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_cpp\dev\Examples\MIRR\calculations\"/>
    </mc:Choice>
  </mc:AlternateContent>
  <bookViews>
    <workbookView xWindow="0" yWindow="0" windowWidth="20490" windowHeight="7755" tabRatio="681" firstSheet="4" activeTab="7"/>
  </bookViews>
  <sheets>
    <sheet name="Case0" sheetId="11" r:id="rId1"/>
    <sheet name="Case1" sheetId="12" r:id="rId2"/>
    <sheet name="Case2" sheetId="13" r:id="rId3"/>
    <sheet name="Case3" sheetId="8" r:id="rId4"/>
    <sheet name="Case4" sheetId="14" r:id="rId5"/>
    <sheet name="Case5" sheetId="15" r:id="rId6"/>
    <sheet name="Case6" sheetId="9" r:id="rId7"/>
    <sheet name="NullCase" sheetId="10" r:id="rId8"/>
  </sheets>
  <calcPr calcId="152511" iterate="1" iterateCount="10000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9" l="1"/>
  <c r="BI10" i="10" l="1"/>
  <c r="BI9" i="10"/>
  <c r="BI8" i="10"/>
  <c r="BI7" i="10"/>
  <c r="BI6" i="10"/>
  <c r="BI5" i="10"/>
  <c r="BI4" i="10"/>
  <c r="BI10" i="9"/>
  <c r="BI9" i="9"/>
  <c r="BI8" i="9"/>
  <c r="BI7" i="9"/>
  <c r="BI6" i="9"/>
  <c r="BI5" i="9"/>
  <c r="BI4" i="9"/>
  <c r="BI10" i="15"/>
  <c r="BI9" i="15"/>
  <c r="BI8" i="15"/>
  <c r="BI7" i="15"/>
  <c r="BI6" i="15"/>
  <c r="BI5" i="15"/>
  <c r="BI4" i="15"/>
  <c r="BI34" i="14"/>
  <c r="BI33" i="14"/>
  <c r="BI32" i="14"/>
  <c r="BI31" i="14"/>
  <c r="BI30" i="14"/>
  <c r="BI29" i="14"/>
  <c r="BI28" i="14"/>
  <c r="BI27" i="14"/>
  <c r="BI26" i="14"/>
  <c r="BI25" i="14"/>
  <c r="BI24" i="14"/>
  <c r="BI23" i="14"/>
  <c r="BI22" i="14"/>
  <c r="BI21" i="14"/>
  <c r="BI20" i="14"/>
  <c r="BI19" i="14"/>
  <c r="BI18" i="14"/>
  <c r="BI17" i="14"/>
  <c r="BI16" i="14"/>
  <c r="BI15" i="14"/>
  <c r="BI14" i="14"/>
  <c r="BI13" i="14"/>
  <c r="BI12" i="14"/>
  <c r="BI11" i="14"/>
  <c r="BI10" i="14"/>
  <c r="BI9" i="14"/>
  <c r="BI8" i="14"/>
  <c r="BI7" i="14"/>
  <c r="BI6" i="14"/>
  <c r="BI5" i="14"/>
  <c r="BI4" i="14"/>
  <c r="BI58" i="8"/>
  <c r="BI57" i="8"/>
  <c r="BI56" i="8"/>
  <c r="BI55" i="8"/>
  <c r="BI54" i="8"/>
  <c r="BI53" i="8"/>
  <c r="BI52" i="8"/>
  <c r="BI51" i="8"/>
  <c r="BI50" i="8"/>
  <c r="BI49" i="8"/>
  <c r="BI48" i="8"/>
  <c r="BI47" i="8"/>
  <c r="BI46" i="8"/>
  <c r="BI45" i="8"/>
  <c r="BI44" i="8"/>
  <c r="BI43" i="8"/>
  <c r="BI42" i="8"/>
  <c r="BI41" i="8"/>
  <c r="BI40" i="8"/>
  <c r="BI39" i="8"/>
  <c r="BI38" i="8"/>
  <c r="BI37" i="8"/>
  <c r="BI36" i="8"/>
  <c r="BI35" i="8"/>
  <c r="BI34" i="8"/>
  <c r="BI33" i="8"/>
  <c r="BI32" i="8"/>
  <c r="BI31" i="8"/>
  <c r="BI30" i="8"/>
  <c r="BI29" i="8"/>
  <c r="BI28" i="8"/>
  <c r="BI27" i="8"/>
  <c r="BI26" i="8"/>
  <c r="BI25" i="8"/>
  <c r="BI24" i="8"/>
  <c r="BI23" i="8"/>
  <c r="BI22" i="8"/>
  <c r="BI21" i="8"/>
  <c r="BI20" i="8"/>
  <c r="BI19" i="8"/>
  <c r="BI18" i="8"/>
  <c r="BI17" i="8"/>
  <c r="BI16" i="8"/>
  <c r="BI15" i="8"/>
  <c r="BI14" i="8"/>
  <c r="BI13" i="8"/>
  <c r="BI12" i="8"/>
  <c r="BI11" i="8"/>
  <c r="BI10" i="8"/>
  <c r="BI9" i="8"/>
  <c r="BI8" i="8"/>
  <c r="BI7" i="8"/>
  <c r="BI6" i="8"/>
  <c r="BI5" i="8"/>
  <c r="BI4" i="8"/>
  <c r="BI35" i="13"/>
  <c r="BI34" i="13"/>
  <c r="BI33" i="13"/>
  <c r="BI32" i="13"/>
  <c r="BI31" i="13"/>
  <c r="BI30" i="13"/>
  <c r="BI29" i="13"/>
  <c r="BI28" i="13"/>
  <c r="BI27" i="13"/>
  <c r="BI26" i="13"/>
  <c r="BI25" i="13"/>
  <c r="BI24" i="13"/>
  <c r="BI23" i="13"/>
  <c r="BI22" i="13"/>
  <c r="BI21" i="13"/>
  <c r="BI20" i="13"/>
  <c r="BI19" i="13"/>
  <c r="BI18" i="13"/>
  <c r="BI17" i="13"/>
  <c r="BI16" i="13"/>
  <c r="BI15" i="13"/>
  <c r="BI14" i="13"/>
  <c r="BI13" i="13"/>
  <c r="BI12" i="13"/>
  <c r="BI11" i="13"/>
  <c r="BI10" i="13"/>
  <c r="BI9" i="13"/>
  <c r="BI8" i="13"/>
  <c r="BI7" i="13"/>
  <c r="BI6" i="13"/>
  <c r="BI5" i="13"/>
  <c r="BI4" i="13"/>
  <c r="BI19" i="12"/>
  <c r="BI18" i="12"/>
  <c r="BI17" i="12"/>
  <c r="BI16" i="12"/>
  <c r="BI15" i="12"/>
  <c r="BI14" i="12"/>
  <c r="BI13" i="12"/>
  <c r="BI12" i="12"/>
  <c r="BI11" i="12"/>
  <c r="BI10" i="12"/>
  <c r="BI9" i="12"/>
  <c r="BI8" i="12"/>
  <c r="BI7" i="12"/>
  <c r="BI6" i="12"/>
  <c r="BI5" i="12"/>
  <c r="BI4" i="12"/>
  <c r="BI10" i="11"/>
  <c r="BI9" i="11"/>
  <c r="BI8" i="11"/>
  <c r="BI7" i="11"/>
  <c r="BI6" i="11"/>
  <c r="BI5" i="11"/>
  <c r="BI4" i="11"/>
  <c r="R1" i="11" l="1"/>
  <c r="R1" i="12"/>
  <c r="R1" i="13"/>
  <c r="R1" i="8"/>
  <c r="R1" i="14"/>
  <c r="R1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Z4" i="15"/>
  <c r="Y4" i="15"/>
  <c r="AA5" i="15" s="1"/>
  <c r="AB6" i="15" s="1"/>
  <c r="G4" i="15"/>
  <c r="R2" i="15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Z4" i="14"/>
  <c r="Y4" i="14"/>
  <c r="AA5" i="14" s="1"/>
  <c r="AB6" i="14" s="1"/>
  <c r="G4" i="14"/>
  <c r="R2" i="14"/>
  <c r="D58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Z4" i="8"/>
  <c r="Y4" i="8"/>
  <c r="G4" i="8"/>
  <c r="R2" i="8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Z4" i="13"/>
  <c r="Y4" i="13"/>
  <c r="G4" i="13"/>
  <c r="R2" i="13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Z4" i="12"/>
  <c r="Y4" i="12"/>
  <c r="AE4" i="12" s="1"/>
  <c r="G4" i="12"/>
  <c r="R2" i="12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Z4" i="11"/>
  <c r="Y4" i="11"/>
  <c r="G4" i="11"/>
  <c r="R2" i="11"/>
  <c r="AM49" i="15"/>
  <c r="AM48" i="15"/>
  <c r="AM47" i="15"/>
  <c r="AM46" i="15"/>
  <c r="AM45" i="15"/>
  <c r="AM44" i="15"/>
  <c r="AM43" i="15"/>
  <c r="AM42" i="15"/>
  <c r="AM41" i="15"/>
  <c r="AM40" i="15"/>
  <c r="AM39" i="15"/>
  <c r="AM38" i="15"/>
  <c r="AM37" i="15"/>
  <c r="AM36" i="15"/>
  <c r="AM35" i="15"/>
  <c r="AM34" i="15"/>
  <c r="AM33" i="15"/>
  <c r="AM32" i="15"/>
  <c r="AM31" i="15"/>
  <c r="AM30" i="15"/>
  <c r="AM29" i="15"/>
  <c r="AM28" i="15"/>
  <c r="AM27" i="15"/>
  <c r="AM26" i="15"/>
  <c r="AM25" i="15"/>
  <c r="AM24" i="15"/>
  <c r="AM23" i="15"/>
  <c r="AM22" i="15"/>
  <c r="AM21" i="15"/>
  <c r="AM20" i="15"/>
  <c r="AM19" i="15"/>
  <c r="AM18" i="15"/>
  <c r="AM17" i="15"/>
  <c r="AM16" i="15"/>
  <c r="AM15" i="15"/>
  <c r="AM14" i="15"/>
  <c r="AM13" i="15"/>
  <c r="AM12" i="15"/>
  <c r="AM11" i="15"/>
  <c r="AM10" i="15"/>
  <c r="D10" i="15"/>
  <c r="AM9" i="15"/>
  <c r="D9" i="15"/>
  <c r="AM8" i="15"/>
  <c r="D8" i="15"/>
  <c r="AM7" i="15"/>
  <c r="D7" i="15"/>
  <c r="AM6" i="15"/>
  <c r="T6" i="15"/>
  <c r="T7" i="15" s="1"/>
  <c r="T8" i="15" s="1"/>
  <c r="T9" i="15" s="1"/>
  <c r="T10" i="15" s="1"/>
  <c r="T11" i="15" s="1"/>
  <c r="T12" i="15" s="1"/>
  <c r="T13" i="15" s="1"/>
  <c r="T14" i="15" s="1"/>
  <c r="T15" i="15" s="1"/>
  <c r="T16" i="15" s="1"/>
  <c r="T17" i="15" s="1"/>
  <c r="T18" i="15" s="1"/>
  <c r="T19" i="15" s="1"/>
  <c r="T20" i="15" s="1"/>
  <c r="T21" i="15" s="1"/>
  <c r="T22" i="15" s="1"/>
  <c r="T23" i="15" s="1"/>
  <c r="T24" i="15" s="1"/>
  <c r="T25" i="15" s="1"/>
  <c r="T26" i="15" s="1"/>
  <c r="T27" i="15" s="1"/>
  <c r="T28" i="15" s="1"/>
  <c r="T29" i="15" s="1"/>
  <c r="T30" i="15" s="1"/>
  <c r="T31" i="15" s="1"/>
  <c r="T32" i="15" s="1"/>
  <c r="T33" i="15" s="1"/>
  <c r="T34" i="15" s="1"/>
  <c r="T35" i="15" s="1"/>
  <c r="T36" i="15" s="1"/>
  <c r="T37" i="15" s="1"/>
  <c r="T38" i="15" s="1"/>
  <c r="T39" i="15" s="1"/>
  <c r="T40" i="15" s="1"/>
  <c r="T41" i="15" s="1"/>
  <c r="T42" i="15" s="1"/>
  <c r="T43" i="15" s="1"/>
  <c r="T44" i="15" s="1"/>
  <c r="T45" i="15" s="1"/>
  <c r="T46" i="15" s="1"/>
  <c r="T47" i="15" s="1"/>
  <c r="T48" i="15" s="1"/>
  <c r="T49" i="15" s="1"/>
  <c r="D6" i="15"/>
  <c r="AM5" i="15"/>
  <c r="AB5" i="15"/>
  <c r="W5" i="15"/>
  <c r="AP5" i="15" s="1"/>
  <c r="T5" i="15"/>
  <c r="R5" i="15"/>
  <c r="F5" i="15"/>
  <c r="F6" i="15" s="1"/>
  <c r="D5" i="15"/>
  <c r="AP4" i="15"/>
  <c r="AO4" i="15"/>
  <c r="AM4" i="15"/>
  <c r="AS4" i="15" s="1"/>
  <c r="AJ4" i="15"/>
  <c r="AH4" i="15"/>
  <c r="R4" i="15"/>
  <c r="D4" i="15"/>
  <c r="AM49" i="14"/>
  <c r="AM48" i="14"/>
  <c r="AM47" i="14"/>
  <c r="AM46" i="14"/>
  <c r="AM45" i="14"/>
  <c r="AM44" i="14"/>
  <c r="AM43" i="14"/>
  <c r="AM42" i="14"/>
  <c r="AM41" i="14"/>
  <c r="AM40" i="14"/>
  <c r="AM39" i="14"/>
  <c r="AM38" i="14"/>
  <c r="AM37" i="14"/>
  <c r="AM36" i="14"/>
  <c r="AM35" i="14"/>
  <c r="AM34" i="14"/>
  <c r="D34" i="14"/>
  <c r="AM33" i="14"/>
  <c r="D33" i="14"/>
  <c r="AM32" i="14"/>
  <c r="D32" i="14"/>
  <c r="AM31" i="14"/>
  <c r="D31" i="14"/>
  <c r="AM30" i="14"/>
  <c r="D30" i="14"/>
  <c r="AM29" i="14"/>
  <c r="D29" i="14"/>
  <c r="AM28" i="14"/>
  <c r="D28" i="14"/>
  <c r="AM27" i="14"/>
  <c r="D27" i="14"/>
  <c r="AM26" i="14"/>
  <c r="D26" i="14"/>
  <c r="AM25" i="14"/>
  <c r="D25" i="14"/>
  <c r="AM24" i="14"/>
  <c r="D24" i="14"/>
  <c r="AM23" i="14"/>
  <c r="D23" i="14"/>
  <c r="AM22" i="14"/>
  <c r="D22" i="14"/>
  <c r="AM21" i="14"/>
  <c r="D21" i="14"/>
  <c r="AM20" i="14"/>
  <c r="D20" i="14"/>
  <c r="AM19" i="14"/>
  <c r="D19" i="14"/>
  <c r="AM18" i="14"/>
  <c r="D18" i="14"/>
  <c r="AM17" i="14"/>
  <c r="D17" i="14"/>
  <c r="AM16" i="14"/>
  <c r="D16" i="14"/>
  <c r="AM15" i="14"/>
  <c r="D15" i="14"/>
  <c r="AM14" i="14"/>
  <c r="D14" i="14"/>
  <c r="AM13" i="14"/>
  <c r="D13" i="14"/>
  <c r="AM12" i="14"/>
  <c r="D12" i="14"/>
  <c r="AM11" i="14"/>
  <c r="D11" i="14"/>
  <c r="AM10" i="14"/>
  <c r="D10" i="14"/>
  <c r="AM9" i="14"/>
  <c r="D9" i="14"/>
  <c r="AM8" i="14"/>
  <c r="D8" i="14"/>
  <c r="AM7" i="14"/>
  <c r="D7" i="14"/>
  <c r="AM6" i="14"/>
  <c r="D6" i="14"/>
  <c r="AM5" i="14"/>
  <c r="AB5" i="14"/>
  <c r="W5" i="14"/>
  <c r="T5" i="14"/>
  <c r="T6" i="14" s="1"/>
  <c r="T7" i="14" s="1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T37" i="14" s="1"/>
  <c r="T38" i="14" s="1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F5" i="14"/>
  <c r="D5" i="14"/>
  <c r="AP4" i="14"/>
  <c r="AO4" i="14"/>
  <c r="AM4" i="14"/>
  <c r="AS4" i="14" s="1"/>
  <c r="AJ4" i="14"/>
  <c r="AH4" i="14"/>
  <c r="AD4" i="14"/>
  <c r="R4" i="14"/>
  <c r="D4" i="14"/>
  <c r="AM49" i="13"/>
  <c r="AM48" i="13"/>
  <c r="AM47" i="13"/>
  <c r="AM46" i="13"/>
  <c r="AM45" i="13"/>
  <c r="AM44" i="13"/>
  <c r="AM43" i="13"/>
  <c r="AM42" i="13"/>
  <c r="AM41" i="13"/>
  <c r="AM40" i="13"/>
  <c r="AM39" i="13"/>
  <c r="AM38" i="13"/>
  <c r="AM37" i="13"/>
  <c r="AM36" i="13"/>
  <c r="AM35" i="13"/>
  <c r="D35" i="13"/>
  <c r="AM34" i="13"/>
  <c r="D34" i="13"/>
  <c r="AM33" i="13"/>
  <c r="D33" i="13"/>
  <c r="AM32" i="13"/>
  <c r="D32" i="13"/>
  <c r="AM31" i="13"/>
  <c r="D31" i="13"/>
  <c r="AM30" i="13"/>
  <c r="D30" i="13"/>
  <c r="AM29" i="13"/>
  <c r="D29" i="13"/>
  <c r="AM28" i="13"/>
  <c r="D28" i="13"/>
  <c r="AM27" i="13"/>
  <c r="D27" i="13"/>
  <c r="AM26" i="13"/>
  <c r="D26" i="13"/>
  <c r="AM25" i="13"/>
  <c r="D25" i="13"/>
  <c r="AM24" i="13"/>
  <c r="D24" i="13"/>
  <c r="AM23" i="13"/>
  <c r="D23" i="13"/>
  <c r="AM22" i="13"/>
  <c r="D22" i="13"/>
  <c r="AM21" i="13"/>
  <c r="D21" i="13"/>
  <c r="AM20" i="13"/>
  <c r="D20" i="13"/>
  <c r="AM19" i="13"/>
  <c r="D19" i="13"/>
  <c r="AM18" i="13"/>
  <c r="D18" i="13"/>
  <c r="AM17" i="13"/>
  <c r="D17" i="13"/>
  <c r="AM16" i="13"/>
  <c r="D16" i="13"/>
  <c r="AM15" i="13"/>
  <c r="D15" i="13"/>
  <c r="AM14" i="13"/>
  <c r="D14" i="13"/>
  <c r="AM13" i="13"/>
  <c r="D13" i="13"/>
  <c r="AM12" i="13"/>
  <c r="D12" i="13"/>
  <c r="AM11" i="13"/>
  <c r="D11" i="13"/>
  <c r="AM10" i="13"/>
  <c r="D10" i="13"/>
  <c r="AM9" i="13"/>
  <c r="D9" i="13"/>
  <c r="AM8" i="13"/>
  <c r="D8" i="13"/>
  <c r="AM7" i="13"/>
  <c r="D7" i="13"/>
  <c r="AM6" i="13"/>
  <c r="X6" i="13"/>
  <c r="D6" i="13"/>
  <c r="AP5" i="13"/>
  <c r="AM5" i="13"/>
  <c r="AB5" i="13"/>
  <c r="W5" i="13"/>
  <c r="AT5" i="13" s="1"/>
  <c r="T5" i="13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F5" i="13"/>
  <c r="R5" i="13" s="1"/>
  <c r="D5" i="13"/>
  <c r="AP4" i="13"/>
  <c r="AO4" i="13"/>
  <c r="AM4" i="13"/>
  <c r="AJ4" i="13"/>
  <c r="AH4" i="13"/>
  <c r="AD4" i="13"/>
  <c r="R4" i="13"/>
  <c r="D4" i="13"/>
  <c r="AM49" i="12"/>
  <c r="AM48" i="12"/>
  <c r="AM47" i="12"/>
  <c r="AM46" i="12"/>
  <c r="AM45" i="12"/>
  <c r="AM44" i="12"/>
  <c r="AM43" i="12"/>
  <c r="AM42" i="12"/>
  <c r="AM41" i="12"/>
  <c r="AM40" i="12"/>
  <c r="AM39" i="12"/>
  <c r="AM38" i="12"/>
  <c r="AM37" i="12"/>
  <c r="AM36" i="12"/>
  <c r="AM35" i="12"/>
  <c r="AM34" i="12"/>
  <c r="AM33" i="12"/>
  <c r="AM32" i="12"/>
  <c r="AM31" i="12"/>
  <c r="AM30" i="12"/>
  <c r="AM29" i="12"/>
  <c r="AM28" i="12"/>
  <c r="AM27" i="12"/>
  <c r="AM26" i="12"/>
  <c r="AM25" i="12"/>
  <c r="AM24" i="12"/>
  <c r="AM23" i="12"/>
  <c r="AM22" i="12"/>
  <c r="AM21" i="12"/>
  <c r="AM20" i="12"/>
  <c r="AM19" i="12"/>
  <c r="D19" i="12"/>
  <c r="AM18" i="12"/>
  <c r="D18" i="12"/>
  <c r="AM17" i="12"/>
  <c r="D17" i="12"/>
  <c r="AM16" i="12"/>
  <c r="D16" i="12"/>
  <c r="AM15" i="12"/>
  <c r="D15" i="12"/>
  <c r="AM14" i="12"/>
  <c r="D14" i="12"/>
  <c r="AM13" i="12"/>
  <c r="D13" i="12"/>
  <c r="AM12" i="12"/>
  <c r="D12" i="12"/>
  <c r="AM11" i="12"/>
  <c r="D11" i="12"/>
  <c r="AM10" i="12"/>
  <c r="D10" i="12"/>
  <c r="AM9" i="12"/>
  <c r="D9" i="12"/>
  <c r="AM8" i="12"/>
  <c r="D8" i="12"/>
  <c r="AM7" i="12"/>
  <c r="D7" i="12"/>
  <c r="AM6" i="12"/>
  <c r="X6" i="12"/>
  <c r="F6" i="12"/>
  <c r="D6" i="12"/>
  <c r="AM5" i="12"/>
  <c r="AT5" i="12" s="1"/>
  <c r="AB5" i="12"/>
  <c r="W5" i="12"/>
  <c r="AP5" i="12" s="1"/>
  <c r="T5" i="12"/>
  <c r="T6" i="12" s="1"/>
  <c r="T7" i="12" s="1"/>
  <c r="T8" i="12" s="1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T29" i="12" s="1"/>
  <c r="T30" i="12" s="1"/>
  <c r="T31" i="12" s="1"/>
  <c r="T32" i="12" s="1"/>
  <c r="T33" i="12" s="1"/>
  <c r="T34" i="12" s="1"/>
  <c r="T35" i="12" s="1"/>
  <c r="T36" i="12" s="1"/>
  <c r="T37" i="12" s="1"/>
  <c r="T38" i="12" s="1"/>
  <c r="T39" i="12" s="1"/>
  <c r="T40" i="12" s="1"/>
  <c r="T41" i="12" s="1"/>
  <c r="T42" i="12" s="1"/>
  <c r="T43" i="12" s="1"/>
  <c r="T44" i="12" s="1"/>
  <c r="T45" i="12" s="1"/>
  <c r="T46" i="12" s="1"/>
  <c r="T47" i="12" s="1"/>
  <c r="T48" i="12" s="1"/>
  <c r="T49" i="12" s="1"/>
  <c r="F5" i="12"/>
  <c r="R5" i="12" s="1"/>
  <c r="D5" i="12"/>
  <c r="AS4" i="12"/>
  <c r="AP4" i="12"/>
  <c r="AO4" i="12"/>
  <c r="AM4" i="12"/>
  <c r="AT4" i="12" s="1"/>
  <c r="AJ4" i="12"/>
  <c r="AH4" i="12"/>
  <c r="R4" i="12"/>
  <c r="D4" i="12"/>
  <c r="AM49" i="11"/>
  <c r="AM48" i="11"/>
  <c r="AM47" i="11"/>
  <c r="AM46" i="11"/>
  <c r="AM45" i="11"/>
  <c r="AM44" i="11"/>
  <c r="AM43" i="11"/>
  <c r="AM42" i="11"/>
  <c r="AM41" i="11"/>
  <c r="AM40" i="11"/>
  <c r="AM39" i="11"/>
  <c r="AM38" i="11"/>
  <c r="AM37" i="11"/>
  <c r="AM36" i="11"/>
  <c r="AM35" i="11"/>
  <c r="AM34" i="11"/>
  <c r="AM33" i="11"/>
  <c r="AM32" i="11"/>
  <c r="AM31" i="11"/>
  <c r="AM30" i="11"/>
  <c r="AM29" i="11"/>
  <c r="AM28" i="11"/>
  <c r="AM27" i="11"/>
  <c r="AM26" i="11"/>
  <c r="AM25" i="11"/>
  <c r="AM24" i="11"/>
  <c r="AM23" i="11"/>
  <c r="AM22" i="11"/>
  <c r="AM21" i="11"/>
  <c r="AM20" i="11"/>
  <c r="AM19" i="11"/>
  <c r="AM18" i="11"/>
  <c r="AM17" i="11"/>
  <c r="AM16" i="11"/>
  <c r="AM15" i="11"/>
  <c r="AM14" i="11"/>
  <c r="AM13" i="11"/>
  <c r="AM12" i="11"/>
  <c r="AM11" i="11"/>
  <c r="AM10" i="11"/>
  <c r="D10" i="11"/>
  <c r="AM9" i="11"/>
  <c r="D9" i="11"/>
  <c r="AM8" i="11"/>
  <c r="D8" i="11"/>
  <c r="AM7" i="11"/>
  <c r="D7" i="11"/>
  <c r="AM6" i="11"/>
  <c r="T6" i="1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D6" i="11"/>
  <c r="AM5" i="11"/>
  <c r="AB5" i="11"/>
  <c r="W5" i="11"/>
  <c r="AP5" i="11" s="1"/>
  <c r="T5" i="11"/>
  <c r="F5" i="11"/>
  <c r="R5" i="11" s="1"/>
  <c r="D5" i="11"/>
  <c r="AT4" i="11"/>
  <c r="AS4" i="11"/>
  <c r="AP4" i="11"/>
  <c r="AO4" i="11"/>
  <c r="AM4" i="11"/>
  <c r="AJ4" i="11"/>
  <c r="AH4" i="11"/>
  <c r="R4" i="11"/>
  <c r="D4" i="11"/>
  <c r="R1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Z4" i="10"/>
  <c r="Y4" i="10"/>
  <c r="G4" i="10"/>
  <c r="R2" i="10"/>
  <c r="AM49" i="10"/>
  <c r="AM48" i="10"/>
  <c r="AM47" i="10"/>
  <c r="AM46" i="10"/>
  <c r="AM45" i="10"/>
  <c r="AM44" i="10"/>
  <c r="AM43" i="10"/>
  <c r="AM42" i="10"/>
  <c r="AM41" i="10"/>
  <c r="AM40" i="10"/>
  <c r="AM39" i="10"/>
  <c r="AM38" i="10"/>
  <c r="AM37" i="10"/>
  <c r="AM36" i="10"/>
  <c r="AM35" i="10"/>
  <c r="AM34" i="10"/>
  <c r="AM33" i="10"/>
  <c r="AM32" i="10"/>
  <c r="AM31" i="10"/>
  <c r="AM30" i="10"/>
  <c r="AM29" i="10"/>
  <c r="AM28" i="10"/>
  <c r="AM27" i="10"/>
  <c r="AM26" i="10"/>
  <c r="AM25" i="10"/>
  <c r="AM24" i="10"/>
  <c r="AM23" i="10"/>
  <c r="AM22" i="10"/>
  <c r="AM21" i="10"/>
  <c r="AM20" i="10"/>
  <c r="AM19" i="10"/>
  <c r="AM18" i="10"/>
  <c r="AM17" i="10"/>
  <c r="AM16" i="10"/>
  <c r="AM15" i="10"/>
  <c r="AM14" i="10"/>
  <c r="AM13" i="10"/>
  <c r="AM12" i="10"/>
  <c r="AM11" i="10"/>
  <c r="AM10" i="10"/>
  <c r="D10" i="10"/>
  <c r="AM9" i="10"/>
  <c r="D9" i="10"/>
  <c r="AM8" i="10"/>
  <c r="D8" i="10"/>
  <c r="AM7" i="10"/>
  <c r="D7" i="10"/>
  <c r="AM6" i="10"/>
  <c r="T6" i="10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D6" i="10"/>
  <c r="AM5" i="10"/>
  <c r="AB5" i="10"/>
  <c r="W5" i="10"/>
  <c r="X6" i="10" s="1"/>
  <c r="T5" i="10"/>
  <c r="F5" i="10"/>
  <c r="D5" i="10"/>
  <c r="AT4" i="10"/>
  <c r="AS4" i="10"/>
  <c r="AP4" i="10"/>
  <c r="AO4" i="10"/>
  <c r="AM4" i="10"/>
  <c r="AJ4" i="10"/>
  <c r="AH4" i="10"/>
  <c r="R4" i="10"/>
  <c r="D4" i="10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Z4" i="9"/>
  <c r="Y4" i="9"/>
  <c r="G4" i="9"/>
  <c r="AM49" i="9"/>
  <c r="AM48" i="9"/>
  <c r="AM47" i="9"/>
  <c r="AM46" i="9"/>
  <c r="AM45" i="9"/>
  <c r="AM44" i="9"/>
  <c r="AM43" i="9"/>
  <c r="AM42" i="9"/>
  <c r="AM41" i="9"/>
  <c r="AM40" i="9"/>
  <c r="AM39" i="9"/>
  <c r="AM38" i="9"/>
  <c r="AM37" i="9"/>
  <c r="AM36" i="9"/>
  <c r="AM35" i="9"/>
  <c r="AM34" i="9"/>
  <c r="AM33" i="9"/>
  <c r="AM32" i="9"/>
  <c r="AM31" i="9"/>
  <c r="AM30" i="9"/>
  <c r="AM29" i="9"/>
  <c r="AM28" i="9"/>
  <c r="AM27" i="9"/>
  <c r="AM26" i="9"/>
  <c r="AM25" i="9"/>
  <c r="AM24" i="9"/>
  <c r="AM23" i="9"/>
  <c r="AM22" i="9"/>
  <c r="AM21" i="9"/>
  <c r="AM20" i="9"/>
  <c r="AM19" i="9"/>
  <c r="AM18" i="9"/>
  <c r="AM17" i="9"/>
  <c r="AM16" i="9"/>
  <c r="AM15" i="9"/>
  <c r="AM14" i="9"/>
  <c r="AM13" i="9"/>
  <c r="AM12" i="9"/>
  <c r="AM11" i="9"/>
  <c r="AM10" i="9"/>
  <c r="AM9" i="9"/>
  <c r="AM8" i="9"/>
  <c r="AM7" i="9"/>
  <c r="AM6" i="9"/>
  <c r="T6" i="9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AM5" i="9"/>
  <c r="AB5" i="9"/>
  <c r="W5" i="9"/>
  <c r="AP5" i="9" s="1"/>
  <c r="T5" i="9"/>
  <c r="F5" i="9"/>
  <c r="R5" i="9" s="1"/>
  <c r="D5" i="9"/>
  <c r="AT4" i="9"/>
  <c r="AS4" i="9"/>
  <c r="AP4" i="9"/>
  <c r="AO4" i="9"/>
  <c r="AM4" i="9"/>
  <c r="AJ4" i="9"/>
  <c r="AH4" i="9"/>
  <c r="R4" i="9"/>
  <c r="D4" i="9"/>
  <c r="AJ4" i="8"/>
  <c r="AT5" i="8"/>
  <c r="AB5" i="8"/>
  <c r="AS4" i="8"/>
  <c r="T5" i="8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AA5" i="8"/>
  <c r="AB6" i="8" s="1"/>
  <c r="AM49" i="8"/>
  <c r="AM48" i="8"/>
  <c r="AM47" i="8"/>
  <c r="AM46" i="8"/>
  <c r="AM45" i="8"/>
  <c r="AM44" i="8"/>
  <c r="AM43" i="8"/>
  <c r="AM42" i="8"/>
  <c r="AM41" i="8"/>
  <c r="AM40" i="8"/>
  <c r="AM39" i="8"/>
  <c r="AM38" i="8"/>
  <c r="AM37" i="8"/>
  <c r="AM36" i="8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M17" i="8"/>
  <c r="AM16" i="8"/>
  <c r="AM15" i="8"/>
  <c r="AM14" i="8"/>
  <c r="AM13" i="8"/>
  <c r="AM12" i="8"/>
  <c r="AM11" i="8"/>
  <c r="AM10" i="8"/>
  <c r="AM9" i="8"/>
  <c r="AM8" i="8"/>
  <c r="AM7" i="8"/>
  <c r="AM6" i="8"/>
  <c r="AM5" i="8"/>
  <c r="W5" i="8"/>
  <c r="AP5" i="8" s="1"/>
  <c r="AP4" i="8"/>
  <c r="AO4" i="8"/>
  <c r="AM4" i="8"/>
  <c r="AT4" i="8" s="1"/>
  <c r="AH4" i="8"/>
  <c r="R4" i="8"/>
  <c r="AV4" i="10" l="1"/>
  <c r="AW4" i="10" s="1"/>
  <c r="AT5" i="10"/>
  <c r="X6" i="9"/>
  <c r="AT5" i="9"/>
  <c r="AD4" i="15"/>
  <c r="AD4" i="12"/>
  <c r="X6" i="11"/>
  <c r="AT5" i="11"/>
  <c r="AE4" i="15"/>
  <c r="AC4" i="14"/>
  <c r="AV4" i="14"/>
  <c r="AW4" i="14" s="1"/>
  <c r="AG4" i="14"/>
  <c r="AG4" i="13"/>
  <c r="X6" i="15"/>
  <c r="AG4" i="15"/>
  <c r="AC4" i="15"/>
  <c r="AV4" i="15"/>
  <c r="AW4" i="15" s="1"/>
  <c r="F7" i="15"/>
  <c r="R6" i="15"/>
  <c r="AT4" i="15"/>
  <c r="AT5" i="15"/>
  <c r="F6" i="14"/>
  <c r="AT5" i="14"/>
  <c r="X6" i="14"/>
  <c r="AE4" i="14"/>
  <c r="AT4" i="14"/>
  <c r="R5" i="14"/>
  <c r="AP5" i="14"/>
  <c r="AT4" i="13"/>
  <c r="AS4" i="13"/>
  <c r="AE4" i="13"/>
  <c r="AA5" i="13"/>
  <c r="AB6" i="13" s="1"/>
  <c r="F6" i="13"/>
  <c r="AV4" i="13"/>
  <c r="AW4" i="13" s="1"/>
  <c r="AC4" i="13"/>
  <c r="AF4" i="13" s="1"/>
  <c r="R6" i="12"/>
  <c r="F7" i="12"/>
  <c r="AG4" i="12"/>
  <c r="AC4" i="12"/>
  <c r="AF4" i="12" s="1"/>
  <c r="AV4" i="12"/>
  <c r="AW4" i="12" s="1"/>
  <c r="AA5" i="12"/>
  <c r="AB6" i="12" s="1"/>
  <c r="AD4" i="11"/>
  <c r="F6" i="11"/>
  <c r="AE4" i="11"/>
  <c r="AV4" i="11"/>
  <c r="AW4" i="11" s="1"/>
  <c r="AG4" i="11"/>
  <c r="AC4" i="11"/>
  <c r="AA5" i="11"/>
  <c r="AB6" i="11" s="1"/>
  <c r="AG4" i="10"/>
  <c r="AC4" i="10"/>
  <c r="AA5" i="10"/>
  <c r="AB6" i="10" s="1"/>
  <c r="R5" i="10"/>
  <c r="F6" i="10"/>
  <c r="AE4" i="10"/>
  <c r="AD4" i="10"/>
  <c r="AP5" i="10"/>
  <c r="AD4" i="9"/>
  <c r="F6" i="9"/>
  <c r="AE4" i="9"/>
  <c r="AV4" i="9"/>
  <c r="AW4" i="9" s="1"/>
  <c r="AG4" i="9"/>
  <c r="AC4" i="9"/>
  <c r="AA5" i="9"/>
  <c r="AB6" i="9" s="1"/>
  <c r="X6" i="8"/>
  <c r="AE4" i="8"/>
  <c r="AD4" i="8"/>
  <c r="AV4" i="8"/>
  <c r="AW4" i="8" s="1"/>
  <c r="AC4" i="8"/>
  <c r="AG4" i="8"/>
  <c r="AF4" i="14" l="1"/>
  <c r="AI4" i="14" s="1"/>
  <c r="AN4" i="14" s="1"/>
  <c r="AQ4" i="14" s="1"/>
  <c r="AI4" i="13"/>
  <c r="AR4" i="13" s="1"/>
  <c r="AF4" i="15"/>
  <c r="AI4" i="15" s="1"/>
  <c r="AI4" i="12"/>
  <c r="AR4" i="12" s="1"/>
  <c r="R7" i="15"/>
  <c r="F8" i="15"/>
  <c r="AR4" i="14"/>
  <c r="R6" i="14"/>
  <c r="F7" i="14"/>
  <c r="R6" i="13"/>
  <c r="F7" i="13"/>
  <c r="R7" i="12"/>
  <c r="F8" i="12"/>
  <c r="F7" i="11"/>
  <c r="R6" i="11"/>
  <c r="AF4" i="11"/>
  <c r="AI4" i="11" s="1"/>
  <c r="AF4" i="10"/>
  <c r="AI4" i="10" s="1"/>
  <c r="F7" i="10"/>
  <c r="R6" i="10"/>
  <c r="F7" i="9"/>
  <c r="R6" i="9"/>
  <c r="AF4" i="9"/>
  <c r="AI4" i="9" s="1"/>
  <c r="AF4" i="8"/>
  <c r="AI4" i="8" s="1"/>
  <c r="AN4" i="8" s="1"/>
  <c r="AQ4" i="8" s="1"/>
  <c r="AK4" i="14" l="1"/>
  <c r="AU4" i="14" s="1"/>
  <c r="AX4" i="14" s="1"/>
  <c r="AY4" i="14" s="1"/>
  <c r="AZ4" i="14" s="1"/>
  <c r="AK4" i="13"/>
  <c r="AN4" i="13"/>
  <c r="AQ4" i="13" s="1"/>
  <c r="AK4" i="12"/>
  <c r="AR4" i="15"/>
  <c r="AN4" i="15"/>
  <c r="AQ4" i="15" s="1"/>
  <c r="AK4" i="15"/>
  <c r="AU4" i="15" s="1"/>
  <c r="AX4" i="15" s="1"/>
  <c r="AY4" i="15" s="1"/>
  <c r="AN4" i="12"/>
  <c r="AQ4" i="12" s="1"/>
  <c r="AU4" i="12" s="1"/>
  <c r="AX4" i="12" s="1"/>
  <c r="AY4" i="12" s="1"/>
  <c r="AZ4" i="12" s="1"/>
  <c r="F9" i="15"/>
  <c r="R8" i="15"/>
  <c r="F8" i="14"/>
  <c r="R7" i="14"/>
  <c r="F8" i="13"/>
  <c r="R7" i="13"/>
  <c r="AU4" i="13"/>
  <c r="AX4" i="13" s="1"/>
  <c r="AY4" i="13" s="1"/>
  <c r="AZ4" i="13" s="1"/>
  <c r="F9" i="12"/>
  <c r="R8" i="12"/>
  <c r="AK4" i="11"/>
  <c r="AN4" i="11"/>
  <c r="AQ4" i="11" s="1"/>
  <c r="AR4" i="11"/>
  <c r="F8" i="11"/>
  <c r="R7" i="11"/>
  <c r="F8" i="10"/>
  <c r="R7" i="10"/>
  <c r="AK4" i="10"/>
  <c r="AN4" i="10"/>
  <c r="AQ4" i="10" s="1"/>
  <c r="AR4" i="10"/>
  <c r="AK4" i="9"/>
  <c r="AN4" i="9"/>
  <c r="AQ4" i="9" s="1"/>
  <c r="AR4" i="9"/>
  <c r="F8" i="9"/>
  <c r="R7" i="9"/>
  <c r="AK4" i="8"/>
  <c r="AU4" i="8" s="1"/>
  <c r="AR4" i="8"/>
  <c r="BB4" i="14" l="1"/>
  <c r="BD4" i="14" s="1"/>
  <c r="BE4" i="14" s="1"/>
  <c r="U5" i="14" s="1"/>
  <c r="Y5" i="14" s="1"/>
  <c r="BA4" i="14"/>
  <c r="BC4" i="14" s="1"/>
  <c r="BF4" i="14" s="1"/>
  <c r="V5" i="14" s="1"/>
  <c r="Z5" i="14" s="1"/>
  <c r="AZ4" i="15"/>
  <c r="BA4" i="15" s="1"/>
  <c r="BC4" i="15" s="1"/>
  <c r="R9" i="15"/>
  <c r="F10" i="15"/>
  <c r="F9" i="14"/>
  <c r="R8" i="14"/>
  <c r="BB4" i="13"/>
  <c r="BD4" i="13" s="1"/>
  <c r="BA4" i="13"/>
  <c r="BC4" i="13" s="1"/>
  <c r="F9" i="13"/>
  <c r="R8" i="13"/>
  <c r="BA4" i="12"/>
  <c r="BC4" i="12" s="1"/>
  <c r="BB4" i="12"/>
  <c r="BD4" i="12" s="1"/>
  <c r="F10" i="12"/>
  <c r="R9" i="12"/>
  <c r="F9" i="11"/>
  <c r="R8" i="11"/>
  <c r="AU4" i="11"/>
  <c r="AX4" i="11" s="1"/>
  <c r="AY4" i="11" s="1"/>
  <c r="AZ4" i="11" s="1"/>
  <c r="AU4" i="10"/>
  <c r="AX4" i="10" s="1"/>
  <c r="AY4" i="10" s="1"/>
  <c r="AZ4" i="10" s="1"/>
  <c r="BB4" i="10" s="1"/>
  <c r="BD4" i="10" s="1"/>
  <c r="F9" i="10"/>
  <c r="R8" i="10"/>
  <c r="F9" i="9"/>
  <c r="R8" i="9"/>
  <c r="AU4" i="9"/>
  <c r="AX4" i="9" s="1"/>
  <c r="AY4" i="9" s="1"/>
  <c r="AZ4" i="9" s="1"/>
  <c r="AX4" i="8"/>
  <c r="AY4" i="8" s="1"/>
  <c r="BB4" i="15" l="1"/>
  <c r="BD4" i="15" s="1"/>
  <c r="AZ4" i="8"/>
  <c r="BB4" i="8" s="1"/>
  <c r="BD4" i="8" s="1"/>
  <c r="F11" i="15"/>
  <c r="R10" i="15"/>
  <c r="F10" i="14"/>
  <c r="R9" i="14"/>
  <c r="AA6" i="14"/>
  <c r="AB7" i="14" s="1"/>
  <c r="AO5" i="14"/>
  <c r="AH5" i="14"/>
  <c r="W6" i="14"/>
  <c r="AS5" i="14"/>
  <c r="AJ5" i="14"/>
  <c r="F10" i="13"/>
  <c r="R9" i="13"/>
  <c r="BF4" i="13"/>
  <c r="V5" i="13" s="1"/>
  <c r="Z5" i="13" s="1"/>
  <c r="BE4" i="13"/>
  <c r="U5" i="13" s="1"/>
  <c r="Y5" i="13" s="1"/>
  <c r="BF4" i="12"/>
  <c r="V5" i="12" s="1"/>
  <c r="Z5" i="12" s="1"/>
  <c r="BE4" i="12"/>
  <c r="U5" i="12" s="1"/>
  <c r="Y5" i="12" s="1"/>
  <c r="F11" i="12"/>
  <c r="R10" i="12"/>
  <c r="R9" i="11"/>
  <c r="F10" i="11"/>
  <c r="BA4" i="11"/>
  <c r="BC4" i="11" s="1"/>
  <c r="BB4" i="11"/>
  <c r="BD4" i="11" s="1"/>
  <c r="BA4" i="10"/>
  <c r="BC4" i="10" s="1"/>
  <c r="R9" i="10"/>
  <c r="F10" i="10"/>
  <c r="BF4" i="10"/>
  <c r="V5" i="10" s="1"/>
  <c r="Z5" i="10" s="1"/>
  <c r="BE4" i="10"/>
  <c r="U5" i="10" s="1"/>
  <c r="Y5" i="10" s="1"/>
  <c r="R9" i="9"/>
  <c r="F10" i="9"/>
  <c r="BA4" i="9"/>
  <c r="BC4" i="9" s="1"/>
  <c r="BB4" i="9"/>
  <c r="BD4" i="9" s="1"/>
  <c r="BF4" i="15" l="1"/>
  <c r="V5" i="15" s="1"/>
  <c r="Z5" i="15" s="1"/>
  <c r="BE4" i="15"/>
  <c r="U5" i="15" s="1"/>
  <c r="AC5" i="14"/>
  <c r="AG5" i="14"/>
  <c r="BA4" i="8"/>
  <c r="F12" i="15"/>
  <c r="R11" i="15"/>
  <c r="F11" i="14"/>
  <c r="R10" i="14"/>
  <c r="AP6" i="14"/>
  <c r="X7" i="14"/>
  <c r="AT6" i="14"/>
  <c r="AD5" i="14"/>
  <c r="AV5" i="14"/>
  <c r="AW5" i="14" s="1"/>
  <c r="AE5" i="14"/>
  <c r="AS5" i="13"/>
  <c r="AO5" i="13"/>
  <c r="AH5" i="13"/>
  <c r="AA6" i="13"/>
  <c r="AB7" i="13" s="1"/>
  <c r="W6" i="13"/>
  <c r="AJ5" i="13"/>
  <c r="R10" i="13"/>
  <c r="F11" i="13"/>
  <c r="F12" i="12"/>
  <c r="R11" i="12"/>
  <c r="AS5" i="12"/>
  <c r="AO5" i="12"/>
  <c r="W6" i="12"/>
  <c r="AH5" i="12"/>
  <c r="AA6" i="12"/>
  <c r="AB7" i="12" s="1"/>
  <c r="AJ5" i="12"/>
  <c r="BF4" i="11"/>
  <c r="V5" i="11" s="1"/>
  <c r="Z5" i="11" s="1"/>
  <c r="BE4" i="11"/>
  <c r="U5" i="11" s="1"/>
  <c r="Y5" i="11" s="1"/>
  <c r="R10" i="11"/>
  <c r="F11" i="11"/>
  <c r="F11" i="10"/>
  <c r="R10" i="10"/>
  <c r="AS5" i="10"/>
  <c r="AO5" i="10"/>
  <c r="W6" i="10"/>
  <c r="AA6" i="10"/>
  <c r="AB7" i="10" s="1"/>
  <c r="AH5" i="10"/>
  <c r="AJ5" i="10"/>
  <c r="BF4" i="9"/>
  <c r="V5" i="9" s="1"/>
  <c r="Z5" i="9" s="1"/>
  <c r="BE4" i="9"/>
  <c r="U5" i="9" s="1"/>
  <c r="Y5" i="9" s="1"/>
  <c r="R10" i="9"/>
  <c r="F11" i="9"/>
  <c r="AF5" i="14" l="1"/>
  <c r="AI5" i="14" s="1"/>
  <c r="AK5" i="14" s="1"/>
  <c r="Y5" i="15"/>
  <c r="AO5" i="15"/>
  <c r="W6" i="15"/>
  <c r="AH5" i="15"/>
  <c r="AS5" i="15"/>
  <c r="AJ5" i="15"/>
  <c r="BC4" i="8"/>
  <c r="BE4" i="8" s="1"/>
  <c r="U5" i="8" s="1"/>
  <c r="Y5" i="8" s="1"/>
  <c r="F13" i="15"/>
  <c r="R12" i="15"/>
  <c r="AN5" i="14"/>
  <c r="F12" i="14"/>
  <c r="R11" i="14"/>
  <c r="AV5" i="13"/>
  <c r="AW5" i="13" s="1"/>
  <c r="AE5" i="13"/>
  <c r="AG5" i="13"/>
  <c r="AD5" i="13"/>
  <c r="AC5" i="13"/>
  <c r="F12" i="13"/>
  <c r="R11" i="13"/>
  <c r="X7" i="13"/>
  <c r="AP6" i="13"/>
  <c r="AT6" i="13"/>
  <c r="AV5" i="12"/>
  <c r="AW5" i="12" s="1"/>
  <c r="AE5" i="12"/>
  <c r="X7" i="12"/>
  <c r="AP6" i="12"/>
  <c r="AT6" i="12"/>
  <c r="AG5" i="12"/>
  <c r="AD5" i="12"/>
  <c r="AC5" i="12"/>
  <c r="AF5" i="12" s="1"/>
  <c r="AI5" i="12" s="1"/>
  <c r="R12" i="12"/>
  <c r="F13" i="12"/>
  <c r="AC5" i="11"/>
  <c r="F12" i="11"/>
  <c r="R11" i="11"/>
  <c r="W6" i="11"/>
  <c r="AA6" i="11"/>
  <c r="AB7" i="11" s="1"/>
  <c r="AS5" i="11"/>
  <c r="AO5" i="11"/>
  <c r="AH5" i="11"/>
  <c r="AD5" i="11"/>
  <c r="AJ5" i="11"/>
  <c r="AD5" i="10"/>
  <c r="AV5" i="10"/>
  <c r="AW5" i="10" s="1"/>
  <c r="AE5" i="10"/>
  <c r="X7" i="10"/>
  <c r="AT6" i="10"/>
  <c r="AP6" i="10"/>
  <c r="F12" i="10"/>
  <c r="R11" i="10"/>
  <c r="AG5" i="10"/>
  <c r="AC5" i="10"/>
  <c r="AF5" i="10" s="1"/>
  <c r="AI5" i="10" s="1"/>
  <c r="F12" i="9"/>
  <c r="R11" i="9"/>
  <c r="W6" i="9"/>
  <c r="AA6" i="9"/>
  <c r="AB7" i="9" s="1"/>
  <c r="AS5" i="9"/>
  <c r="AO5" i="9"/>
  <c r="AH5" i="9"/>
  <c r="AJ5" i="9"/>
  <c r="X7" i="15" l="1"/>
  <c r="AT6" i="15"/>
  <c r="AP6" i="15"/>
  <c r="AA6" i="15"/>
  <c r="AB7" i="15" s="1"/>
  <c r="AV5" i="15"/>
  <c r="AW5" i="15" s="1"/>
  <c r="AD5" i="15"/>
  <c r="AC5" i="15"/>
  <c r="AG5" i="15"/>
  <c r="AE5" i="15"/>
  <c r="AO5" i="8"/>
  <c r="AS5" i="8"/>
  <c r="W6" i="8"/>
  <c r="X7" i="8" s="1"/>
  <c r="AJ5" i="8"/>
  <c r="BF4" i="8"/>
  <c r="V5" i="8" s="1"/>
  <c r="Z5" i="8" s="1"/>
  <c r="AE5" i="8" s="1"/>
  <c r="AT6" i="8"/>
  <c r="F14" i="15"/>
  <c r="R13" i="15"/>
  <c r="R12" i="14"/>
  <c r="F13" i="14"/>
  <c r="AQ5" i="14"/>
  <c r="AU5" i="14" s="1"/>
  <c r="AX5" i="14" s="1"/>
  <c r="AY5" i="14" s="1"/>
  <c r="AZ5" i="14" s="1"/>
  <c r="AR5" i="14"/>
  <c r="AF5" i="13"/>
  <c r="AI5" i="13" s="1"/>
  <c r="F13" i="13"/>
  <c r="R12" i="13"/>
  <c r="AK5" i="12"/>
  <c r="AN5" i="12"/>
  <c r="R13" i="12"/>
  <c r="F14" i="12"/>
  <c r="R12" i="11"/>
  <c r="F13" i="11"/>
  <c r="AG5" i="11"/>
  <c r="X7" i="11"/>
  <c r="AT6" i="11"/>
  <c r="AP6" i="11"/>
  <c r="AV5" i="11"/>
  <c r="AW5" i="11" s="1"/>
  <c r="AE5" i="11"/>
  <c r="AF5" i="11" s="1"/>
  <c r="AI5" i="11" s="1"/>
  <c r="AN5" i="10"/>
  <c r="AK5" i="10"/>
  <c r="F13" i="10"/>
  <c r="R12" i="10"/>
  <c r="AD5" i="9"/>
  <c r="AC5" i="9"/>
  <c r="R12" i="9"/>
  <c r="F13" i="9"/>
  <c r="AG5" i="9"/>
  <c r="X7" i="9"/>
  <c r="AT6" i="9"/>
  <c r="AP6" i="9"/>
  <c r="AV5" i="9"/>
  <c r="AW5" i="9" s="1"/>
  <c r="AE5" i="9"/>
  <c r="AA6" i="8"/>
  <c r="AB7" i="8" s="1"/>
  <c r="AF5" i="15" l="1"/>
  <c r="AI5" i="15" s="1"/>
  <c r="AK5" i="15" s="1"/>
  <c r="AP6" i="8"/>
  <c r="AH5" i="8"/>
  <c r="AV5" i="8"/>
  <c r="AW5" i="8" s="1"/>
  <c r="AD5" i="8"/>
  <c r="AC5" i="8"/>
  <c r="AG5" i="8"/>
  <c r="F15" i="15"/>
  <c r="R14" i="15"/>
  <c r="BA5" i="14"/>
  <c r="BC5" i="14" s="1"/>
  <c r="BB5" i="14"/>
  <c r="BD5" i="14" s="1"/>
  <c r="F14" i="14"/>
  <c r="R13" i="14"/>
  <c r="F14" i="13"/>
  <c r="R13" i="13"/>
  <c r="AN5" i="13"/>
  <c r="AK5" i="13"/>
  <c r="F15" i="12"/>
  <c r="R14" i="12"/>
  <c r="AQ5" i="12"/>
  <c r="AU5" i="12" s="1"/>
  <c r="AX5" i="12" s="1"/>
  <c r="AY5" i="12" s="1"/>
  <c r="AZ5" i="12" s="1"/>
  <c r="AR5" i="12"/>
  <c r="AK5" i="11"/>
  <c r="AN5" i="11"/>
  <c r="F14" i="11"/>
  <c r="R13" i="11"/>
  <c r="F14" i="10"/>
  <c r="R13" i="10"/>
  <c r="AQ5" i="10"/>
  <c r="AU5" i="10" s="1"/>
  <c r="AX5" i="10" s="1"/>
  <c r="AY5" i="10" s="1"/>
  <c r="AZ5" i="10" s="1"/>
  <c r="AR5" i="10"/>
  <c r="AF5" i="9"/>
  <c r="AI5" i="9" s="1"/>
  <c r="AK5" i="9" s="1"/>
  <c r="F14" i="9"/>
  <c r="R13" i="9"/>
  <c r="AF5" i="8"/>
  <c r="AI5" i="8" s="1"/>
  <c r="AN5" i="8" s="1"/>
  <c r="AR5" i="8" s="1"/>
  <c r="AN5" i="15" l="1"/>
  <c r="F16" i="15"/>
  <c r="R15" i="15"/>
  <c r="F15" i="14"/>
  <c r="R14" i="14"/>
  <c r="BF5" i="14"/>
  <c r="V6" i="14" s="1"/>
  <c r="Z6" i="14" s="1"/>
  <c r="BE5" i="14"/>
  <c r="U6" i="14" s="1"/>
  <c r="Y6" i="14" s="1"/>
  <c r="AQ5" i="13"/>
  <c r="AU5" i="13" s="1"/>
  <c r="AX5" i="13" s="1"/>
  <c r="AY5" i="13" s="1"/>
  <c r="AZ5" i="13" s="1"/>
  <c r="AR5" i="13"/>
  <c r="F15" i="13"/>
  <c r="R14" i="13"/>
  <c r="BA5" i="12"/>
  <c r="BC5" i="12" s="1"/>
  <c r="BB5" i="12"/>
  <c r="BD5" i="12" s="1"/>
  <c r="F16" i="12"/>
  <c r="R15" i="12"/>
  <c r="F15" i="11"/>
  <c r="R14" i="11"/>
  <c r="AQ5" i="11"/>
  <c r="AU5" i="11" s="1"/>
  <c r="AX5" i="11" s="1"/>
  <c r="AY5" i="11" s="1"/>
  <c r="AZ5" i="11" s="1"/>
  <c r="AR5" i="11"/>
  <c r="BA5" i="10"/>
  <c r="BC5" i="10" s="1"/>
  <c r="BB5" i="10"/>
  <c r="BD5" i="10" s="1"/>
  <c r="F15" i="10"/>
  <c r="R14" i="10"/>
  <c r="AN5" i="9"/>
  <c r="AQ5" i="9" s="1"/>
  <c r="AU5" i="9" s="1"/>
  <c r="AX5" i="9" s="1"/>
  <c r="AY5" i="9" s="1"/>
  <c r="AZ5" i="9" s="1"/>
  <c r="F15" i="9"/>
  <c r="R14" i="9"/>
  <c r="AK5" i="8"/>
  <c r="AQ5" i="8"/>
  <c r="AQ5" i="15" l="1"/>
  <c r="AU5" i="15" s="1"/>
  <c r="AX5" i="15" s="1"/>
  <c r="AY5" i="15" s="1"/>
  <c r="AZ5" i="15" s="1"/>
  <c r="AR5" i="15"/>
  <c r="F17" i="15"/>
  <c r="R16" i="15"/>
  <c r="W7" i="14"/>
  <c r="AG6" i="14"/>
  <c r="AA7" i="14"/>
  <c r="AB8" i="14" s="1"/>
  <c r="AO6" i="14"/>
  <c r="AD6" i="14"/>
  <c r="AS6" i="14"/>
  <c r="AH6" i="14"/>
  <c r="AJ6" i="14"/>
  <c r="F16" i="14"/>
  <c r="R15" i="14"/>
  <c r="F16" i="13"/>
  <c r="R15" i="13"/>
  <c r="BA5" i="13"/>
  <c r="BC5" i="13" s="1"/>
  <c r="BB5" i="13"/>
  <c r="BD5" i="13" s="1"/>
  <c r="F17" i="12"/>
  <c r="R16" i="12"/>
  <c r="BE5" i="12"/>
  <c r="U6" i="12" s="1"/>
  <c r="Y6" i="12" s="1"/>
  <c r="BF5" i="12"/>
  <c r="V6" i="12" s="1"/>
  <c r="Z6" i="12" s="1"/>
  <c r="BB5" i="11"/>
  <c r="BD5" i="11" s="1"/>
  <c r="BA5" i="11"/>
  <c r="BC5" i="11" s="1"/>
  <c r="F16" i="11"/>
  <c r="R15" i="11"/>
  <c r="BE5" i="10"/>
  <c r="U6" i="10" s="1"/>
  <c r="Y6" i="10" s="1"/>
  <c r="BF5" i="10"/>
  <c r="V6" i="10" s="1"/>
  <c r="Z6" i="10" s="1"/>
  <c r="F16" i="10"/>
  <c r="R15" i="10"/>
  <c r="AR5" i="9"/>
  <c r="F16" i="9"/>
  <c r="R15" i="9"/>
  <c r="BA5" i="9"/>
  <c r="BC5" i="9" s="1"/>
  <c r="BB5" i="9"/>
  <c r="BD5" i="9" s="1"/>
  <c r="AU5" i="8"/>
  <c r="AX5" i="8" s="1"/>
  <c r="AY5" i="8" s="1"/>
  <c r="BA5" i="15" l="1"/>
  <c r="BC5" i="15" s="1"/>
  <c r="BB5" i="15"/>
  <c r="BD5" i="15" s="1"/>
  <c r="AZ5" i="8"/>
  <c r="BA5" i="8" s="1"/>
  <c r="BC5" i="8" s="1"/>
  <c r="R17" i="15"/>
  <c r="F18" i="15"/>
  <c r="R16" i="14"/>
  <c r="F17" i="14"/>
  <c r="AP7" i="14"/>
  <c r="X8" i="14"/>
  <c r="AT7" i="14"/>
  <c r="AV6" i="14"/>
  <c r="AW6" i="14" s="1"/>
  <c r="AE6" i="14"/>
  <c r="AC6" i="14"/>
  <c r="AF6" i="14" s="1"/>
  <c r="AI6" i="14" s="1"/>
  <c r="F17" i="13"/>
  <c r="R16" i="13"/>
  <c r="BE5" i="13"/>
  <c r="U6" i="13" s="1"/>
  <c r="Y6" i="13" s="1"/>
  <c r="BF5" i="13"/>
  <c r="V6" i="13" s="1"/>
  <c r="Z6" i="13" s="1"/>
  <c r="F18" i="12"/>
  <c r="R17" i="12"/>
  <c r="AH6" i="12"/>
  <c r="W7" i="12"/>
  <c r="AO6" i="12"/>
  <c r="AA7" i="12"/>
  <c r="AB8" i="12" s="1"/>
  <c r="AS6" i="12"/>
  <c r="AJ6" i="12"/>
  <c r="F17" i="11"/>
  <c r="R16" i="11"/>
  <c r="BF5" i="11"/>
  <c r="V6" i="11" s="1"/>
  <c r="Z6" i="11" s="1"/>
  <c r="BE5" i="11"/>
  <c r="U6" i="11" s="1"/>
  <c r="Y6" i="11" s="1"/>
  <c r="F17" i="10"/>
  <c r="R16" i="10"/>
  <c r="AH6" i="10"/>
  <c r="AO6" i="10"/>
  <c r="W7" i="10"/>
  <c r="AA7" i="10"/>
  <c r="AB8" i="10" s="1"/>
  <c r="AS6" i="10"/>
  <c r="AJ6" i="10"/>
  <c r="F17" i="9"/>
  <c r="R16" i="9"/>
  <c r="BF5" i="9"/>
  <c r="V6" i="9" s="1"/>
  <c r="Z6" i="9" s="1"/>
  <c r="BE5" i="9"/>
  <c r="U6" i="9" s="1"/>
  <c r="Y6" i="9" s="1"/>
  <c r="BE5" i="15" l="1"/>
  <c r="U6" i="15" s="1"/>
  <c r="BF5" i="15"/>
  <c r="V6" i="15" s="1"/>
  <c r="Z6" i="15" s="1"/>
  <c r="BB5" i="8"/>
  <c r="F19" i="15"/>
  <c r="R18" i="15"/>
  <c r="F18" i="14"/>
  <c r="R17" i="14"/>
  <c r="AK6" i="14"/>
  <c r="AN6" i="14"/>
  <c r="AH6" i="13"/>
  <c r="AO6" i="13"/>
  <c r="W7" i="13"/>
  <c r="AA7" i="13"/>
  <c r="AB8" i="13" s="1"/>
  <c r="AS6" i="13"/>
  <c r="AJ6" i="13"/>
  <c r="F18" i="13"/>
  <c r="R17" i="13"/>
  <c r="F19" i="12"/>
  <c r="R18" i="12"/>
  <c r="AC6" i="12"/>
  <c r="AG6" i="12"/>
  <c r="AI6" i="12" s="1"/>
  <c r="AP7" i="12"/>
  <c r="X8" i="12"/>
  <c r="AT7" i="12"/>
  <c r="AV6" i="12"/>
  <c r="AW6" i="12" s="1"/>
  <c r="AE6" i="12"/>
  <c r="AD6" i="12"/>
  <c r="AD6" i="11"/>
  <c r="AC6" i="11"/>
  <c r="AH6" i="11"/>
  <c r="W7" i="11"/>
  <c r="AS6" i="11"/>
  <c r="AO6" i="11"/>
  <c r="AA7" i="11"/>
  <c r="AB8" i="11" s="1"/>
  <c r="AJ6" i="11"/>
  <c r="F18" i="11"/>
  <c r="R17" i="11"/>
  <c r="AD6" i="10"/>
  <c r="AG6" i="10"/>
  <c r="AI6" i="10" s="1"/>
  <c r="AP7" i="10"/>
  <c r="X8" i="10"/>
  <c r="AT7" i="10"/>
  <c r="F18" i="10"/>
  <c r="R17" i="10"/>
  <c r="AV6" i="10"/>
  <c r="AW6" i="10" s="1"/>
  <c r="AE6" i="10"/>
  <c r="AC6" i="10"/>
  <c r="AF6" i="10" s="1"/>
  <c r="AH6" i="9"/>
  <c r="W7" i="9"/>
  <c r="AS6" i="9"/>
  <c r="AO6" i="9"/>
  <c r="AA7" i="9"/>
  <c r="AB8" i="9" s="1"/>
  <c r="AJ6" i="9"/>
  <c r="F18" i="9"/>
  <c r="R17" i="9"/>
  <c r="Y6" i="15" l="1"/>
  <c r="AS6" i="15"/>
  <c r="AJ6" i="15"/>
  <c r="AO6" i="15"/>
  <c r="AH6" i="15"/>
  <c r="W7" i="15"/>
  <c r="BD5" i="8"/>
  <c r="BE5" i="8" s="1"/>
  <c r="U6" i="8" s="1"/>
  <c r="AJ6" i="8" s="1"/>
  <c r="AD6" i="13"/>
  <c r="AG6" i="11"/>
  <c r="R19" i="15"/>
  <c r="F20" i="15"/>
  <c r="AQ6" i="14"/>
  <c r="AU6" i="14" s="1"/>
  <c r="AX6" i="14" s="1"/>
  <c r="AY6" i="14" s="1"/>
  <c r="AZ6" i="14" s="1"/>
  <c r="AR6" i="14"/>
  <c r="R18" i="14"/>
  <c r="F19" i="14"/>
  <c r="AC6" i="13"/>
  <c r="AF6" i="13" s="1"/>
  <c r="F19" i="13"/>
  <c r="R18" i="13"/>
  <c r="X8" i="13"/>
  <c r="AP7" i="13"/>
  <c r="AT7" i="13"/>
  <c r="AV6" i="13"/>
  <c r="AW6" i="13" s="1"/>
  <c r="AE6" i="13"/>
  <c r="AG6" i="13"/>
  <c r="AI6" i="13" s="1"/>
  <c r="R19" i="12"/>
  <c r="F20" i="12"/>
  <c r="AK6" i="12"/>
  <c r="AN6" i="12"/>
  <c r="AF6" i="12"/>
  <c r="R18" i="11"/>
  <c r="F19" i="11"/>
  <c r="X8" i="11"/>
  <c r="AP7" i="11"/>
  <c r="AT7" i="11"/>
  <c r="AV6" i="11"/>
  <c r="AW6" i="11" s="1"/>
  <c r="AE6" i="11"/>
  <c r="AF6" i="11" s="1"/>
  <c r="AI6" i="11" s="1"/>
  <c r="F19" i="10"/>
  <c r="R18" i="10"/>
  <c r="AK6" i="10"/>
  <c r="AN6" i="10"/>
  <c r="AD6" i="9"/>
  <c r="X8" i="9"/>
  <c r="AP7" i="9"/>
  <c r="AT7" i="9"/>
  <c r="R18" i="9"/>
  <c r="F19" i="9"/>
  <c r="AG6" i="9"/>
  <c r="AI6" i="9" s="1"/>
  <c r="AC6" i="9"/>
  <c r="AV6" i="9"/>
  <c r="AW6" i="9" s="1"/>
  <c r="AE6" i="9"/>
  <c r="AT7" i="15" l="1"/>
  <c r="AP7" i="15"/>
  <c r="X8" i="15"/>
  <c r="AA7" i="15"/>
  <c r="AB8" i="15" s="1"/>
  <c r="AG6" i="15"/>
  <c r="AI6" i="15" s="1"/>
  <c r="AC6" i="15"/>
  <c r="AF6" i="15" s="1"/>
  <c r="AV6" i="15"/>
  <c r="AW6" i="15" s="1"/>
  <c r="AD6" i="15"/>
  <c r="AE6" i="15"/>
  <c r="AS6" i="8"/>
  <c r="AO6" i="8"/>
  <c r="Y6" i="8"/>
  <c r="AA7" i="8" s="1"/>
  <c r="AB8" i="8" s="1"/>
  <c r="W7" i="8"/>
  <c r="AT7" i="8" s="1"/>
  <c r="BF5" i="8"/>
  <c r="V6" i="8" s="1"/>
  <c r="Z6" i="8" s="1"/>
  <c r="F21" i="15"/>
  <c r="R20" i="15"/>
  <c r="BB6" i="14"/>
  <c r="BD6" i="14" s="1"/>
  <c r="BA6" i="14"/>
  <c r="BC6" i="14" s="1"/>
  <c r="F20" i="14"/>
  <c r="R19" i="14"/>
  <c r="AK6" i="13"/>
  <c r="AN6" i="13"/>
  <c r="F20" i="13"/>
  <c r="R19" i="13"/>
  <c r="R20" i="12"/>
  <c r="F21" i="12"/>
  <c r="AQ6" i="12"/>
  <c r="AU6" i="12" s="1"/>
  <c r="AX6" i="12" s="1"/>
  <c r="AY6" i="12" s="1"/>
  <c r="AZ6" i="12" s="1"/>
  <c r="AR6" i="12"/>
  <c r="F20" i="11"/>
  <c r="R19" i="11"/>
  <c r="AN6" i="11"/>
  <c r="AK6" i="11"/>
  <c r="AQ6" i="10"/>
  <c r="AR6" i="10"/>
  <c r="AU6" i="10"/>
  <c r="AX6" i="10" s="1"/>
  <c r="AY6" i="10" s="1"/>
  <c r="AZ6" i="10" s="1"/>
  <c r="F20" i="10"/>
  <c r="R19" i="10"/>
  <c r="AF6" i="9"/>
  <c r="AN6" i="9"/>
  <c r="AK6" i="9"/>
  <c r="F20" i="9"/>
  <c r="R19" i="9"/>
  <c r="AK6" i="15" l="1"/>
  <c r="AN6" i="15"/>
  <c r="X8" i="8"/>
  <c r="AP7" i="8"/>
  <c r="AV6" i="8"/>
  <c r="AW6" i="8" s="1"/>
  <c r="AE6" i="8"/>
  <c r="AG6" i="8"/>
  <c r="AH6" i="8"/>
  <c r="AD6" i="8"/>
  <c r="AC6" i="8"/>
  <c r="F22" i="15"/>
  <c r="R21" i="15"/>
  <c r="F21" i="14"/>
  <c r="R20" i="14"/>
  <c r="BF6" i="14"/>
  <c r="V7" i="14" s="1"/>
  <c r="Z7" i="14" s="1"/>
  <c r="BE6" i="14"/>
  <c r="U7" i="14" s="1"/>
  <c r="Y7" i="14" s="1"/>
  <c r="AQ6" i="13"/>
  <c r="AU6" i="13" s="1"/>
  <c r="AX6" i="13" s="1"/>
  <c r="AY6" i="13" s="1"/>
  <c r="AZ6" i="13" s="1"/>
  <c r="AR6" i="13"/>
  <c r="F21" i="13"/>
  <c r="R20" i="13"/>
  <c r="BB6" i="12"/>
  <c r="BD6" i="12" s="1"/>
  <c r="BA6" i="12"/>
  <c r="BC6" i="12" s="1"/>
  <c r="R21" i="12"/>
  <c r="F22" i="12"/>
  <c r="AQ6" i="11"/>
  <c r="AR6" i="11"/>
  <c r="R20" i="11"/>
  <c r="F21" i="11"/>
  <c r="AU6" i="11"/>
  <c r="AX6" i="11" s="1"/>
  <c r="AY6" i="11" s="1"/>
  <c r="AZ6" i="11" s="1"/>
  <c r="BA6" i="10"/>
  <c r="BC6" i="10" s="1"/>
  <c r="BB6" i="10"/>
  <c r="BD6" i="10" s="1"/>
  <c r="F21" i="10"/>
  <c r="R20" i="10"/>
  <c r="AQ6" i="9"/>
  <c r="AU6" i="9" s="1"/>
  <c r="AX6" i="9" s="1"/>
  <c r="AY6" i="9" s="1"/>
  <c r="AZ6" i="9" s="1"/>
  <c r="AR6" i="9"/>
  <c r="R20" i="9"/>
  <c r="F21" i="9"/>
  <c r="AR6" i="15" l="1"/>
  <c r="AQ6" i="15"/>
  <c r="AU6" i="15" s="1"/>
  <c r="AX6" i="15" s="1"/>
  <c r="AY6" i="15" s="1"/>
  <c r="AZ6" i="15" s="1"/>
  <c r="AF6" i="8"/>
  <c r="AI6" i="8" s="1"/>
  <c r="AN6" i="8" s="1"/>
  <c r="AR6" i="8" s="1"/>
  <c r="F23" i="15"/>
  <c r="R22" i="15"/>
  <c r="AD7" i="14"/>
  <c r="AA8" i="14"/>
  <c r="AB9" i="14" s="1"/>
  <c r="AO7" i="14"/>
  <c r="AH7" i="14"/>
  <c r="W8" i="14"/>
  <c r="AS7" i="14"/>
  <c r="AG7" i="14"/>
  <c r="AJ7" i="14"/>
  <c r="F22" i="14"/>
  <c r="R21" i="14"/>
  <c r="BB6" i="13"/>
  <c r="BD6" i="13" s="1"/>
  <c r="BA6" i="13"/>
  <c r="BC6" i="13" s="1"/>
  <c r="F22" i="13"/>
  <c r="R21" i="13"/>
  <c r="F23" i="12"/>
  <c r="R22" i="12"/>
  <c r="BF6" i="12"/>
  <c r="V7" i="12" s="1"/>
  <c r="Z7" i="12" s="1"/>
  <c r="BE6" i="12"/>
  <c r="U7" i="12" s="1"/>
  <c r="Y7" i="12" s="1"/>
  <c r="BA6" i="11"/>
  <c r="BC6" i="11" s="1"/>
  <c r="BB6" i="11"/>
  <c r="BD6" i="11" s="1"/>
  <c r="F22" i="11"/>
  <c r="R21" i="11"/>
  <c r="BE6" i="10"/>
  <c r="U7" i="10" s="1"/>
  <c r="Y7" i="10" s="1"/>
  <c r="BF6" i="10"/>
  <c r="V7" i="10" s="1"/>
  <c r="Z7" i="10" s="1"/>
  <c r="F22" i="10"/>
  <c r="R21" i="10"/>
  <c r="BB6" i="9"/>
  <c r="BD6" i="9" s="1"/>
  <c r="BA6" i="9"/>
  <c r="BC6" i="9" s="1"/>
  <c r="F22" i="9"/>
  <c r="R21" i="9"/>
  <c r="BA6" i="15" l="1"/>
  <c r="BC6" i="15" s="1"/>
  <c r="BB6" i="15"/>
  <c r="BD6" i="15" s="1"/>
  <c r="AQ6" i="8"/>
  <c r="AU6" i="8" s="1"/>
  <c r="AX6" i="8" s="1"/>
  <c r="AY6" i="8" s="1"/>
  <c r="AZ6" i="8" s="1"/>
  <c r="BA6" i="8" s="1"/>
  <c r="BC6" i="8" s="1"/>
  <c r="AK6" i="8"/>
  <c r="AC7" i="14"/>
  <c r="AF7" i="14" s="1"/>
  <c r="F24" i="15"/>
  <c r="R23" i="15"/>
  <c r="R22" i="14"/>
  <c r="F23" i="14"/>
  <c r="AP8" i="14"/>
  <c r="X9" i="14"/>
  <c r="AT8" i="14"/>
  <c r="AV7" i="14"/>
  <c r="AW7" i="14" s="1"/>
  <c r="AI7" i="14"/>
  <c r="AE7" i="14"/>
  <c r="F23" i="13"/>
  <c r="R22" i="13"/>
  <c r="BF6" i="13"/>
  <c r="V7" i="13" s="1"/>
  <c r="Z7" i="13" s="1"/>
  <c r="BE6" i="13"/>
  <c r="U7" i="13" s="1"/>
  <c r="Y7" i="13" s="1"/>
  <c r="F24" i="12"/>
  <c r="R23" i="12"/>
  <c r="AS7" i="12"/>
  <c r="AO7" i="12"/>
  <c r="AA8" i="12"/>
  <c r="AB9" i="12" s="1"/>
  <c r="AH7" i="12"/>
  <c r="W8" i="12"/>
  <c r="AJ7" i="12"/>
  <c r="AD7" i="12"/>
  <c r="F23" i="11"/>
  <c r="R22" i="11"/>
  <c r="BF6" i="11"/>
  <c r="V7" i="11" s="1"/>
  <c r="Z7" i="11" s="1"/>
  <c r="BE6" i="11"/>
  <c r="U7" i="11" s="1"/>
  <c r="Y7" i="11" s="1"/>
  <c r="F23" i="10"/>
  <c r="R22" i="10"/>
  <c r="AS7" i="10"/>
  <c r="AO7" i="10"/>
  <c r="W8" i="10"/>
  <c r="AA8" i="10"/>
  <c r="AB9" i="10" s="1"/>
  <c r="AH7" i="10"/>
  <c r="AJ7" i="10"/>
  <c r="F23" i="9"/>
  <c r="R22" i="9"/>
  <c r="BF6" i="9"/>
  <c r="V7" i="9" s="1"/>
  <c r="Z7" i="9" s="1"/>
  <c r="BE6" i="9"/>
  <c r="U7" i="9" s="1"/>
  <c r="Y7" i="9" s="1"/>
  <c r="BE6" i="15" l="1"/>
  <c r="U7" i="15" s="1"/>
  <c r="BF6" i="15"/>
  <c r="V7" i="15" s="1"/>
  <c r="Z7" i="15" s="1"/>
  <c r="BB6" i="8"/>
  <c r="F25" i="15"/>
  <c r="R24" i="15"/>
  <c r="F24" i="14"/>
  <c r="R23" i="14"/>
  <c r="AN7" i="14"/>
  <c r="AK7" i="14"/>
  <c r="AS7" i="13"/>
  <c r="AO7" i="13"/>
  <c r="AH7" i="13"/>
  <c r="AA8" i="13"/>
  <c r="AB9" i="13" s="1"/>
  <c r="W8" i="13"/>
  <c r="AJ7" i="13"/>
  <c r="F24" i="13"/>
  <c r="R23" i="13"/>
  <c r="AG7" i="12"/>
  <c r="AC7" i="12"/>
  <c r="AF7" i="12" s="1"/>
  <c r="AV7" i="12"/>
  <c r="AW7" i="12" s="1"/>
  <c r="AE7" i="12"/>
  <c r="X9" i="12"/>
  <c r="AT8" i="12"/>
  <c r="AP8" i="12"/>
  <c r="F25" i="12"/>
  <c r="R24" i="12"/>
  <c r="AA8" i="11"/>
  <c r="AB9" i="11" s="1"/>
  <c r="AS7" i="11"/>
  <c r="AO7" i="11"/>
  <c r="AH7" i="11"/>
  <c r="W8" i="11"/>
  <c r="AJ7" i="11"/>
  <c r="F24" i="11"/>
  <c r="R23" i="11"/>
  <c r="AD7" i="10"/>
  <c r="X9" i="10"/>
  <c r="AT8" i="10"/>
  <c r="AP8" i="10"/>
  <c r="F24" i="10"/>
  <c r="R23" i="10"/>
  <c r="AV7" i="10"/>
  <c r="AW7" i="10" s="1"/>
  <c r="AE7" i="10"/>
  <c r="AG7" i="10"/>
  <c r="AI7" i="10" s="1"/>
  <c r="AC7" i="10"/>
  <c r="AF7" i="10" s="1"/>
  <c r="F24" i="9"/>
  <c r="R23" i="9"/>
  <c r="AA8" i="9"/>
  <c r="AB9" i="9" s="1"/>
  <c r="AS7" i="9"/>
  <c r="AO7" i="9"/>
  <c r="AH7" i="9"/>
  <c r="W8" i="9"/>
  <c r="AJ7" i="9"/>
  <c r="Y7" i="15" l="1"/>
  <c r="AJ7" i="15"/>
  <c r="AS7" i="15"/>
  <c r="AH7" i="15"/>
  <c r="W8" i="15"/>
  <c r="AO7" i="15"/>
  <c r="BD6" i="8"/>
  <c r="BE6" i="8" s="1"/>
  <c r="U7" i="8" s="1"/>
  <c r="Y7" i="8" s="1"/>
  <c r="AA8" i="8" s="1"/>
  <c r="AB9" i="8" s="1"/>
  <c r="AI7" i="12"/>
  <c r="AK7" i="12" s="1"/>
  <c r="AD7" i="11"/>
  <c r="R25" i="15"/>
  <c r="F26" i="15"/>
  <c r="AQ7" i="14"/>
  <c r="AR7" i="14"/>
  <c r="AU7" i="14"/>
  <c r="AX7" i="14" s="1"/>
  <c r="AY7" i="14" s="1"/>
  <c r="AZ7" i="14" s="1"/>
  <c r="R24" i="14"/>
  <c r="F25" i="14"/>
  <c r="AV7" i="13"/>
  <c r="AW7" i="13" s="1"/>
  <c r="AE7" i="13"/>
  <c r="AD7" i="13"/>
  <c r="X9" i="13"/>
  <c r="AP8" i="13"/>
  <c r="AT8" i="13"/>
  <c r="AG7" i="13"/>
  <c r="AI7" i="13" s="1"/>
  <c r="AC7" i="13"/>
  <c r="AF7" i="13" s="1"/>
  <c r="F25" i="13"/>
  <c r="R24" i="13"/>
  <c r="F26" i="12"/>
  <c r="R25" i="12"/>
  <c r="F25" i="11"/>
  <c r="R24" i="11"/>
  <c r="AV7" i="11"/>
  <c r="AW7" i="11" s="1"/>
  <c r="AE7" i="11"/>
  <c r="AT8" i="11"/>
  <c r="AP8" i="11"/>
  <c r="X9" i="11"/>
  <c r="AC7" i="11"/>
  <c r="AF7" i="11" s="1"/>
  <c r="AG7" i="11"/>
  <c r="AI7" i="11" s="1"/>
  <c r="AN7" i="10"/>
  <c r="AK7" i="10"/>
  <c r="F25" i="10"/>
  <c r="R24" i="10"/>
  <c r="AG7" i="9"/>
  <c r="AD7" i="9"/>
  <c r="F25" i="9"/>
  <c r="R24" i="9"/>
  <c r="AC7" i="9"/>
  <c r="AV7" i="9"/>
  <c r="AW7" i="9" s="1"/>
  <c r="AE7" i="9"/>
  <c r="AT8" i="9"/>
  <c r="AP8" i="9"/>
  <c r="X9" i="9"/>
  <c r="AP8" i="15" l="1"/>
  <c r="AT8" i="15"/>
  <c r="X9" i="15"/>
  <c r="AA8" i="15"/>
  <c r="AB9" i="15" s="1"/>
  <c r="AG7" i="15"/>
  <c r="AV7" i="15"/>
  <c r="AW7" i="15" s="1"/>
  <c r="AD7" i="15"/>
  <c r="AE7" i="15"/>
  <c r="AC7" i="15"/>
  <c r="AN7" i="12"/>
  <c r="AO7" i="8"/>
  <c r="AJ7" i="8"/>
  <c r="AH7" i="8"/>
  <c r="AS7" i="8"/>
  <c r="W8" i="8"/>
  <c r="X9" i="8" s="1"/>
  <c r="BF6" i="8"/>
  <c r="V7" i="8" s="1"/>
  <c r="Z7" i="8" s="1"/>
  <c r="AC7" i="8" s="1"/>
  <c r="F27" i="15"/>
  <c r="R26" i="15"/>
  <c r="BA7" i="14"/>
  <c r="BC7" i="14" s="1"/>
  <c r="BB7" i="14"/>
  <c r="BD7" i="14" s="1"/>
  <c r="F26" i="14"/>
  <c r="R25" i="14"/>
  <c r="AN7" i="13"/>
  <c r="AK7" i="13"/>
  <c r="F26" i="13"/>
  <c r="R25" i="13"/>
  <c r="F27" i="12"/>
  <c r="R26" i="12"/>
  <c r="AQ7" i="12"/>
  <c r="AU7" i="12" s="1"/>
  <c r="AX7" i="12" s="1"/>
  <c r="AY7" i="12" s="1"/>
  <c r="AZ7" i="12" s="1"/>
  <c r="AR7" i="12"/>
  <c r="AK7" i="11"/>
  <c r="AN7" i="11"/>
  <c r="R25" i="11"/>
  <c r="F26" i="11"/>
  <c r="F26" i="10"/>
  <c r="R25" i="10"/>
  <c r="AQ7" i="10"/>
  <c r="AU7" i="10" s="1"/>
  <c r="AX7" i="10" s="1"/>
  <c r="AY7" i="10" s="1"/>
  <c r="AZ7" i="10" s="1"/>
  <c r="AR7" i="10"/>
  <c r="AF7" i="9"/>
  <c r="AI7" i="9" s="1"/>
  <c r="AK7" i="9" s="1"/>
  <c r="R25" i="9"/>
  <c r="F26" i="9"/>
  <c r="AT8" i="8"/>
  <c r="AP8" i="8"/>
  <c r="AF7" i="15" l="1"/>
  <c r="AI7" i="15" s="1"/>
  <c r="AE7" i="8"/>
  <c r="AD7" i="8"/>
  <c r="AF7" i="8" s="1"/>
  <c r="AG7" i="8"/>
  <c r="AI7" i="8" s="1"/>
  <c r="AN7" i="8" s="1"/>
  <c r="AQ7" i="8" s="1"/>
  <c r="AV7" i="8"/>
  <c r="AW7" i="8" s="1"/>
  <c r="R27" i="15"/>
  <c r="F28" i="15"/>
  <c r="F27" i="14"/>
  <c r="R26" i="14"/>
  <c r="BF7" i="14"/>
  <c r="V8" i="14" s="1"/>
  <c r="Z8" i="14" s="1"/>
  <c r="BE7" i="14"/>
  <c r="U8" i="14" s="1"/>
  <c r="Y8" i="14" s="1"/>
  <c r="F27" i="13"/>
  <c r="R26" i="13"/>
  <c r="AQ7" i="13"/>
  <c r="AU7" i="13" s="1"/>
  <c r="AX7" i="13" s="1"/>
  <c r="AY7" i="13" s="1"/>
  <c r="AZ7" i="13" s="1"/>
  <c r="AR7" i="13"/>
  <c r="BA7" i="12"/>
  <c r="BC7" i="12" s="1"/>
  <c r="BB7" i="12"/>
  <c r="BD7" i="12" s="1"/>
  <c r="R27" i="12"/>
  <c r="F28" i="12"/>
  <c r="R26" i="11"/>
  <c r="F27" i="11"/>
  <c r="AQ7" i="11"/>
  <c r="AU7" i="11" s="1"/>
  <c r="AX7" i="11" s="1"/>
  <c r="AY7" i="11" s="1"/>
  <c r="AZ7" i="11" s="1"/>
  <c r="AR7" i="11"/>
  <c r="BA7" i="10"/>
  <c r="BC7" i="10" s="1"/>
  <c r="BB7" i="10"/>
  <c r="BD7" i="10" s="1"/>
  <c r="F27" i="10"/>
  <c r="R26" i="10"/>
  <c r="AN7" i="9"/>
  <c r="AR7" i="9" s="1"/>
  <c r="R26" i="9"/>
  <c r="F27" i="9"/>
  <c r="AK7" i="15" l="1"/>
  <c r="AN7" i="15"/>
  <c r="F29" i="15"/>
  <c r="R28" i="15"/>
  <c r="W9" i="14"/>
  <c r="AA9" i="14"/>
  <c r="AB10" i="14" s="1"/>
  <c r="AO8" i="14"/>
  <c r="AS8" i="14"/>
  <c r="AH8" i="14"/>
  <c r="AJ8" i="14"/>
  <c r="F28" i="14"/>
  <c r="R27" i="14"/>
  <c r="BA7" i="13"/>
  <c r="BC7" i="13" s="1"/>
  <c r="BB7" i="13"/>
  <c r="BD7" i="13" s="1"/>
  <c r="F28" i="13"/>
  <c r="R27" i="13"/>
  <c r="R28" i="12"/>
  <c r="F29" i="12"/>
  <c r="BE7" i="12"/>
  <c r="U8" i="12" s="1"/>
  <c r="Y8" i="12" s="1"/>
  <c r="BF7" i="12"/>
  <c r="V8" i="12" s="1"/>
  <c r="Z8" i="12" s="1"/>
  <c r="BB7" i="11"/>
  <c r="BD7" i="11" s="1"/>
  <c r="BA7" i="11"/>
  <c r="BC7" i="11" s="1"/>
  <c r="F28" i="11"/>
  <c r="R27" i="11"/>
  <c r="BE7" i="10"/>
  <c r="U8" i="10" s="1"/>
  <c r="Y8" i="10" s="1"/>
  <c r="BF7" i="10"/>
  <c r="V8" i="10" s="1"/>
  <c r="Z8" i="10" s="1"/>
  <c r="F28" i="10"/>
  <c r="R27" i="10"/>
  <c r="AQ7" i="9"/>
  <c r="AU7" i="9" s="1"/>
  <c r="AX7" i="9" s="1"/>
  <c r="AY7" i="9" s="1"/>
  <c r="AZ7" i="9" s="1"/>
  <c r="BB7" i="9" s="1"/>
  <c r="BD7" i="9" s="1"/>
  <c r="F28" i="9"/>
  <c r="R27" i="9"/>
  <c r="AK7" i="8"/>
  <c r="AR7" i="8"/>
  <c r="AQ7" i="15" l="1"/>
  <c r="AU7" i="15" s="1"/>
  <c r="AX7" i="15" s="1"/>
  <c r="AY7" i="15" s="1"/>
  <c r="AZ7" i="15" s="1"/>
  <c r="AR7" i="15"/>
  <c r="AD8" i="14"/>
  <c r="F30" i="15"/>
  <c r="R29" i="15"/>
  <c r="F29" i="14"/>
  <c r="R28" i="14"/>
  <c r="AP9" i="14"/>
  <c r="X10" i="14"/>
  <c r="AT9" i="14"/>
  <c r="AG8" i="14"/>
  <c r="AI8" i="14" s="1"/>
  <c r="AV8" i="14"/>
  <c r="AW8" i="14" s="1"/>
  <c r="AE8" i="14"/>
  <c r="AC8" i="14"/>
  <c r="AF8" i="14" s="1"/>
  <c r="F29" i="13"/>
  <c r="R28" i="13"/>
  <c r="BE7" i="13"/>
  <c r="U8" i="13" s="1"/>
  <c r="Y8" i="13" s="1"/>
  <c r="BF7" i="13"/>
  <c r="V8" i="13" s="1"/>
  <c r="Z8" i="13" s="1"/>
  <c r="F30" i="12"/>
  <c r="R29" i="12"/>
  <c r="AD8" i="12"/>
  <c r="AH8" i="12"/>
  <c r="W9" i="12"/>
  <c r="AO8" i="12"/>
  <c r="AA9" i="12"/>
  <c r="AB10" i="12" s="1"/>
  <c r="AS8" i="12"/>
  <c r="AJ8" i="12"/>
  <c r="R28" i="11"/>
  <c r="F29" i="11"/>
  <c r="BF7" i="11"/>
  <c r="V8" i="11" s="1"/>
  <c r="Z8" i="11" s="1"/>
  <c r="BE7" i="11"/>
  <c r="U8" i="11" s="1"/>
  <c r="Y8" i="11" s="1"/>
  <c r="F29" i="10"/>
  <c r="R28" i="10"/>
  <c r="AH8" i="10"/>
  <c r="AO8" i="10"/>
  <c r="W9" i="10"/>
  <c r="AA9" i="10"/>
  <c r="AB10" i="10" s="1"/>
  <c r="AS8" i="10"/>
  <c r="AJ8" i="10"/>
  <c r="BA7" i="9"/>
  <c r="BC7" i="9" s="1"/>
  <c r="BF7" i="9" s="1"/>
  <c r="V8" i="9" s="1"/>
  <c r="Z8" i="9" s="1"/>
  <c r="R28" i="9"/>
  <c r="F29" i="9"/>
  <c r="AU7" i="8"/>
  <c r="AX7" i="8" s="1"/>
  <c r="AY7" i="8" s="1"/>
  <c r="BB7" i="15" l="1"/>
  <c r="BD7" i="15" s="1"/>
  <c r="BA7" i="15"/>
  <c r="BC7" i="15" s="1"/>
  <c r="AZ7" i="8"/>
  <c r="BB7" i="8" s="1"/>
  <c r="BD7" i="8" s="1"/>
  <c r="F31" i="15"/>
  <c r="R30" i="15"/>
  <c r="AK8" i="14"/>
  <c r="AN8" i="14"/>
  <c r="F30" i="14"/>
  <c r="R29" i="14"/>
  <c r="AH8" i="13"/>
  <c r="AO8" i="13"/>
  <c r="W9" i="13"/>
  <c r="AA9" i="13"/>
  <c r="AB10" i="13" s="1"/>
  <c r="AS8" i="13"/>
  <c r="AJ8" i="13"/>
  <c r="AD8" i="13"/>
  <c r="F30" i="13"/>
  <c r="R29" i="13"/>
  <c r="AC8" i="12"/>
  <c r="F31" i="12"/>
  <c r="R30" i="12"/>
  <c r="AG8" i="12"/>
  <c r="X10" i="12"/>
  <c r="AP9" i="12"/>
  <c r="AT9" i="12"/>
  <c r="AV8" i="12"/>
  <c r="AW8" i="12" s="1"/>
  <c r="AE8" i="12"/>
  <c r="F30" i="11"/>
  <c r="R29" i="11"/>
  <c r="AS8" i="11"/>
  <c r="AO8" i="11"/>
  <c r="W9" i="11"/>
  <c r="AA9" i="11"/>
  <c r="AB10" i="11" s="1"/>
  <c r="AH8" i="11"/>
  <c r="AD8" i="11"/>
  <c r="AJ8" i="11"/>
  <c r="AV8" i="10"/>
  <c r="AW8" i="10" s="1"/>
  <c r="AE8" i="10"/>
  <c r="AD8" i="10"/>
  <c r="AG8" i="10"/>
  <c r="AI8" i="10" s="1"/>
  <c r="F30" i="10"/>
  <c r="R29" i="10"/>
  <c r="AP9" i="10"/>
  <c r="X10" i="10"/>
  <c r="AT9" i="10"/>
  <c r="AC8" i="10"/>
  <c r="AF8" i="10" s="1"/>
  <c r="BE7" i="9"/>
  <c r="U8" i="9" s="1"/>
  <c r="Y8" i="9" s="1"/>
  <c r="AA9" i="9" s="1"/>
  <c r="AB10" i="9" s="1"/>
  <c r="F30" i="9"/>
  <c r="R29" i="9"/>
  <c r="BF7" i="15" l="1"/>
  <c r="V8" i="15" s="1"/>
  <c r="BE7" i="15"/>
  <c r="U8" i="15" s="1"/>
  <c r="AF8" i="12"/>
  <c r="AI8" i="12" s="1"/>
  <c r="BA7" i="8"/>
  <c r="F32" i="15"/>
  <c r="R31" i="15"/>
  <c r="F31" i="14"/>
  <c r="R30" i="14"/>
  <c r="AQ8" i="14"/>
  <c r="AU8" i="14" s="1"/>
  <c r="AX8" i="14" s="1"/>
  <c r="AY8" i="14" s="1"/>
  <c r="AZ8" i="14" s="1"/>
  <c r="AR8" i="14"/>
  <c r="F31" i="13"/>
  <c r="R30" i="13"/>
  <c r="AC8" i="13"/>
  <c r="X10" i="13"/>
  <c r="AP9" i="13"/>
  <c r="AT9" i="13"/>
  <c r="AV8" i="13"/>
  <c r="AW8" i="13" s="1"/>
  <c r="AE8" i="13"/>
  <c r="AG8" i="13"/>
  <c r="AN8" i="12"/>
  <c r="AK8" i="12"/>
  <c r="F32" i="12"/>
  <c r="R31" i="12"/>
  <c r="X10" i="11"/>
  <c r="AP9" i="11"/>
  <c r="AT9" i="11"/>
  <c r="F31" i="11"/>
  <c r="R30" i="11"/>
  <c r="AC8" i="11"/>
  <c r="AF8" i="11" s="1"/>
  <c r="AG8" i="11"/>
  <c r="AV8" i="11"/>
  <c r="AW8" i="11" s="1"/>
  <c r="AI8" i="11"/>
  <c r="AE8" i="11"/>
  <c r="F31" i="10"/>
  <c r="R30" i="10"/>
  <c r="AK8" i="10"/>
  <c r="AN8" i="10"/>
  <c r="AJ8" i="9"/>
  <c r="AO8" i="9"/>
  <c r="AH8" i="9"/>
  <c r="AS8" i="9"/>
  <c r="W9" i="9"/>
  <c r="X10" i="9" s="1"/>
  <c r="AD8" i="9"/>
  <c r="F31" i="9"/>
  <c r="R30" i="9"/>
  <c r="AC8" i="9"/>
  <c r="AG8" i="9"/>
  <c r="AI8" i="9" s="1"/>
  <c r="AV8" i="9"/>
  <c r="AW8" i="9" s="1"/>
  <c r="AE8" i="9"/>
  <c r="AT9" i="9" l="1"/>
  <c r="AP9" i="9"/>
  <c r="Y8" i="15"/>
  <c r="AA9" i="15" s="1"/>
  <c r="AB10" i="15" s="1"/>
  <c r="AO8" i="15"/>
  <c r="AS8" i="15"/>
  <c r="W9" i="15"/>
  <c r="AH8" i="15"/>
  <c r="AJ8" i="15"/>
  <c r="Z8" i="15"/>
  <c r="AG8" i="15" s="1"/>
  <c r="AI8" i="15" s="1"/>
  <c r="AF8" i="13"/>
  <c r="AI8" i="13"/>
  <c r="AN8" i="13" s="1"/>
  <c r="BC7" i="8"/>
  <c r="BF7" i="8" s="1"/>
  <c r="V8" i="8" s="1"/>
  <c r="Z8" i="8" s="1"/>
  <c r="F33" i="15"/>
  <c r="R32" i="15"/>
  <c r="BB8" i="14"/>
  <c r="BD8" i="14" s="1"/>
  <c r="BA8" i="14"/>
  <c r="BC8" i="14" s="1"/>
  <c r="F32" i="14"/>
  <c r="R31" i="14"/>
  <c r="F32" i="13"/>
  <c r="R31" i="13"/>
  <c r="F33" i="12"/>
  <c r="R32" i="12"/>
  <c r="AQ8" i="12"/>
  <c r="AU8" i="12" s="1"/>
  <c r="AX8" i="12" s="1"/>
  <c r="AY8" i="12" s="1"/>
  <c r="AZ8" i="12" s="1"/>
  <c r="AR8" i="12"/>
  <c r="AK8" i="11"/>
  <c r="AN8" i="11"/>
  <c r="R31" i="11"/>
  <c r="F32" i="11"/>
  <c r="AQ8" i="10"/>
  <c r="AR8" i="10"/>
  <c r="AU8" i="10"/>
  <c r="AX8" i="10" s="1"/>
  <c r="AY8" i="10" s="1"/>
  <c r="AZ8" i="10" s="1"/>
  <c r="F32" i="10"/>
  <c r="R31" i="10"/>
  <c r="AK8" i="9"/>
  <c r="AN8" i="9"/>
  <c r="R31" i="9"/>
  <c r="F32" i="9"/>
  <c r="AF8" i="9"/>
  <c r="AK8" i="15" l="1"/>
  <c r="AN8" i="15"/>
  <c r="AD8" i="15"/>
  <c r="X10" i="15"/>
  <c r="AT9" i="15"/>
  <c r="AP9" i="15"/>
  <c r="AC8" i="15"/>
  <c r="AF8" i="15" s="1"/>
  <c r="AE8" i="15"/>
  <c r="AV8" i="15"/>
  <c r="AW8" i="15" s="1"/>
  <c r="AK8" i="13"/>
  <c r="BE7" i="8"/>
  <c r="U8" i="8" s="1"/>
  <c r="F34" i="15"/>
  <c r="R33" i="15"/>
  <c r="F33" i="14"/>
  <c r="R32" i="14"/>
  <c r="BF8" i="14"/>
  <c r="V9" i="14" s="1"/>
  <c r="Z9" i="14" s="1"/>
  <c r="BE8" i="14"/>
  <c r="U9" i="14" s="1"/>
  <c r="Y9" i="14" s="1"/>
  <c r="F33" i="13"/>
  <c r="R32" i="13"/>
  <c r="AQ8" i="13"/>
  <c r="AU8" i="13" s="1"/>
  <c r="AX8" i="13" s="1"/>
  <c r="AY8" i="13" s="1"/>
  <c r="AZ8" i="13" s="1"/>
  <c r="AR8" i="13"/>
  <c r="BB8" i="12"/>
  <c r="BD8" i="12" s="1"/>
  <c r="BA8" i="12"/>
  <c r="BC8" i="12" s="1"/>
  <c r="F34" i="12"/>
  <c r="R33" i="12"/>
  <c r="R32" i="11"/>
  <c r="F33" i="11"/>
  <c r="AQ8" i="11"/>
  <c r="AU8" i="11" s="1"/>
  <c r="AX8" i="11" s="1"/>
  <c r="AY8" i="11" s="1"/>
  <c r="AZ8" i="11" s="1"/>
  <c r="AR8" i="11"/>
  <c r="F33" i="10"/>
  <c r="R32" i="10"/>
  <c r="BB8" i="10"/>
  <c r="BD8" i="10" s="1"/>
  <c r="BA8" i="10"/>
  <c r="BC8" i="10" s="1"/>
  <c r="AQ8" i="9"/>
  <c r="AU8" i="9" s="1"/>
  <c r="AX8" i="9" s="1"/>
  <c r="AY8" i="9" s="1"/>
  <c r="AZ8" i="9" s="1"/>
  <c r="AR8" i="9"/>
  <c r="R32" i="9"/>
  <c r="F33" i="9"/>
  <c r="AQ8" i="15" l="1"/>
  <c r="AU8" i="15" s="1"/>
  <c r="AX8" i="15" s="1"/>
  <c r="AY8" i="15" s="1"/>
  <c r="AZ8" i="15" s="1"/>
  <c r="AR8" i="15"/>
  <c r="Y8" i="8"/>
  <c r="AG8" i="8" s="1"/>
  <c r="AJ8" i="8"/>
  <c r="AS8" i="8"/>
  <c r="W9" i="8"/>
  <c r="AO8" i="8"/>
  <c r="AH8" i="8"/>
  <c r="F35" i="15"/>
  <c r="R34" i="15"/>
  <c r="AD9" i="14"/>
  <c r="W10" i="14"/>
  <c r="AS9" i="14"/>
  <c r="AA10" i="14"/>
  <c r="AB11" i="14" s="1"/>
  <c r="AO9" i="14"/>
  <c r="AH9" i="14"/>
  <c r="AJ9" i="14"/>
  <c r="R33" i="14"/>
  <c r="F34" i="14"/>
  <c r="BB8" i="13"/>
  <c r="BD8" i="13" s="1"/>
  <c r="BA8" i="13"/>
  <c r="BC8" i="13" s="1"/>
  <c r="F34" i="13"/>
  <c r="R33" i="13"/>
  <c r="R34" i="12"/>
  <c r="F35" i="12"/>
  <c r="BE8" i="12"/>
  <c r="U9" i="12" s="1"/>
  <c r="Y9" i="12" s="1"/>
  <c r="BF8" i="12"/>
  <c r="V9" i="12" s="1"/>
  <c r="Z9" i="12" s="1"/>
  <c r="BA8" i="11"/>
  <c r="BC8" i="11" s="1"/>
  <c r="BB8" i="11"/>
  <c r="BD8" i="11" s="1"/>
  <c r="F34" i="11"/>
  <c r="R33" i="11"/>
  <c r="F34" i="10"/>
  <c r="R33" i="10"/>
  <c r="BE8" i="10"/>
  <c r="U9" i="10" s="1"/>
  <c r="Y9" i="10" s="1"/>
  <c r="BF8" i="10"/>
  <c r="V9" i="10" s="1"/>
  <c r="Z9" i="10" s="1"/>
  <c r="BA8" i="9"/>
  <c r="BC8" i="9" s="1"/>
  <c r="BB8" i="9"/>
  <c r="BD8" i="9" s="1"/>
  <c r="F34" i="9"/>
  <c r="R33" i="9"/>
  <c r="BA8" i="15" l="1"/>
  <c r="BC8" i="15" s="1"/>
  <c r="BB8" i="15"/>
  <c r="BD8" i="15" s="1"/>
  <c r="AD8" i="8"/>
  <c r="X10" i="8"/>
  <c r="AP9" i="8"/>
  <c r="AT9" i="8"/>
  <c r="AA9" i="8"/>
  <c r="AB10" i="8" s="1"/>
  <c r="AE8" i="8"/>
  <c r="AV8" i="8"/>
  <c r="AW8" i="8" s="1"/>
  <c r="AC8" i="8"/>
  <c r="AF8" i="8" s="1"/>
  <c r="AI8" i="8"/>
  <c r="F36" i="15"/>
  <c r="R35" i="15"/>
  <c r="AP10" i="14"/>
  <c r="X11" i="14"/>
  <c r="AT10" i="14"/>
  <c r="AC9" i="14"/>
  <c r="F35" i="14"/>
  <c r="R34" i="14"/>
  <c r="AG9" i="14"/>
  <c r="AV9" i="14"/>
  <c r="AW9" i="14" s="1"/>
  <c r="AE9" i="14"/>
  <c r="BE8" i="13"/>
  <c r="U9" i="13" s="1"/>
  <c r="Y9" i="13" s="1"/>
  <c r="BF8" i="13"/>
  <c r="V9" i="13" s="1"/>
  <c r="Z9" i="13" s="1"/>
  <c r="F35" i="13"/>
  <c r="R34" i="13"/>
  <c r="F36" i="12"/>
  <c r="R35" i="12"/>
  <c r="AS9" i="12"/>
  <c r="AO9" i="12"/>
  <c r="AH9" i="12"/>
  <c r="W10" i="12"/>
  <c r="AG9" i="12"/>
  <c r="AD9" i="12"/>
  <c r="AA10" i="12"/>
  <c r="AB11" i="12" s="1"/>
  <c r="AJ9" i="12"/>
  <c r="BE8" i="11"/>
  <c r="U9" i="11" s="1"/>
  <c r="Y9" i="11" s="1"/>
  <c r="BF8" i="11"/>
  <c r="V9" i="11" s="1"/>
  <c r="Z9" i="11" s="1"/>
  <c r="R34" i="11"/>
  <c r="F35" i="11"/>
  <c r="AS9" i="10"/>
  <c r="AO9" i="10"/>
  <c r="W10" i="10"/>
  <c r="AA10" i="10"/>
  <c r="AB11" i="10" s="1"/>
  <c r="AH9" i="10"/>
  <c r="AJ9" i="10"/>
  <c r="F35" i="10"/>
  <c r="R34" i="10"/>
  <c r="BE8" i="9"/>
  <c r="U9" i="9" s="1"/>
  <c r="Y9" i="9" s="1"/>
  <c r="BF8" i="9"/>
  <c r="V9" i="9" s="1"/>
  <c r="Z9" i="9" s="1"/>
  <c r="R34" i="9"/>
  <c r="F35" i="9"/>
  <c r="BE8" i="15" l="1"/>
  <c r="U9" i="15" s="1"/>
  <c r="BF8" i="15"/>
  <c r="V9" i="15" s="1"/>
  <c r="Z9" i="15" s="1"/>
  <c r="AF9" i="14"/>
  <c r="AI9" i="14"/>
  <c r="AK9" i="14" s="1"/>
  <c r="AN8" i="8"/>
  <c r="AK8" i="8"/>
  <c r="F37" i="15"/>
  <c r="R36" i="15"/>
  <c r="AN9" i="14"/>
  <c r="R35" i="14"/>
  <c r="F36" i="14"/>
  <c r="F36" i="13"/>
  <c r="R35" i="13"/>
  <c r="AS9" i="13"/>
  <c r="AO9" i="13"/>
  <c r="AH9" i="13"/>
  <c r="W10" i="13"/>
  <c r="AA10" i="13"/>
  <c r="AB11" i="13" s="1"/>
  <c r="AJ9" i="13"/>
  <c r="X11" i="12"/>
  <c r="AT10" i="12"/>
  <c r="AP10" i="12"/>
  <c r="AV9" i="12"/>
  <c r="AW9" i="12" s="1"/>
  <c r="AI9" i="12"/>
  <c r="AE9" i="12"/>
  <c r="R36" i="12"/>
  <c r="F37" i="12"/>
  <c r="AC9" i="12"/>
  <c r="AF9" i="12" s="1"/>
  <c r="F36" i="11"/>
  <c r="R35" i="11"/>
  <c r="AH9" i="11"/>
  <c r="W10" i="11"/>
  <c r="AS9" i="11"/>
  <c r="AA10" i="11"/>
  <c r="AB11" i="11" s="1"/>
  <c r="AO9" i="11"/>
  <c r="AJ9" i="11"/>
  <c r="AC9" i="11"/>
  <c r="AD9" i="10"/>
  <c r="AC9" i="10"/>
  <c r="AF9" i="10" s="1"/>
  <c r="AV9" i="10"/>
  <c r="AW9" i="10" s="1"/>
  <c r="AE9" i="10"/>
  <c r="F36" i="10"/>
  <c r="R35" i="10"/>
  <c r="AG9" i="10"/>
  <c r="AI9" i="10" s="1"/>
  <c r="X11" i="10"/>
  <c r="AP10" i="10"/>
  <c r="AT10" i="10"/>
  <c r="F36" i="9"/>
  <c r="R35" i="9"/>
  <c r="AH9" i="9"/>
  <c r="W10" i="9"/>
  <c r="AS9" i="9"/>
  <c r="AA10" i="9"/>
  <c r="AB11" i="9" s="1"/>
  <c r="AO9" i="9"/>
  <c r="AJ9" i="9"/>
  <c r="AV9" i="15" l="1"/>
  <c r="AW9" i="15" s="1"/>
  <c r="Y9" i="15"/>
  <c r="AC9" i="15" s="1"/>
  <c r="AH9" i="15"/>
  <c r="AJ9" i="15"/>
  <c r="AO9" i="15"/>
  <c r="W10" i="15"/>
  <c r="AS9" i="15"/>
  <c r="AR8" i="8"/>
  <c r="AQ8" i="8"/>
  <c r="AU8" i="8" s="1"/>
  <c r="AX8" i="8" s="1"/>
  <c r="AY8" i="8" s="1"/>
  <c r="F38" i="15"/>
  <c r="R37" i="15"/>
  <c r="F37" i="14"/>
  <c r="R36" i="14"/>
  <c r="AQ9" i="14"/>
  <c r="AU9" i="14" s="1"/>
  <c r="AX9" i="14" s="1"/>
  <c r="AY9" i="14" s="1"/>
  <c r="AZ9" i="14" s="1"/>
  <c r="AR9" i="14"/>
  <c r="AV9" i="13"/>
  <c r="AW9" i="13" s="1"/>
  <c r="AE9" i="13"/>
  <c r="X11" i="13"/>
  <c r="AP10" i="13"/>
  <c r="AT10" i="13"/>
  <c r="AG9" i="13"/>
  <c r="AI9" i="13" s="1"/>
  <c r="AD9" i="13"/>
  <c r="AC9" i="13"/>
  <c r="AF9" i="13" s="1"/>
  <c r="F37" i="13"/>
  <c r="R36" i="13"/>
  <c r="AN9" i="12"/>
  <c r="AK9" i="12"/>
  <c r="F38" i="12"/>
  <c r="R37" i="12"/>
  <c r="AD9" i="11"/>
  <c r="AF9" i="11" s="1"/>
  <c r="AV9" i="11"/>
  <c r="AW9" i="11" s="1"/>
  <c r="AE9" i="11"/>
  <c r="AP10" i="11"/>
  <c r="X11" i="11"/>
  <c r="AT10" i="11"/>
  <c r="AG9" i="11"/>
  <c r="AI9" i="11" s="1"/>
  <c r="F37" i="11"/>
  <c r="R36" i="11"/>
  <c r="F37" i="10"/>
  <c r="R36" i="10"/>
  <c r="AK9" i="10"/>
  <c r="AN9" i="10"/>
  <c r="AP10" i="9"/>
  <c r="X11" i="9"/>
  <c r="AT10" i="9"/>
  <c r="AV9" i="9"/>
  <c r="AW9" i="9" s="1"/>
  <c r="AE9" i="9"/>
  <c r="AG9" i="9"/>
  <c r="AI9" i="9" s="1"/>
  <c r="F37" i="9"/>
  <c r="R36" i="9"/>
  <c r="AD9" i="9"/>
  <c r="AC9" i="9"/>
  <c r="AD9" i="15" l="1"/>
  <c r="AF9" i="15" s="1"/>
  <c r="AP10" i="15"/>
  <c r="X11" i="15"/>
  <c r="AT10" i="15"/>
  <c r="AA10" i="15"/>
  <c r="AB11" i="15" s="1"/>
  <c r="AG9" i="15"/>
  <c r="AI9" i="15" s="1"/>
  <c r="AE9" i="15"/>
  <c r="AZ8" i="8"/>
  <c r="BB8" i="8" s="1"/>
  <c r="F39" i="15"/>
  <c r="R38" i="15"/>
  <c r="BA9" i="14"/>
  <c r="BC9" i="14" s="1"/>
  <c r="BB9" i="14"/>
  <c r="BD9" i="14" s="1"/>
  <c r="F38" i="14"/>
  <c r="R37" i="14"/>
  <c r="AN9" i="13"/>
  <c r="AK9" i="13"/>
  <c r="F38" i="13"/>
  <c r="R37" i="13"/>
  <c r="F39" i="12"/>
  <c r="R38" i="12"/>
  <c r="AQ9" i="12"/>
  <c r="AU9" i="12" s="1"/>
  <c r="AX9" i="12" s="1"/>
  <c r="AY9" i="12" s="1"/>
  <c r="AZ9" i="12" s="1"/>
  <c r="AR9" i="12"/>
  <c r="AK9" i="11"/>
  <c r="AN9" i="11"/>
  <c r="F38" i="11"/>
  <c r="R37" i="11"/>
  <c r="AQ9" i="10"/>
  <c r="AU9" i="10" s="1"/>
  <c r="AX9" i="10" s="1"/>
  <c r="AY9" i="10" s="1"/>
  <c r="AZ9" i="10" s="1"/>
  <c r="AR9" i="10"/>
  <c r="F38" i="10"/>
  <c r="R37" i="10"/>
  <c r="AF9" i="9"/>
  <c r="AK9" i="9"/>
  <c r="AN9" i="9"/>
  <c r="F38" i="9"/>
  <c r="R37" i="9"/>
  <c r="AK9" i="15" l="1"/>
  <c r="AN9" i="15"/>
  <c r="BD8" i="8"/>
  <c r="BA8" i="8"/>
  <c r="BC8" i="8" s="1"/>
  <c r="R39" i="15"/>
  <c r="BF9" i="14"/>
  <c r="V10" i="14" s="1"/>
  <c r="Z10" i="14" s="1"/>
  <c r="BE9" i="14"/>
  <c r="U10" i="14" s="1"/>
  <c r="Y10" i="14" s="1"/>
  <c r="F39" i="14"/>
  <c r="R38" i="14"/>
  <c r="AQ9" i="13"/>
  <c r="AR9" i="13"/>
  <c r="R38" i="13"/>
  <c r="F39" i="13"/>
  <c r="AU9" i="13"/>
  <c r="AX9" i="13" s="1"/>
  <c r="AY9" i="13" s="1"/>
  <c r="AZ9" i="13" s="1"/>
  <c r="BB9" i="12"/>
  <c r="BD9" i="12" s="1"/>
  <c r="BA9" i="12"/>
  <c r="BC9" i="12" s="1"/>
  <c r="R39" i="12"/>
  <c r="F39" i="11"/>
  <c r="R38" i="11"/>
  <c r="AQ9" i="11"/>
  <c r="AU9" i="11" s="1"/>
  <c r="AX9" i="11" s="1"/>
  <c r="AY9" i="11" s="1"/>
  <c r="AZ9" i="11" s="1"/>
  <c r="AR9" i="11"/>
  <c r="F39" i="10"/>
  <c r="R38" i="10"/>
  <c r="BA9" i="10"/>
  <c r="BC9" i="10" s="1"/>
  <c r="BB9" i="10"/>
  <c r="BD9" i="10" s="1"/>
  <c r="F39" i="9"/>
  <c r="R38" i="9"/>
  <c r="AQ9" i="9"/>
  <c r="AU9" i="9" s="1"/>
  <c r="AX9" i="9" s="1"/>
  <c r="AY9" i="9" s="1"/>
  <c r="AZ9" i="9" s="1"/>
  <c r="AR9" i="9"/>
  <c r="AR9" i="15" l="1"/>
  <c r="AQ9" i="15"/>
  <c r="AU9" i="15" s="1"/>
  <c r="AX9" i="15" s="1"/>
  <c r="AY9" i="15" s="1"/>
  <c r="AZ9" i="15" s="1"/>
  <c r="BF8" i="8"/>
  <c r="V9" i="8" s="1"/>
  <c r="Z9" i="8" s="1"/>
  <c r="BE8" i="8"/>
  <c r="U9" i="8" s="1"/>
  <c r="R39" i="14"/>
  <c r="W11" i="14"/>
  <c r="AO10" i="14"/>
  <c r="AA11" i="14"/>
  <c r="AB12" i="14" s="1"/>
  <c r="AH10" i="14"/>
  <c r="AS10" i="14"/>
  <c r="AJ10" i="14"/>
  <c r="BA9" i="13"/>
  <c r="BC9" i="13" s="1"/>
  <c r="BB9" i="13"/>
  <c r="BD9" i="13" s="1"/>
  <c r="R39" i="13"/>
  <c r="BE9" i="12"/>
  <c r="U10" i="12" s="1"/>
  <c r="Y10" i="12" s="1"/>
  <c r="BF9" i="12"/>
  <c r="V10" i="12" s="1"/>
  <c r="Z10" i="12" s="1"/>
  <c r="BB9" i="11"/>
  <c r="BD9" i="11" s="1"/>
  <c r="BA9" i="11"/>
  <c r="BC9" i="11" s="1"/>
  <c r="R39" i="11"/>
  <c r="BE9" i="10"/>
  <c r="U10" i="10" s="1"/>
  <c r="Y10" i="10" s="1"/>
  <c r="BF9" i="10"/>
  <c r="V10" i="10" s="1"/>
  <c r="Z10" i="10" s="1"/>
  <c r="R39" i="10"/>
  <c r="BB9" i="9"/>
  <c r="BD9" i="9" s="1"/>
  <c r="BA9" i="9"/>
  <c r="BC9" i="9" s="1"/>
  <c r="R39" i="9"/>
  <c r="BA9" i="15" l="1"/>
  <c r="BC9" i="15" s="1"/>
  <c r="BB9" i="15"/>
  <c r="BD9" i="15" s="1"/>
  <c r="AJ9" i="8"/>
  <c r="Y9" i="8"/>
  <c r="AO9" i="8"/>
  <c r="AH9" i="8"/>
  <c r="W10" i="8"/>
  <c r="AS9" i="8"/>
  <c r="AV10" i="14"/>
  <c r="AW10" i="14" s="1"/>
  <c r="AE10" i="14"/>
  <c r="AG10" i="14"/>
  <c r="AI10" i="14" s="1"/>
  <c r="AC10" i="14"/>
  <c r="AP11" i="14"/>
  <c r="X12" i="14"/>
  <c r="AT11" i="14"/>
  <c r="AD10" i="14"/>
  <c r="BE9" i="13"/>
  <c r="U10" i="13" s="1"/>
  <c r="Y10" i="13" s="1"/>
  <c r="BF9" i="13"/>
  <c r="V10" i="13" s="1"/>
  <c r="Z10" i="13" s="1"/>
  <c r="AH10" i="12"/>
  <c r="AS10" i="12"/>
  <c r="W11" i="12"/>
  <c r="AA11" i="12"/>
  <c r="AB12" i="12" s="1"/>
  <c r="AO10" i="12"/>
  <c r="AJ10" i="12"/>
  <c r="BF9" i="11"/>
  <c r="V10" i="11" s="1"/>
  <c r="Z10" i="11" s="1"/>
  <c r="BE9" i="11"/>
  <c r="U10" i="11" s="1"/>
  <c r="Y10" i="11" s="1"/>
  <c r="AH10" i="10"/>
  <c r="AD10" i="10"/>
  <c r="W11" i="10"/>
  <c r="AA11" i="10"/>
  <c r="AB12" i="10" s="1"/>
  <c r="AS10" i="10"/>
  <c r="AO10" i="10"/>
  <c r="AJ10" i="10"/>
  <c r="BF9" i="9"/>
  <c r="V10" i="9" s="1"/>
  <c r="Z10" i="9" s="1"/>
  <c r="BE9" i="9"/>
  <c r="U10" i="9" s="1"/>
  <c r="Y10" i="9" s="1"/>
  <c r="BF9" i="15" l="1"/>
  <c r="V10" i="15" s="1"/>
  <c r="Z10" i="15" s="1"/>
  <c r="BE9" i="15"/>
  <c r="U10" i="15" s="1"/>
  <c r="AF10" i="14"/>
  <c r="AA10" i="8"/>
  <c r="AB11" i="8" s="1"/>
  <c r="AC9" i="8"/>
  <c r="AF9" i="8" s="1"/>
  <c r="AD9" i="8"/>
  <c r="AV9" i="8"/>
  <c r="AW9" i="8" s="1"/>
  <c r="AP10" i="8"/>
  <c r="AT10" i="8"/>
  <c r="X11" i="8"/>
  <c r="AG9" i="8"/>
  <c r="AI9" i="8" s="1"/>
  <c r="AE9" i="8"/>
  <c r="AC10" i="12"/>
  <c r="AG10" i="12"/>
  <c r="AK10" i="14"/>
  <c r="AN10" i="14"/>
  <c r="AH10" i="13"/>
  <c r="AS10" i="13"/>
  <c r="W11" i="13"/>
  <c r="AA11" i="13"/>
  <c r="AB12" i="13" s="1"/>
  <c r="AO10" i="13"/>
  <c r="AJ10" i="13"/>
  <c r="AP11" i="12"/>
  <c r="X12" i="12"/>
  <c r="AT11" i="12"/>
  <c r="AV10" i="12"/>
  <c r="AW10" i="12" s="1"/>
  <c r="AE10" i="12"/>
  <c r="AD10" i="12"/>
  <c r="AS10" i="11"/>
  <c r="AO10" i="11"/>
  <c r="AA11" i="11"/>
  <c r="AB12" i="11" s="1"/>
  <c r="W11" i="11"/>
  <c r="AH10" i="11"/>
  <c r="AJ10" i="11"/>
  <c r="AG10" i="10"/>
  <c r="AC10" i="10"/>
  <c r="X12" i="10"/>
  <c r="AP11" i="10"/>
  <c r="AT11" i="10"/>
  <c r="AV10" i="10"/>
  <c r="AW10" i="10" s="1"/>
  <c r="AE10" i="10"/>
  <c r="AS10" i="9"/>
  <c r="AO10" i="9"/>
  <c r="AA11" i="9"/>
  <c r="AB12" i="9" s="1"/>
  <c r="W11" i="9"/>
  <c r="AH10" i="9"/>
  <c r="AJ10" i="9"/>
  <c r="AD10" i="9"/>
  <c r="Y10" i="15" l="1"/>
  <c r="W11" i="15"/>
  <c r="AS10" i="15"/>
  <c r="AO10" i="15"/>
  <c r="AH10" i="15"/>
  <c r="AJ10" i="15"/>
  <c r="AN9" i="8"/>
  <c r="AK9" i="8"/>
  <c r="AG10" i="13"/>
  <c r="AF10" i="12"/>
  <c r="AI10" i="12" s="1"/>
  <c r="AN10" i="12" s="1"/>
  <c r="AQ10" i="14"/>
  <c r="AU10" i="14" s="1"/>
  <c r="AX10" i="14" s="1"/>
  <c r="AY10" i="14" s="1"/>
  <c r="AZ10" i="14" s="1"/>
  <c r="AR10" i="14"/>
  <c r="AD10" i="13"/>
  <c r="X12" i="13"/>
  <c r="AP11" i="13"/>
  <c r="AT11" i="13"/>
  <c r="AC10" i="13"/>
  <c r="AF10" i="13" s="1"/>
  <c r="AV10" i="13"/>
  <c r="AW10" i="13" s="1"/>
  <c r="AI10" i="13"/>
  <c r="AE10" i="13"/>
  <c r="AG10" i="11"/>
  <c r="AD10" i="11"/>
  <c r="AC10" i="11"/>
  <c r="AV10" i="11"/>
  <c r="AW10" i="11" s="1"/>
  <c r="AE10" i="11"/>
  <c r="X12" i="11"/>
  <c r="AP11" i="11"/>
  <c r="AT11" i="11"/>
  <c r="AF10" i="10"/>
  <c r="AI10" i="10" s="1"/>
  <c r="AN10" i="10" s="1"/>
  <c r="AG10" i="9"/>
  <c r="AI10" i="9" s="1"/>
  <c r="AC10" i="9"/>
  <c r="AF10" i="9" s="1"/>
  <c r="AV10" i="9"/>
  <c r="AW10" i="9" s="1"/>
  <c r="AE10" i="9"/>
  <c r="X12" i="9"/>
  <c r="AP11" i="9"/>
  <c r="AT11" i="9"/>
  <c r="AT11" i="15" l="1"/>
  <c r="AP11" i="15"/>
  <c r="X12" i="15"/>
  <c r="AA11" i="15"/>
  <c r="AB12" i="15" s="1"/>
  <c r="AC10" i="15"/>
  <c r="AG10" i="15"/>
  <c r="AV10" i="15"/>
  <c r="AW10" i="15" s="1"/>
  <c r="AE10" i="15"/>
  <c r="AD10" i="15"/>
  <c r="AR9" i="8"/>
  <c r="AQ9" i="8"/>
  <c r="AU9" i="8" s="1"/>
  <c r="AX9" i="8" s="1"/>
  <c r="AY9" i="8" s="1"/>
  <c r="AZ9" i="8" s="1"/>
  <c r="BA9" i="8" s="1"/>
  <c r="BC9" i="8" s="1"/>
  <c r="AK10" i="12"/>
  <c r="AF10" i="11"/>
  <c r="AI10" i="11" s="1"/>
  <c r="AN10" i="11" s="1"/>
  <c r="BB10" i="14"/>
  <c r="BD10" i="14" s="1"/>
  <c r="BA10" i="14"/>
  <c r="BC10" i="14" s="1"/>
  <c r="AK10" i="13"/>
  <c r="AN10" i="13"/>
  <c r="AQ10" i="12"/>
  <c r="AU10" i="12" s="1"/>
  <c r="AX10" i="12" s="1"/>
  <c r="AY10" i="12" s="1"/>
  <c r="AZ10" i="12" s="1"/>
  <c r="AR10" i="12"/>
  <c r="AK10" i="11"/>
  <c r="AK10" i="10"/>
  <c r="AQ10" i="10"/>
  <c r="AU10" i="10" s="1"/>
  <c r="AX10" i="10" s="1"/>
  <c r="AY10" i="10" s="1"/>
  <c r="AZ10" i="10" s="1"/>
  <c r="AR10" i="10"/>
  <c r="AK10" i="9"/>
  <c r="AN10" i="9"/>
  <c r="AF10" i="15" l="1"/>
  <c r="AI10" i="15" s="1"/>
  <c r="BB9" i="8"/>
  <c r="BD9" i="8" s="1"/>
  <c r="BF9" i="8" s="1"/>
  <c r="V10" i="8" s="1"/>
  <c r="Z10" i="8" s="1"/>
  <c r="BF10" i="14"/>
  <c r="V11" i="14" s="1"/>
  <c r="Z11" i="14" s="1"/>
  <c r="BE10" i="14"/>
  <c r="U11" i="14" s="1"/>
  <c r="Y11" i="14" s="1"/>
  <c r="AQ10" i="13"/>
  <c r="AU10" i="13" s="1"/>
  <c r="AX10" i="13" s="1"/>
  <c r="AY10" i="13" s="1"/>
  <c r="AZ10" i="13" s="1"/>
  <c r="AR10" i="13"/>
  <c r="BA10" i="12"/>
  <c r="BC10" i="12" s="1"/>
  <c r="BB10" i="12"/>
  <c r="BD10" i="12" s="1"/>
  <c r="AQ10" i="11"/>
  <c r="AU10" i="11" s="1"/>
  <c r="AX10" i="11" s="1"/>
  <c r="AY10" i="11" s="1"/>
  <c r="AZ10" i="11" s="1"/>
  <c r="AR10" i="11"/>
  <c r="BA10" i="10"/>
  <c r="BC10" i="10" s="1"/>
  <c r="BB10" i="10"/>
  <c r="BD10" i="10" s="1"/>
  <c r="AQ10" i="9"/>
  <c r="AU10" i="9" s="1"/>
  <c r="AX10" i="9" s="1"/>
  <c r="AY10" i="9" s="1"/>
  <c r="AZ10" i="9" s="1"/>
  <c r="AR10" i="9"/>
  <c r="AN10" i="15" l="1"/>
  <c r="AK10" i="15"/>
  <c r="BE9" i="8"/>
  <c r="U10" i="8" s="1"/>
  <c r="AO10" i="8" s="1"/>
  <c r="AA12" i="14"/>
  <c r="AB13" i="14" s="1"/>
  <c r="W12" i="14"/>
  <c r="AS11" i="14"/>
  <c r="AH11" i="14"/>
  <c r="AO11" i="14"/>
  <c r="AJ11" i="14"/>
  <c r="BB10" i="13"/>
  <c r="BD10" i="13" s="1"/>
  <c r="BA10" i="13"/>
  <c r="BC10" i="13" s="1"/>
  <c r="BF10" i="12"/>
  <c r="V11" i="12" s="1"/>
  <c r="Z11" i="12" s="1"/>
  <c r="BE10" i="12"/>
  <c r="U11" i="12" s="1"/>
  <c r="Y11" i="12" s="1"/>
  <c r="BB10" i="11"/>
  <c r="BD10" i="11" s="1"/>
  <c r="BA10" i="11"/>
  <c r="BC10" i="11" s="1"/>
  <c r="BF10" i="10"/>
  <c r="V11" i="10" s="1"/>
  <c r="Z11" i="10" s="1"/>
  <c r="BE10" i="10"/>
  <c r="U11" i="10" s="1"/>
  <c r="Y11" i="10" s="1"/>
  <c r="BB10" i="9"/>
  <c r="BD10" i="9" s="1"/>
  <c r="BA10" i="9"/>
  <c r="BC10" i="9" s="1"/>
  <c r="AS10" i="8"/>
  <c r="AH10" i="8"/>
  <c r="W11" i="8"/>
  <c r="AQ10" i="15" l="1"/>
  <c r="AU10" i="15" s="1"/>
  <c r="AX10" i="15" s="1"/>
  <c r="AY10" i="15" s="1"/>
  <c r="AZ10" i="15" s="1"/>
  <c r="AR10" i="15"/>
  <c r="AJ10" i="8"/>
  <c r="Y10" i="8"/>
  <c r="AA11" i="8" s="1"/>
  <c r="AB12" i="8" s="1"/>
  <c r="AG11" i="14"/>
  <c r="AP12" i="14"/>
  <c r="X13" i="14"/>
  <c r="AT12" i="14"/>
  <c r="AV11" i="14"/>
  <c r="AW11" i="14" s="1"/>
  <c r="AE11" i="14"/>
  <c r="AC11" i="14"/>
  <c r="AD11" i="14"/>
  <c r="BE10" i="13"/>
  <c r="U11" i="13" s="1"/>
  <c r="Y11" i="13" s="1"/>
  <c r="BF10" i="13"/>
  <c r="V11" i="13" s="1"/>
  <c r="Z11" i="13" s="1"/>
  <c r="AS11" i="12"/>
  <c r="AO11" i="12"/>
  <c r="W12" i="12"/>
  <c r="AH11" i="12"/>
  <c r="AA12" i="12"/>
  <c r="AB13" i="12" s="1"/>
  <c r="AJ11" i="12"/>
  <c r="BE10" i="11"/>
  <c r="U11" i="11" s="1"/>
  <c r="Y11" i="11" s="1"/>
  <c r="BF10" i="11"/>
  <c r="V11" i="11" s="1"/>
  <c r="Z11" i="11" s="1"/>
  <c r="AS11" i="10"/>
  <c r="AO11" i="10"/>
  <c r="W12" i="10"/>
  <c r="AA12" i="10"/>
  <c r="AB13" i="10" s="1"/>
  <c r="AH11" i="10"/>
  <c r="AJ11" i="10"/>
  <c r="BE10" i="9"/>
  <c r="U11" i="9" s="1"/>
  <c r="Y11" i="9" s="1"/>
  <c r="BF10" i="9"/>
  <c r="V11" i="9" s="1"/>
  <c r="Z11" i="9" s="1"/>
  <c r="AT11" i="8"/>
  <c r="X12" i="8"/>
  <c r="AP11" i="8"/>
  <c r="BB10" i="15" l="1"/>
  <c r="BD10" i="15" s="1"/>
  <c r="BA10" i="15"/>
  <c r="BC10" i="15" s="1"/>
  <c r="BF10" i="15" s="1"/>
  <c r="V11" i="15" s="1"/>
  <c r="Z11" i="15" s="1"/>
  <c r="AG10" i="8"/>
  <c r="AV10" i="8"/>
  <c r="AW10" i="8" s="1"/>
  <c r="AE10" i="8"/>
  <c r="AD10" i="8"/>
  <c r="AF10" i="8" s="1"/>
  <c r="AI10" i="8" s="1"/>
  <c r="AC10" i="8"/>
  <c r="AF11" i="14"/>
  <c r="AI11" i="14" s="1"/>
  <c r="AS11" i="13"/>
  <c r="AO11" i="13"/>
  <c r="W12" i="13"/>
  <c r="AH11" i="13"/>
  <c r="AA12" i="13"/>
  <c r="AB13" i="13" s="1"/>
  <c r="AJ11" i="13"/>
  <c r="AV11" i="12"/>
  <c r="AW11" i="12" s="1"/>
  <c r="AE11" i="12"/>
  <c r="AG11" i="12"/>
  <c r="X13" i="12"/>
  <c r="AP12" i="12"/>
  <c r="AT12" i="12"/>
  <c r="AC11" i="12"/>
  <c r="AD11" i="12"/>
  <c r="AH11" i="11"/>
  <c r="W12" i="11"/>
  <c r="AO11" i="11"/>
  <c r="AA12" i="11"/>
  <c r="AB13" i="11" s="1"/>
  <c r="AS11" i="11"/>
  <c r="AJ11" i="11"/>
  <c r="AD11" i="10"/>
  <c r="AC11" i="10"/>
  <c r="AF11" i="10" s="1"/>
  <c r="AT12" i="10"/>
  <c r="AP12" i="10"/>
  <c r="X13" i="10"/>
  <c r="AV11" i="10"/>
  <c r="AW11" i="10" s="1"/>
  <c r="AE11" i="10"/>
  <c r="AG11" i="10"/>
  <c r="AH11" i="9"/>
  <c r="W12" i="9"/>
  <c r="AO11" i="9"/>
  <c r="AA12" i="9"/>
  <c r="AB13" i="9" s="1"/>
  <c r="AS11" i="9"/>
  <c r="AJ11" i="9"/>
  <c r="BE10" i="15" l="1"/>
  <c r="U11" i="15" s="1"/>
  <c r="AN11" i="14"/>
  <c r="AK11" i="14"/>
  <c r="X13" i="13"/>
  <c r="AP12" i="13"/>
  <c r="AT12" i="13"/>
  <c r="AC11" i="13"/>
  <c r="AG11" i="13"/>
  <c r="AV11" i="13"/>
  <c r="AW11" i="13" s="1"/>
  <c r="AE11" i="13"/>
  <c r="AD11" i="13"/>
  <c r="AF11" i="12"/>
  <c r="AI11" i="12" s="1"/>
  <c r="AP12" i="11"/>
  <c r="X13" i="11"/>
  <c r="AT12" i="11"/>
  <c r="AV11" i="11"/>
  <c r="AW11" i="11" s="1"/>
  <c r="AE11" i="11"/>
  <c r="AG11" i="11"/>
  <c r="AI11" i="11" s="1"/>
  <c r="AD11" i="11"/>
  <c r="AC11" i="11"/>
  <c r="AF11" i="11" s="1"/>
  <c r="AI11" i="10"/>
  <c r="AK11" i="10" s="1"/>
  <c r="AN11" i="10"/>
  <c r="AV11" i="9"/>
  <c r="AW11" i="9" s="1"/>
  <c r="AE11" i="9"/>
  <c r="AP12" i="9"/>
  <c r="X13" i="9"/>
  <c r="AT12" i="9"/>
  <c r="AC11" i="9"/>
  <c r="AG11" i="9"/>
  <c r="AD11" i="9"/>
  <c r="AN10" i="8"/>
  <c r="AK10" i="8"/>
  <c r="Y11" i="15" l="1"/>
  <c r="AD11" i="15" s="1"/>
  <c r="AJ11" i="15"/>
  <c r="AS11" i="15"/>
  <c r="AH11" i="15"/>
  <c r="AO11" i="15"/>
  <c r="AG11" i="15"/>
  <c r="W12" i="15"/>
  <c r="AQ11" i="14"/>
  <c r="AU11" i="14" s="1"/>
  <c r="AX11" i="14" s="1"/>
  <c r="AY11" i="14" s="1"/>
  <c r="AZ11" i="14" s="1"/>
  <c r="AR11" i="14"/>
  <c r="AF11" i="13"/>
  <c r="AI11" i="13" s="1"/>
  <c r="AK11" i="12"/>
  <c r="AN11" i="12"/>
  <c r="AK11" i="11"/>
  <c r="AN11" i="11"/>
  <c r="AQ11" i="10"/>
  <c r="AU11" i="10" s="1"/>
  <c r="AX11" i="10" s="1"/>
  <c r="AY11" i="10" s="1"/>
  <c r="AZ11" i="10" s="1"/>
  <c r="AR11" i="10"/>
  <c r="AF11" i="9"/>
  <c r="AI11" i="9"/>
  <c r="AN11" i="9" s="1"/>
  <c r="AR10" i="8"/>
  <c r="AQ10" i="8"/>
  <c r="AU10" i="8" s="1"/>
  <c r="AX10" i="8" s="1"/>
  <c r="AY10" i="8" s="1"/>
  <c r="AZ10" i="8" s="1"/>
  <c r="AK11" i="9" l="1"/>
  <c r="AP12" i="15"/>
  <c r="X13" i="15"/>
  <c r="AT12" i="15"/>
  <c r="AA12" i="15"/>
  <c r="AB13" i="15" s="1"/>
  <c r="AV11" i="15"/>
  <c r="AW11" i="15" s="1"/>
  <c r="AC11" i="15"/>
  <c r="AF11" i="15" s="1"/>
  <c r="AI11" i="15" s="1"/>
  <c r="AE11" i="15"/>
  <c r="BA11" i="14"/>
  <c r="BC11" i="14" s="1"/>
  <c r="BB11" i="14"/>
  <c r="BD11" i="14" s="1"/>
  <c r="AN11" i="13"/>
  <c r="AK11" i="13"/>
  <c r="AQ11" i="12"/>
  <c r="AU11" i="12" s="1"/>
  <c r="AX11" i="12" s="1"/>
  <c r="AY11" i="12" s="1"/>
  <c r="AZ11" i="12" s="1"/>
  <c r="AR11" i="12"/>
  <c r="AQ11" i="11"/>
  <c r="AU11" i="11" s="1"/>
  <c r="AX11" i="11" s="1"/>
  <c r="AY11" i="11" s="1"/>
  <c r="AZ11" i="11" s="1"/>
  <c r="AR11" i="11"/>
  <c r="BB11" i="10"/>
  <c r="BD11" i="10" s="1"/>
  <c r="BA11" i="10"/>
  <c r="BC11" i="10" s="1"/>
  <c r="AQ11" i="9"/>
  <c r="AR11" i="9"/>
  <c r="BA10" i="8"/>
  <c r="BC10" i="8" s="1"/>
  <c r="BB10" i="8"/>
  <c r="BD10" i="8" s="1"/>
  <c r="AU11" i="9" l="1"/>
  <c r="AX11" i="9" s="1"/>
  <c r="AY11" i="9" s="1"/>
  <c r="AZ11" i="9" s="1"/>
  <c r="BB11" i="9" s="1"/>
  <c r="BD11" i="9" s="1"/>
  <c r="AK11" i="15"/>
  <c r="AN11" i="15"/>
  <c r="BF11" i="14"/>
  <c r="V12" i="14" s="1"/>
  <c r="Z12" i="14" s="1"/>
  <c r="BE11" i="14"/>
  <c r="U12" i="14" s="1"/>
  <c r="Y12" i="14" s="1"/>
  <c r="AQ11" i="13"/>
  <c r="AU11" i="13" s="1"/>
  <c r="AX11" i="13" s="1"/>
  <c r="AY11" i="13" s="1"/>
  <c r="AZ11" i="13" s="1"/>
  <c r="AR11" i="13"/>
  <c r="BA11" i="12"/>
  <c r="BC11" i="12" s="1"/>
  <c r="BB11" i="12"/>
  <c r="BD11" i="12" s="1"/>
  <c r="BA11" i="11"/>
  <c r="BC11" i="11" s="1"/>
  <c r="BB11" i="11"/>
  <c r="BD11" i="11" s="1"/>
  <c r="BE11" i="10"/>
  <c r="U12" i="10" s="1"/>
  <c r="Y12" i="10" s="1"/>
  <c r="BF11" i="10"/>
  <c r="V12" i="10" s="1"/>
  <c r="Z12" i="10" s="1"/>
  <c r="BA11" i="9"/>
  <c r="BC11" i="9" s="1"/>
  <c r="BE10" i="8"/>
  <c r="U11" i="8" s="1"/>
  <c r="BF10" i="8"/>
  <c r="V11" i="8" s="1"/>
  <c r="Z11" i="8" s="1"/>
  <c r="AQ11" i="15" l="1"/>
  <c r="AU11" i="15" s="1"/>
  <c r="AX11" i="15" s="1"/>
  <c r="AY11" i="15" s="1"/>
  <c r="AZ11" i="15" s="1"/>
  <c r="AR11" i="15"/>
  <c r="AJ11" i="8"/>
  <c r="Y11" i="8"/>
  <c r="AA12" i="8" s="1"/>
  <c r="AB13" i="8" s="1"/>
  <c r="W13" i="14"/>
  <c r="AA13" i="14"/>
  <c r="AB14" i="14" s="1"/>
  <c r="AS12" i="14"/>
  <c r="AO12" i="14"/>
  <c r="AH12" i="14"/>
  <c r="AJ12" i="14"/>
  <c r="BB11" i="13"/>
  <c r="BD11" i="13" s="1"/>
  <c r="BA11" i="13"/>
  <c r="BC11" i="13" s="1"/>
  <c r="BE11" i="12"/>
  <c r="U12" i="12" s="1"/>
  <c r="Y12" i="12" s="1"/>
  <c r="BF11" i="12"/>
  <c r="V12" i="12" s="1"/>
  <c r="Z12" i="12" s="1"/>
  <c r="BF11" i="11"/>
  <c r="V12" i="11" s="1"/>
  <c r="Z12" i="11" s="1"/>
  <c r="BE11" i="11"/>
  <c r="U12" i="11" s="1"/>
  <c r="Y12" i="11" s="1"/>
  <c r="W13" i="10"/>
  <c r="AH12" i="10"/>
  <c r="AA13" i="10"/>
  <c r="AB14" i="10" s="1"/>
  <c r="AS12" i="10"/>
  <c r="AO12" i="10"/>
  <c r="AJ12" i="10"/>
  <c r="BF11" i="9"/>
  <c r="V12" i="9" s="1"/>
  <c r="Z12" i="9" s="1"/>
  <c r="BE11" i="9"/>
  <c r="U12" i="9" s="1"/>
  <c r="Y12" i="9" s="1"/>
  <c r="AS11" i="8"/>
  <c r="W12" i="8"/>
  <c r="AO11" i="8"/>
  <c r="AH11" i="8"/>
  <c r="BB11" i="15" l="1"/>
  <c r="BD11" i="15" s="1"/>
  <c r="BA11" i="15"/>
  <c r="BC11" i="15" s="1"/>
  <c r="AG12" i="14"/>
  <c r="AV12" i="14"/>
  <c r="AW12" i="14" s="1"/>
  <c r="AI12" i="14"/>
  <c r="AE12" i="14"/>
  <c r="AC12" i="14"/>
  <c r="AF12" i="14" s="1"/>
  <c r="AD12" i="14"/>
  <c r="AP13" i="14"/>
  <c r="X14" i="14"/>
  <c r="AT13" i="14"/>
  <c r="BE11" i="13"/>
  <c r="U12" i="13" s="1"/>
  <c r="Y12" i="13" s="1"/>
  <c r="BF11" i="13"/>
  <c r="V12" i="13" s="1"/>
  <c r="Z12" i="13" s="1"/>
  <c r="AH12" i="12"/>
  <c r="AS12" i="12"/>
  <c r="AA13" i="12"/>
  <c r="AB14" i="12" s="1"/>
  <c r="AO12" i="12"/>
  <c r="W13" i="12"/>
  <c r="AJ12" i="12"/>
  <c r="AS12" i="11"/>
  <c r="AO12" i="11"/>
  <c r="AA13" i="11"/>
  <c r="AB14" i="11" s="1"/>
  <c r="AH12" i="11"/>
  <c r="W13" i="11"/>
  <c r="AJ12" i="11"/>
  <c r="X14" i="10"/>
  <c r="AT13" i="10"/>
  <c r="AP13" i="10"/>
  <c r="AG12" i="10"/>
  <c r="AC12" i="10"/>
  <c r="AD12" i="10"/>
  <c r="AV12" i="10"/>
  <c r="AW12" i="10" s="1"/>
  <c r="AE12" i="10"/>
  <c r="AD12" i="9"/>
  <c r="AS12" i="9"/>
  <c r="AO12" i="9"/>
  <c r="AA13" i="9"/>
  <c r="AB14" i="9" s="1"/>
  <c r="AH12" i="9"/>
  <c r="W13" i="9"/>
  <c r="AJ12" i="9"/>
  <c r="AC11" i="8"/>
  <c r="AF11" i="8" s="1"/>
  <c r="X13" i="8"/>
  <c r="AP12" i="8"/>
  <c r="AT12" i="8"/>
  <c r="AD11" i="8"/>
  <c r="AG11" i="8"/>
  <c r="AV11" i="8"/>
  <c r="AW11" i="8" s="1"/>
  <c r="AE11" i="8"/>
  <c r="BF11" i="15" l="1"/>
  <c r="V12" i="15" s="1"/>
  <c r="BE11" i="15"/>
  <c r="U12" i="15" s="1"/>
  <c r="AK12" i="14"/>
  <c r="AN12" i="14"/>
  <c r="AH12" i="13"/>
  <c r="AO12" i="13"/>
  <c r="W13" i="13"/>
  <c r="AA13" i="13"/>
  <c r="AB14" i="13" s="1"/>
  <c r="AS12" i="13"/>
  <c r="AJ12" i="13"/>
  <c r="AV12" i="12"/>
  <c r="AW12" i="12" s="1"/>
  <c r="AE12" i="12"/>
  <c r="AD12" i="12"/>
  <c r="AC12" i="12"/>
  <c r="AP13" i="12"/>
  <c r="X14" i="12"/>
  <c r="AT13" i="12"/>
  <c r="AG12" i="12"/>
  <c r="AI12" i="12" s="1"/>
  <c r="AV12" i="11"/>
  <c r="AW12" i="11" s="1"/>
  <c r="AE12" i="11"/>
  <c r="X14" i="11"/>
  <c r="AT13" i="11"/>
  <c r="AP13" i="11"/>
  <c r="AG12" i="11"/>
  <c r="AD12" i="11"/>
  <c r="AC12" i="11"/>
  <c r="AF12" i="11" s="1"/>
  <c r="AF12" i="10"/>
  <c r="AI12" i="10" s="1"/>
  <c r="AK12" i="10" s="1"/>
  <c r="AG12" i="9"/>
  <c r="AI12" i="9" s="1"/>
  <c r="AC12" i="9"/>
  <c r="AF12" i="9" s="1"/>
  <c r="X14" i="9"/>
  <c r="AT13" i="9"/>
  <c r="AP13" i="9"/>
  <c r="AV12" i="9"/>
  <c r="AW12" i="9" s="1"/>
  <c r="AE12" i="9"/>
  <c r="AI11" i="8"/>
  <c r="AK11" i="8" s="1"/>
  <c r="AN12" i="10" l="1"/>
  <c r="AQ12" i="10" s="1"/>
  <c r="AU12" i="10" s="1"/>
  <c r="AX12" i="10" s="1"/>
  <c r="AY12" i="10" s="1"/>
  <c r="AZ12" i="10" s="1"/>
  <c r="Y12" i="15"/>
  <c r="AA13" i="15" s="1"/>
  <c r="AB14" i="15" s="1"/>
  <c r="AO12" i="15"/>
  <c r="AJ12" i="15"/>
  <c r="AS12" i="15"/>
  <c r="W13" i="15"/>
  <c r="AH12" i="15"/>
  <c r="Z12" i="15"/>
  <c r="AF12" i="12"/>
  <c r="AI12" i="11"/>
  <c r="AN12" i="11" s="1"/>
  <c r="AQ12" i="14"/>
  <c r="AU12" i="14" s="1"/>
  <c r="AX12" i="14" s="1"/>
  <c r="AY12" i="14" s="1"/>
  <c r="AZ12" i="14" s="1"/>
  <c r="AR12" i="14"/>
  <c r="AV12" i="13"/>
  <c r="AW12" i="13" s="1"/>
  <c r="AE12" i="13"/>
  <c r="AG12" i="13"/>
  <c r="AI12" i="13" s="1"/>
  <c r="X14" i="13"/>
  <c r="AP13" i="13"/>
  <c r="AT13" i="13"/>
  <c r="AC12" i="13"/>
  <c r="AF12" i="13" s="1"/>
  <c r="AD12" i="13"/>
  <c r="AK12" i="12"/>
  <c r="AN12" i="12"/>
  <c r="AR12" i="10"/>
  <c r="AN12" i="9"/>
  <c r="AK12" i="9"/>
  <c r="AN11" i="8"/>
  <c r="AR11" i="8" s="1"/>
  <c r="AE12" i="15" l="1"/>
  <c r="AV12" i="15"/>
  <c r="AW12" i="15" s="1"/>
  <c r="AD12" i="15"/>
  <c r="AG12" i="15"/>
  <c r="AC12" i="15"/>
  <c r="AP13" i="15"/>
  <c r="X14" i="15"/>
  <c r="AT13" i="15"/>
  <c r="AK12" i="11"/>
  <c r="BB12" i="14"/>
  <c r="BD12" i="14" s="1"/>
  <c r="BA12" i="14"/>
  <c r="BC12" i="14" s="1"/>
  <c r="AN12" i="13"/>
  <c r="AK12" i="13"/>
  <c r="AQ12" i="12"/>
  <c r="AU12" i="12" s="1"/>
  <c r="AX12" i="12" s="1"/>
  <c r="AY12" i="12" s="1"/>
  <c r="AZ12" i="12" s="1"/>
  <c r="AR12" i="12"/>
  <c r="AQ12" i="11"/>
  <c r="AR12" i="11"/>
  <c r="BB12" i="10"/>
  <c r="BD12" i="10" s="1"/>
  <c r="BA12" i="10"/>
  <c r="BC12" i="10" s="1"/>
  <c r="AQ12" i="9"/>
  <c r="AU12" i="9" s="1"/>
  <c r="AX12" i="9" s="1"/>
  <c r="AY12" i="9" s="1"/>
  <c r="AZ12" i="9" s="1"/>
  <c r="AR12" i="9"/>
  <c r="AQ11" i="8"/>
  <c r="AU11" i="8" s="1"/>
  <c r="AX11" i="8" s="1"/>
  <c r="AY11" i="8" s="1"/>
  <c r="AF12" i="15" l="1"/>
  <c r="AI12" i="15" s="1"/>
  <c r="AZ11" i="8"/>
  <c r="BA11" i="8" s="1"/>
  <c r="BC11" i="8" s="1"/>
  <c r="AU12" i="11"/>
  <c r="AX12" i="11" s="1"/>
  <c r="AY12" i="11" s="1"/>
  <c r="AZ12" i="11" s="1"/>
  <c r="BA12" i="11" s="1"/>
  <c r="BC12" i="11" s="1"/>
  <c r="BF12" i="14"/>
  <c r="V13" i="14" s="1"/>
  <c r="Z13" i="14" s="1"/>
  <c r="BE12" i="14"/>
  <c r="U13" i="14" s="1"/>
  <c r="Y13" i="14" s="1"/>
  <c r="AQ12" i="13"/>
  <c r="AU12" i="13" s="1"/>
  <c r="AX12" i="13" s="1"/>
  <c r="AY12" i="13" s="1"/>
  <c r="AZ12" i="13" s="1"/>
  <c r="AR12" i="13"/>
  <c r="BB12" i="12"/>
  <c r="BD12" i="12" s="1"/>
  <c r="BA12" i="12"/>
  <c r="BC12" i="12" s="1"/>
  <c r="BF12" i="10"/>
  <c r="V13" i="10" s="1"/>
  <c r="Z13" i="10" s="1"/>
  <c r="BE12" i="10"/>
  <c r="U13" i="10" s="1"/>
  <c r="Y13" i="10" s="1"/>
  <c r="BA12" i="9"/>
  <c r="BC12" i="9" s="1"/>
  <c r="BB12" i="9"/>
  <c r="BD12" i="9" s="1"/>
  <c r="AK12" i="15" l="1"/>
  <c r="AN12" i="15"/>
  <c r="BB11" i="8"/>
  <c r="BB12" i="11"/>
  <c r="BD12" i="11" s="1"/>
  <c r="BF12" i="11" s="1"/>
  <c r="V13" i="11" s="1"/>
  <c r="Z13" i="11" s="1"/>
  <c r="AS13" i="14"/>
  <c r="AH13" i="14"/>
  <c r="AO13" i="14"/>
  <c r="AA14" i="14"/>
  <c r="AB15" i="14" s="1"/>
  <c r="W14" i="14"/>
  <c r="AJ13" i="14"/>
  <c r="AD13" i="14"/>
  <c r="BB12" i="13"/>
  <c r="BD12" i="13" s="1"/>
  <c r="BA12" i="13"/>
  <c r="BC12" i="13" s="1"/>
  <c r="BF12" i="12"/>
  <c r="V13" i="12" s="1"/>
  <c r="Z13" i="12" s="1"/>
  <c r="BE12" i="12"/>
  <c r="U13" i="12" s="1"/>
  <c r="Y13" i="12" s="1"/>
  <c r="AH13" i="10"/>
  <c r="W14" i="10"/>
  <c r="AS13" i="10"/>
  <c r="AO13" i="10"/>
  <c r="AA14" i="10"/>
  <c r="AB15" i="10" s="1"/>
  <c r="AJ13" i="10"/>
  <c r="AD13" i="10"/>
  <c r="BE12" i="9"/>
  <c r="U13" i="9" s="1"/>
  <c r="Y13" i="9" s="1"/>
  <c r="BF12" i="9"/>
  <c r="V13" i="9" s="1"/>
  <c r="Z13" i="9" s="1"/>
  <c r="AQ12" i="15" l="1"/>
  <c r="AU12" i="15" s="1"/>
  <c r="AX12" i="15" s="1"/>
  <c r="AY12" i="15" s="1"/>
  <c r="AZ12" i="15" s="1"/>
  <c r="AR12" i="15"/>
  <c r="BD11" i="8"/>
  <c r="BE11" i="8" s="1"/>
  <c r="U12" i="8" s="1"/>
  <c r="AS12" i="8" s="1"/>
  <c r="BE12" i="11"/>
  <c r="U13" i="11" s="1"/>
  <c r="Y13" i="11" s="1"/>
  <c r="AA14" i="11" s="1"/>
  <c r="AB15" i="11" s="1"/>
  <c r="AG13" i="14"/>
  <c r="AI13" i="14" s="1"/>
  <c r="AV13" i="14"/>
  <c r="AW13" i="14" s="1"/>
  <c r="AE13" i="14"/>
  <c r="AC13" i="14"/>
  <c r="AF13" i="14" s="1"/>
  <c r="AP14" i="14"/>
  <c r="X15" i="14"/>
  <c r="AT14" i="14"/>
  <c r="BE12" i="13"/>
  <c r="U13" i="13" s="1"/>
  <c r="Y13" i="13" s="1"/>
  <c r="BF12" i="13"/>
  <c r="V13" i="13" s="1"/>
  <c r="Z13" i="13" s="1"/>
  <c r="AS13" i="12"/>
  <c r="AO13" i="12"/>
  <c r="AD13" i="12"/>
  <c r="AA14" i="12"/>
  <c r="AB15" i="12" s="1"/>
  <c r="W14" i="12"/>
  <c r="AH13" i="12"/>
  <c r="AJ13" i="12"/>
  <c r="AC13" i="12"/>
  <c r="AC13" i="10"/>
  <c r="AF13" i="10" s="1"/>
  <c r="AG13" i="10"/>
  <c r="AI13" i="10" s="1"/>
  <c r="AP14" i="10"/>
  <c r="X15" i="10"/>
  <c r="AT14" i="10"/>
  <c r="AV13" i="10"/>
  <c r="AW13" i="10" s="1"/>
  <c r="AE13" i="10"/>
  <c r="AH13" i="9"/>
  <c r="W14" i="9"/>
  <c r="AO13" i="9"/>
  <c r="AA14" i="9"/>
  <c r="AB15" i="9" s="1"/>
  <c r="AS13" i="9"/>
  <c r="AJ13" i="9"/>
  <c r="BB12" i="15" l="1"/>
  <c r="BD12" i="15" s="1"/>
  <c r="BA12" i="15"/>
  <c r="BC12" i="15" s="1"/>
  <c r="W14" i="11"/>
  <c r="AJ13" i="11"/>
  <c r="AJ12" i="8"/>
  <c r="Y12" i="8"/>
  <c r="AA13" i="8" s="1"/>
  <c r="AB14" i="8" s="1"/>
  <c r="AO12" i="8"/>
  <c r="W13" i="8"/>
  <c r="AP13" i="8" s="1"/>
  <c r="BF11" i="8"/>
  <c r="V12" i="8" s="1"/>
  <c r="Z12" i="8" s="1"/>
  <c r="AF13" i="12"/>
  <c r="AO13" i="11"/>
  <c r="AS13" i="11"/>
  <c r="AH13" i="11"/>
  <c r="AD13" i="11"/>
  <c r="AN13" i="14"/>
  <c r="AK13" i="14"/>
  <c r="AH13" i="13"/>
  <c r="W14" i="13"/>
  <c r="AA14" i="13"/>
  <c r="AB15" i="13" s="1"/>
  <c r="AS13" i="13"/>
  <c r="AO13" i="13"/>
  <c r="AJ13" i="13"/>
  <c r="X15" i="12"/>
  <c r="AP14" i="12"/>
  <c r="AT14" i="12"/>
  <c r="AV13" i="12"/>
  <c r="AW13" i="12" s="1"/>
  <c r="AE13" i="12"/>
  <c r="AG13" i="12"/>
  <c r="AI13" i="12" s="1"/>
  <c r="AC13" i="11"/>
  <c r="AF13" i="11" s="1"/>
  <c r="AG13" i="11"/>
  <c r="X15" i="11"/>
  <c r="AP14" i="11"/>
  <c r="AT14" i="11"/>
  <c r="AI13" i="11"/>
  <c r="AV13" i="11"/>
  <c r="AW13" i="11" s="1"/>
  <c r="AE13" i="11"/>
  <c r="AN13" i="10"/>
  <c r="AK13" i="10"/>
  <c r="AV13" i="9"/>
  <c r="AW13" i="9" s="1"/>
  <c r="AE13" i="9"/>
  <c r="AG13" i="9"/>
  <c r="AI13" i="9" s="1"/>
  <c r="X15" i="9"/>
  <c r="AP14" i="9"/>
  <c r="AT14" i="9"/>
  <c r="AC13" i="9"/>
  <c r="AD13" i="9"/>
  <c r="X14" i="8"/>
  <c r="AT13" i="8"/>
  <c r="BF12" i="15" l="1"/>
  <c r="V13" i="15" s="1"/>
  <c r="BE12" i="15"/>
  <c r="U13" i="15" s="1"/>
  <c r="AD12" i="8"/>
  <c r="AE12" i="8"/>
  <c r="AV12" i="8"/>
  <c r="AW12" i="8" s="1"/>
  <c r="AG12" i="8"/>
  <c r="AI12" i="8" s="1"/>
  <c r="AK12" i="8" s="1"/>
  <c r="AH12" i="8"/>
  <c r="AC12" i="8"/>
  <c r="AF12" i="8" s="1"/>
  <c r="AQ13" i="14"/>
  <c r="AU13" i="14" s="1"/>
  <c r="AX13" i="14" s="1"/>
  <c r="AY13" i="14" s="1"/>
  <c r="AZ13" i="14" s="1"/>
  <c r="AR13" i="14"/>
  <c r="AV13" i="13"/>
  <c r="AW13" i="13" s="1"/>
  <c r="AE13" i="13"/>
  <c r="AG13" i="13"/>
  <c r="AI13" i="13" s="1"/>
  <c r="AP14" i="13"/>
  <c r="X15" i="13"/>
  <c r="AT14" i="13"/>
  <c r="AC13" i="13"/>
  <c r="AF13" i="13" s="1"/>
  <c r="AD13" i="13"/>
  <c r="AK13" i="12"/>
  <c r="AN13" i="12"/>
  <c r="AN13" i="11"/>
  <c r="AK13" i="11"/>
  <c r="AQ13" i="10"/>
  <c r="AU13" i="10" s="1"/>
  <c r="AX13" i="10" s="1"/>
  <c r="AY13" i="10" s="1"/>
  <c r="AZ13" i="10" s="1"/>
  <c r="AR13" i="10"/>
  <c r="AF13" i="9"/>
  <c r="AN13" i="9"/>
  <c r="AK13" i="9"/>
  <c r="Y13" i="15" l="1"/>
  <c r="AA14" i="15" s="1"/>
  <c r="AB15" i="15" s="1"/>
  <c r="W14" i="15"/>
  <c r="AH13" i="15"/>
  <c r="AS13" i="15"/>
  <c r="AO13" i="15"/>
  <c r="AJ13" i="15"/>
  <c r="Z13" i="15"/>
  <c r="AG13" i="15" s="1"/>
  <c r="AN12" i="8"/>
  <c r="AR12" i="8" s="1"/>
  <c r="BA13" i="14"/>
  <c r="BC13" i="14" s="1"/>
  <c r="BB13" i="14"/>
  <c r="BD13" i="14" s="1"/>
  <c r="AK13" i="13"/>
  <c r="AN13" i="13"/>
  <c r="AQ13" i="12"/>
  <c r="AU13" i="12" s="1"/>
  <c r="AX13" i="12" s="1"/>
  <c r="AY13" i="12" s="1"/>
  <c r="AZ13" i="12" s="1"/>
  <c r="AR13" i="12"/>
  <c r="AQ13" i="11"/>
  <c r="AU13" i="11" s="1"/>
  <c r="AX13" i="11" s="1"/>
  <c r="AY13" i="11" s="1"/>
  <c r="AZ13" i="11" s="1"/>
  <c r="AR13" i="11"/>
  <c r="BB13" i="10"/>
  <c r="BD13" i="10" s="1"/>
  <c r="BA13" i="10"/>
  <c r="BC13" i="10" s="1"/>
  <c r="AQ13" i="9"/>
  <c r="AU13" i="9" s="1"/>
  <c r="AX13" i="9" s="1"/>
  <c r="AY13" i="9" s="1"/>
  <c r="AZ13" i="9" s="1"/>
  <c r="AR13" i="9"/>
  <c r="AD13" i="15" l="1"/>
  <c r="AC13" i="15"/>
  <c r="AF13" i="15" s="1"/>
  <c r="AI13" i="15" s="1"/>
  <c r="AP14" i="15"/>
  <c r="AT14" i="15"/>
  <c r="X15" i="15"/>
  <c r="AE13" i="15"/>
  <c r="AV13" i="15"/>
  <c r="AW13" i="15" s="1"/>
  <c r="AQ12" i="8"/>
  <c r="AU12" i="8" s="1"/>
  <c r="AX12" i="8" s="1"/>
  <c r="AY12" i="8" s="1"/>
  <c r="BF13" i="14"/>
  <c r="V14" i="14" s="1"/>
  <c r="Z14" i="14" s="1"/>
  <c r="BE13" i="14"/>
  <c r="U14" i="14" s="1"/>
  <c r="Y14" i="14" s="1"/>
  <c r="AQ13" i="13"/>
  <c r="AU13" i="13" s="1"/>
  <c r="AX13" i="13" s="1"/>
  <c r="AY13" i="13" s="1"/>
  <c r="AZ13" i="13" s="1"/>
  <c r="AR13" i="13"/>
  <c r="BA13" i="12"/>
  <c r="BC13" i="12" s="1"/>
  <c r="BB13" i="12"/>
  <c r="BD13" i="12" s="1"/>
  <c r="BA13" i="11"/>
  <c r="BC13" i="11" s="1"/>
  <c r="BB13" i="11"/>
  <c r="BD13" i="11" s="1"/>
  <c r="BE13" i="10"/>
  <c r="U14" i="10" s="1"/>
  <c r="Y14" i="10" s="1"/>
  <c r="BF13" i="10"/>
  <c r="V14" i="10" s="1"/>
  <c r="Z14" i="10" s="1"/>
  <c r="BA13" i="9"/>
  <c r="BC13" i="9" s="1"/>
  <c r="BB13" i="9"/>
  <c r="BD13" i="9" s="1"/>
  <c r="AN13" i="15" l="1"/>
  <c r="AK13" i="15"/>
  <c r="AZ12" i="8"/>
  <c r="BB12" i="8" s="1"/>
  <c r="W15" i="14"/>
  <c r="AA15" i="14"/>
  <c r="AB16" i="14" s="1"/>
  <c r="AO14" i="14"/>
  <c r="AH14" i="14"/>
  <c r="AS14" i="14"/>
  <c r="AJ14" i="14"/>
  <c r="BA13" i="13"/>
  <c r="BC13" i="13" s="1"/>
  <c r="BB13" i="13"/>
  <c r="BD13" i="13" s="1"/>
  <c r="BE13" i="12"/>
  <c r="U14" i="12" s="1"/>
  <c r="Y14" i="12" s="1"/>
  <c r="BF13" i="12"/>
  <c r="V14" i="12" s="1"/>
  <c r="Z14" i="12" s="1"/>
  <c r="BE13" i="11"/>
  <c r="U14" i="11" s="1"/>
  <c r="Y14" i="11" s="1"/>
  <c r="BF13" i="11"/>
  <c r="V14" i="11" s="1"/>
  <c r="Z14" i="11" s="1"/>
  <c r="AS14" i="10"/>
  <c r="AO14" i="10"/>
  <c r="W15" i="10"/>
  <c r="AA15" i="10"/>
  <c r="AB16" i="10" s="1"/>
  <c r="AH14" i="10"/>
  <c r="AJ14" i="10"/>
  <c r="BE13" i="9"/>
  <c r="U14" i="9" s="1"/>
  <c r="Y14" i="9" s="1"/>
  <c r="BF13" i="9"/>
  <c r="V14" i="9" s="1"/>
  <c r="Z14" i="9" s="1"/>
  <c r="AR13" i="15" l="1"/>
  <c r="AQ13" i="15"/>
  <c r="AU13" i="15" s="1"/>
  <c r="AX13" i="15" s="1"/>
  <c r="AY13" i="15" s="1"/>
  <c r="AZ13" i="15" s="1"/>
  <c r="BD12" i="8"/>
  <c r="BE12" i="8" s="1"/>
  <c r="U13" i="8" s="1"/>
  <c r="BA12" i="8"/>
  <c r="BC12" i="8" s="1"/>
  <c r="AD14" i="14"/>
  <c r="AG14" i="14"/>
  <c r="X16" i="14"/>
  <c r="AT15" i="14"/>
  <c r="AP15" i="14"/>
  <c r="AV14" i="14"/>
  <c r="AW14" i="14" s="1"/>
  <c r="AI14" i="14"/>
  <c r="AE14" i="14"/>
  <c r="AC14" i="14"/>
  <c r="AF14" i="14" s="1"/>
  <c r="BF13" i="13"/>
  <c r="V14" i="13" s="1"/>
  <c r="Z14" i="13" s="1"/>
  <c r="BE13" i="13"/>
  <c r="U14" i="13" s="1"/>
  <c r="Y14" i="13" s="1"/>
  <c r="AH14" i="12"/>
  <c r="W15" i="12"/>
  <c r="AO14" i="12"/>
  <c r="AA15" i="12"/>
  <c r="AB16" i="12" s="1"/>
  <c r="AS14" i="12"/>
  <c r="AJ14" i="12"/>
  <c r="AS14" i="11"/>
  <c r="AO14" i="11"/>
  <c r="AH14" i="11"/>
  <c r="W15" i="11"/>
  <c r="AA15" i="11"/>
  <c r="AB16" i="11" s="1"/>
  <c r="AJ14" i="11"/>
  <c r="AV14" i="10"/>
  <c r="AW14" i="10" s="1"/>
  <c r="AE14" i="10"/>
  <c r="AG14" i="10"/>
  <c r="AI14" i="10" s="1"/>
  <c r="AD14" i="10"/>
  <c r="X16" i="10"/>
  <c r="AT15" i="10"/>
  <c r="AP15" i="10"/>
  <c r="AC14" i="10"/>
  <c r="AS14" i="9"/>
  <c r="AO14" i="9"/>
  <c r="AH14" i="9"/>
  <c r="W15" i="9"/>
  <c r="AA15" i="9"/>
  <c r="AB16" i="9" s="1"/>
  <c r="AJ14" i="9"/>
  <c r="BB13" i="15" l="1"/>
  <c r="BD13" i="15" s="1"/>
  <c r="BA13" i="15"/>
  <c r="BC13" i="15" s="1"/>
  <c r="BF13" i="15" s="1"/>
  <c r="V14" i="15" s="1"/>
  <c r="AO13" i="8"/>
  <c r="Y13" i="8"/>
  <c r="AA14" i="8" s="1"/>
  <c r="AB15" i="8" s="1"/>
  <c r="AJ13" i="8"/>
  <c r="BF12" i="8"/>
  <c r="V13" i="8" s="1"/>
  <c r="Z13" i="8" s="1"/>
  <c r="W14" i="8"/>
  <c r="AT14" i="8" s="1"/>
  <c r="AS13" i="8"/>
  <c r="AD14" i="12"/>
  <c r="AK14" i="14"/>
  <c r="AN14" i="14"/>
  <c r="AC14" i="13"/>
  <c r="AS14" i="13"/>
  <c r="AO14" i="13"/>
  <c r="AH14" i="13"/>
  <c r="W15" i="13"/>
  <c r="AA15" i="13"/>
  <c r="AB16" i="13" s="1"/>
  <c r="AJ14" i="13"/>
  <c r="AG14" i="12"/>
  <c r="AI14" i="12" s="1"/>
  <c r="AP15" i="12"/>
  <c r="X16" i="12"/>
  <c r="AT15" i="12"/>
  <c r="AC14" i="12"/>
  <c r="AF14" i="12" s="1"/>
  <c r="AV14" i="12"/>
  <c r="AW14" i="12" s="1"/>
  <c r="AE14" i="12"/>
  <c r="AC14" i="11"/>
  <c r="AD14" i="11"/>
  <c r="AG14" i="11"/>
  <c r="AI14" i="11" s="1"/>
  <c r="X16" i="11"/>
  <c r="AT15" i="11"/>
  <c r="AP15" i="11"/>
  <c r="AV14" i="11"/>
  <c r="AW14" i="11" s="1"/>
  <c r="AE14" i="11"/>
  <c r="AF14" i="10"/>
  <c r="AK14" i="10"/>
  <c r="AN14" i="10"/>
  <c r="AC14" i="9"/>
  <c r="AG14" i="9"/>
  <c r="AI14" i="9" s="1"/>
  <c r="X16" i="9"/>
  <c r="AT15" i="9"/>
  <c r="AP15" i="9"/>
  <c r="AV14" i="9"/>
  <c r="AW14" i="9" s="1"/>
  <c r="AE14" i="9"/>
  <c r="AD14" i="9"/>
  <c r="X15" i="8"/>
  <c r="AP14" i="8"/>
  <c r="AF14" i="9" l="1"/>
  <c r="Z14" i="15"/>
  <c r="BE13" i="15"/>
  <c r="U14" i="15" s="1"/>
  <c r="AH13" i="8"/>
  <c r="AG13" i="8"/>
  <c r="AE13" i="8"/>
  <c r="AV13" i="8"/>
  <c r="AW13" i="8" s="1"/>
  <c r="AC13" i="8"/>
  <c r="AD13" i="8"/>
  <c r="AF14" i="11"/>
  <c r="AQ14" i="14"/>
  <c r="AU14" i="14" s="1"/>
  <c r="AX14" i="14" s="1"/>
  <c r="AY14" i="14" s="1"/>
  <c r="AZ14" i="14" s="1"/>
  <c r="AR14" i="14"/>
  <c r="AG14" i="13"/>
  <c r="AV14" i="13"/>
  <c r="AW14" i="13" s="1"/>
  <c r="AI14" i="13"/>
  <c r="AE14" i="13"/>
  <c r="X16" i="13"/>
  <c r="AP15" i="13"/>
  <c r="AT15" i="13"/>
  <c r="AD14" i="13"/>
  <c r="AF14" i="13" s="1"/>
  <c r="AK14" i="12"/>
  <c r="AN14" i="12"/>
  <c r="AN14" i="11"/>
  <c r="AK14" i="11"/>
  <c r="AQ14" i="10"/>
  <c r="AU14" i="10" s="1"/>
  <c r="AX14" i="10" s="1"/>
  <c r="AY14" i="10" s="1"/>
  <c r="AZ14" i="10" s="1"/>
  <c r="AR14" i="10"/>
  <c r="AN14" i="9"/>
  <c r="AK14" i="9"/>
  <c r="Y14" i="15" l="1"/>
  <c r="AG14" i="15" s="1"/>
  <c r="AI14" i="15" s="1"/>
  <c r="W15" i="15"/>
  <c r="AS14" i="15"/>
  <c r="AH14" i="15"/>
  <c r="AJ14" i="15"/>
  <c r="AD14" i="15"/>
  <c r="AO14" i="15"/>
  <c r="AV14" i="15"/>
  <c r="AW14" i="15" s="1"/>
  <c r="AF13" i="8"/>
  <c r="AI13" i="8" s="1"/>
  <c r="BA14" i="14"/>
  <c r="BC14" i="14" s="1"/>
  <c r="BB14" i="14"/>
  <c r="BD14" i="14" s="1"/>
  <c r="AN14" i="13"/>
  <c r="AK14" i="13"/>
  <c r="AQ14" i="12"/>
  <c r="AU14" i="12" s="1"/>
  <c r="AX14" i="12" s="1"/>
  <c r="AY14" i="12" s="1"/>
  <c r="AZ14" i="12" s="1"/>
  <c r="AR14" i="12"/>
  <c r="AQ14" i="11"/>
  <c r="AU14" i="11" s="1"/>
  <c r="AX14" i="11" s="1"/>
  <c r="AY14" i="11" s="1"/>
  <c r="AZ14" i="11" s="1"/>
  <c r="AR14" i="11"/>
  <c r="BA14" i="10"/>
  <c r="BC14" i="10" s="1"/>
  <c r="BB14" i="10"/>
  <c r="BD14" i="10" s="1"/>
  <c r="AQ14" i="9"/>
  <c r="AU14" i="9" s="1"/>
  <c r="AX14" i="9" s="1"/>
  <c r="AY14" i="9" s="1"/>
  <c r="AZ14" i="9" s="1"/>
  <c r="AR14" i="9"/>
  <c r="AN14" i="15" l="1"/>
  <c r="AK14" i="15"/>
  <c r="AE14" i="15"/>
  <c r="AT15" i="15"/>
  <c r="AP15" i="15"/>
  <c r="X16" i="15"/>
  <c r="AA15" i="15"/>
  <c r="AB16" i="15" s="1"/>
  <c r="AC14" i="15"/>
  <c r="AF14" i="15" s="1"/>
  <c r="AN13" i="8"/>
  <c r="AK13" i="8"/>
  <c r="BF14" i="14"/>
  <c r="V15" i="14" s="1"/>
  <c r="Z15" i="14" s="1"/>
  <c r="BE14" i="14"/>
  <c r="U15" i="14" s="1"/>
  <c r="Y15" i="14" s="1"/>
  <c r="AQ14" i="13"/>
  <c r="AU14" i="13" s="1"/>
  <c r="AX14" i="13" s="1"/>
  <c r="AY14" i="13" s="1"/>
  <c r="AZ14" i="13" s="1"/>
  <c r="AR14" i="13"/>
  <c r="BB14" i="12"/>
  <c r="BD14" i="12" s="1"/>
  <c r="BA14" i="12"/>
  <c r="BC14" i="12" s="1"/>
  <c r="BA14" i="11"/>
  <c r="BC14" i="11" s="1"/>
  <c r="BB14" i="11"/>
  <c r="BD14" i="11" s="1"/>
  <c r="BE14" i="10"/>
  <c r="U15" i="10" s="1"/>
  <c r="Y15" i="10" s="1"/>
  <c r="BF14" i="10"/>
  <c r="V15" i="10" s="1"/>
  <c r="Z15" i="10" s="1"/>
  <c r="BA14" i="9"/>
  <c r="BC14" i="9" s="1"/>
  <c r="BB14" i="9"/>
  <c r="BD14" i="9" s="1"/>
  <c r="AQ14" i="15" l="1"/>
  <c r="AU14" i="15" s="1"/>
  <c r="AX14" i="15" s="1"/>
  <c r="AY14" i="15" s="1"/>
  <c r="AZ14" i="15" s="1"/>
  <c r="AR14" i="15"/>
  <c r="AU13" i="8"/>
  <c r="AX13" i="8" s="1"/>
  <c r="AY13" i="8" s="1"/>
  <c r="AZ13" i="8" s="1"/>
  <c r="AQ13" i="8"/>
  <c r="AR13" i="8"/>
  <c r="W16" i="14"/>
  <c r="AS15" i="14"/>
  <c r="AO15" i="14"/>
  <c r="AH15" i="14"/>
  <c r="AA16" i="14"/>
  <c r="AB17" i="14" s="1"/>
  <c r="AJ15" i="14"/>
  <c r="AC15" i="14"/>
  <c r="BB14" i="13"/>
  <c r="BD14" i="13" s="1"/>
  <c r="BA14" i="13"/>
  <c r="BC14" i="13" s="1"/>
  <c r="BF14" i="12"/>
  <c r="V15" i="12" s="1"/>
  <c r="Z15" i="12" s="1"/>
  <c r="BE14" i="12"/>
  <c r="U15" i="12" s="1"/>
  <c r="Y15" i="12" s="1"/>
  <c r="BE14" i="11"/>
  <c r="U15" i="11" s="1"/>
  <c r="Y15" i="11" s="1"/>
  <c r="BF14" i="11"/>
  <c r="V15" i="11" s="1"/>
  <c r="Z15" i="11" s="1"/>
  <c r="AH15" i="10"/>
  <c r="AO15" i="10"/>
  <c r="AA16" i="10"/>
  <c r="AB17" i="10" s="1"/>
  <c r="W16" i="10"/>
  <c r="AS15" i="10"/>
  <c r="AJ15" i="10"/>
  <c r="BE14" i="9"/>
  <c r="U15" i="9" s="1"/>
  <c r="Y15" i="9" s="1"/>
  <c r="BF14" i="9"/>
  <c r="V15" i="9" s="1"/>
  <c r="Z15" i="9" s="1"/>
  <c r="BB14" i="15" l="1"/>
  <c r="BD14" i="15" s="1"/>
  <c r="BA14" i="15"/>
  <c r="BC14" i="15" s="1"/>
  <c r="BB13" i="8"/>
  <c r="BD13" i="8" s="1"/>
  <c r="BA13" i="8"/>
  <c r="BC13" i="8" s="1"/>
  <c r="AD15" i="14"/>
  <c r="AF15" i="14" s="1"/>
  <c r="AG15" i="14"/>
  <c r="AV15" i="14"/>
  <c r="AW15" i="14" s="1"/>
  <c r="AI15" i="14"/>
  <c r="AE15" i="14"/>
  <c r="AP16" i="14"/>
  <c r="X17" i="14"/>
  <c r="AT16" i="14"/>
  <c r="BE14" i="13"/>
  <c r="U15" i="13" s="1"/>
  <c r="Y15" i="13" s="1"/>
  <c r="BF14" i="13"/>
  <c r="V15" i="13" s="1"/>
  <c r="Z15" i="13" s="1"/>
  <c r="AS15" i="12"/>
  <c r="AO15" i="12"/>
  <c r="W16" i="12"/>
  <c r="AA16" i="12"/>
  <c r="AB17" i="12" s="1"/>
  <c r="AH15" i="12"/>
  <c r="AJ15" i="12"/>
  <c r="AH15" i="11"/>
  <c r="AS15" i="11"/>
  <c r="AA16" i="11"/>
  <c r="AB17" i="11" s="1"/>
  <c r="AO15" i="11"/>
  <c r="W16" i="11"/>
  <c r="AJ15" i="11"/>
  <c r="AD15" i="10"/>
  <c r="AG15" i="10"/>
  <c r="AC15" i="10"/>
  <c r="AP16" i="10"/>
  <c r="X17" i="10"/>
  <c r="AT16" i="10"/>
  <c r="AV15" i="10"/>
  <c r="AW15" i="10" s="1"/>
  <c r="AE15" i="10"/>
  <c r="AH15" i="9"/>
  <c r="AS15" i="9"/>
  <c r="AA16" i="9"/>
  <c r="AB17" i="9" s="1"/>
  <c r="AO15" i="9"/>
  <c r="W16" i="9"/>
  <c r="AJ15" i="9"/>
  <c r="AF15" i="10" l="1"/>
  <c r="AI15" i="10" s="1"/>
  <c r="BE14" i="15"/>
  <c r="U15" i="15" s="1"/>
  <c r="BF14" i="15"/>
  <c r="V15" i="15" s="1"/>
  <c r="BF13" i="8"/>
  <c r="V14" i="8" s="1"/>
  <c r="Z14" i="8" s="1"/>
  <c r="BE13" i="8"/>
  <c r="U14" i="8" s="1"/>
  <c r="AN15" i="14"/>
  <c r="AK15" i="14"/>
  <c r="AH15" i="13"/>
  <c r="W16" i="13"/>
  <c r="AA16" i="13"/>
  <c r="AB17" i="13" s="1"/>
  <c r="AS15" i="13"/>
  <c r="AO15" i="13"/>
  <c r="AJ15" i="13"/>
  <c r="AC15" i="12"/>
  <c r="AF15" i="12" s="1"/>
  <c r="AG15" i="12"/>
  <c r="AI15" i="12" s="1"/>
  <c r="AV15" i="12"/>
  <c r="AW15" i="12" s="1"/>
  <c r="AE15" i="12"/>
  <c r="X17" i="12"/>
  <c r="AT16" i="12"/>
  <c r="AP16" i="12"/>
  <c r="AD15" i="12"/>
  <c r="AV15" i="11"/>
  <c r="AW15" i="11" s="1"/>
  <c r="AE15" i="11"/>
  <c r="AG15" i="11"/>
  <c r="X17" i="11"/>
  <c r="AT16" i="11"/>
  <c r="AP16" i="11"/>
  <c r="AC15" i="11"/>
  <c r="AD15" i="11"/>
  <c r="AN15" i="10"/>
  <c r="AK15" i="10"/>
  <c r="AD15" i="9"/>
  <c r="X17" i="9"/>
  <c r="AT16" i="9"/>
  <c r="AP16" i="9"/>
  <c r="AG15" i="9"/>
  <c r="AI15" i="9" s="1"/>
  <c r="AC15" i="9"/>
  <c r="AV15" i="9"/>
  <c r="AW15" i="9" s="1"/>
  <c r="AE15" i="9"/>
  <c r="Z15" i="15" l="1"/>
  <c r="Y15" i="15"/>
  <c r="AA16" i="15" s="1"/>
  <c r="AB17" i="15" s="1"/>
  <c r="W16" i="15"/>
  <c r="AO15" i="15"/>
  <c r="AS15" i="15"/>
  <c r="AH15" i="15"/>
  <c r="AJ15" i="15"/>
  <c r="AS14" i="8"/>
  <c r="Y14" i="8"/>
  <c r="AH14" i="8"/>
  <c r="W15" i="8"/>
  <c r="AO14" i="8"/>
  <c r="AJ14" i="8"/>
  <c r="AF15" i="11"/>
  <c r="AI15" i="11" s="1"/>
  <c r="AQ15" i="14"/>
  <c r="AU15" i="14" s="1"/>
  <c r="AX15" i="14" s="1"/>
  <c r="AY15" i="14" s="1"/>
  <c r="AZ15" i="14" s="1"/>
  <c r="AR15" i="14"/>
  <c r="AV15" i="13"/>
  <c r="AW15" i="13" s="1"/>
  <c r="AE15" i="13"/>
  <c r="AG15" i="13"/>
  <c r="AI15" i="13" s="1"/>
  <c r="X17" i="13"/>
  <c r="AP16" i="13"/>
  <c r="AT16" i="13"/>
  <c r="AC15" i="13"/>
  <c r="AD15" i="13"/>
  <c r="AN15" i="12"/>
  <c r="AK15" i="12"/>
  <c r="AQ15" i="10"/>
  <c r="AU15" i="10" s="1"/>
  <c r="AX15" i="10" s="1"/>
  <c r="AY15" i="10" s="1"/>
  <c r="AR15" i="10"/>
  <c r="AF15" i="9"/>
  <c r="AN15" i="9"/>
  <c r="AK15" i="9"/>
  <c r="X17" i="15" l="1"/>
  <c r="AP16" i="15"/>
  <c r="AT16" i="15"/>
  <c r="AD15" i="15"/>
  <c r="AC15" i="15"/>
  <c r="AG15" i="15"/>
  <c r="AV15" i="15"/>
  <c r="AW15" i="15" s="1"/>
  <c r="AE15" i="15"/>
  <c r="X16" i="8"/>
  <c r="AP15" i="8"/>
  <c r="AT15" i="8"/>
  <c r="AC14" i="8"/>
  <c r="AF14" i="8" s="1"/>
  <c r="AD14" i="8"/>
  <c r="AG14" i="8"/>
  <c r="AI14" i="8" s="1"/>
  <c r="AE14" i="8"/>
  <c r="AV14" i="8"/>
  <c r="AW14" i="8" s="1"/>
  <c r="AA15" i="8"/>
  <c r="AB16" i="8" s="1"/>
  <c r="AK15" i="11"/>
  <c r="AN15" i="11"/>
  <c r="AR15" i="11" s="1"/>
  <c r="BA15" i="14"/>
  <c r="BC15" i="14" s="1"/>
  <c r="BB15" i="14"/>
  <c r="BD15" i="14" s="1"/>
  <c r="BF15" i="14" s="1"/>
  <c r="V16" i="14" s="1"/>
  <c r="Z16" i="14" s="1"/>
  <c r="AF15" i="13"/>
  <c r="AU15" i="12"/>
  <c r="AX15" i="12" s="1"/>
  <c r="AY15" i="12" s="1"/>
  <c r="AZ15" i="12" s="1"/>
  <c r="BA15" i="12" s="1"/>
  <c r="BC15" i="12" s="1"/>
  <c r="BE15" i="14"/>
  <c r="U16" i="14" s="1"/>
  <c r="Y16" i="14" s="1"/>
  <c r="AK15" i="13"/>
  <c r="AN15" i="13"/>
  <c r="AQ15" i="12"/>
  <c r="AR15" i="12"/>
  <c r="AQ15" i="11"/>
  <c r="AU15" i="11" s="1"/>
  <c r="AX15" i="11" s="1"/>
  <c r="AY15" i="11" s="1"/>
  <c r="AZ15" i="11" s="1"/>
  <c r="AZ15" i="10"/>
  <c r="BB15" i="10" s="1"/>
  <c r="BD15" i="10" s="1"/>
  <c r="AQ15" i="9"/>
  <c r="AU15" i="9" s="1"/>
  <c r="AX15" i="9" s="1"/>
  <c r="AY15" i="9" s="1"/>
  <c r="AR15" i="9"/>
  <c r="AN14" i="8"/>
  <c r="AK14" i="8"/>
  <c r="BA15" i="10" l="1"/>
  <c r="BC15" i="10" s="1"/>
  <c r="AF15" i="15"/>
  <c r="AI15" i="15" s="1"/>
  <c r="BB15" i="12"/>
  <c r="BD15" i="12" s="1"/>
  <c r="BE15" i="12" s="1"/>
  <c r="U16" i="12" s="1"/>
  <c r="Y16" i="12" s="1"/>
  <c r="BB15" i="11"/>
  <c r="BD15" i="11" s="1"/>
  <c r="BA15" i="11"/>
  <c r="BC15" i="11" s="1"/>
  <c r="BE15" i="11" s="1"/>
  <c r="U16" i="11" s="1"/>
  <c r="Y16" i="11" s="1"/>
  <c r="W17" i="14"/>
  <c r="AA17" i="14"/>
  <c r="AB18" i="14" s="1"/>
  <c r="AS16" i="14"/>
  <c r="AH16" i="14"/>
  <c r="AO16" i="14"/>
  <c r="AJ16" i="14"/>
  <c r="AQ15" i="13"/>
  <c r="AU15" i="13" s="1"/>
  <c r="AX15" i="13" s="1"/>
  <c r="AY15" i="13" s="1"/>
  <c r="AZ15" i="13" s="1"/>
  <c r="AR15" i="13"/>
  <c r="AZ15" i="9"/>
  <c r="BA15" i="9" s="1"/>
  <c r="BC15" i="9" s="1"/>
  <c r="AR14" i="8"/>
  <c r="AQ14" i="8"/>
  <c r="BF15" i="10" l="1"/>
  <c r="V16" i="10" s="1"/>
  <c r="Z16" i="10" s="1"/>
  <c r="BE15" i="10"/>
  <c r="U16" i="10" s="1"/>
  <c r="AK15" i="15"/>
  <c r="AN15" i="15"/>
  <c r="BF15" i="11"/>
  <c r="V16" i="11" s="1"/>
  <c r="Z16" i="11" s="1"/>
  <c r="BA15" i="13"/>
  <c r="BC15" i="13" s="1"/>
  <c r="BF15" i="13" s="1"/>
  <c r="V16" i="13" s="1"/>
  <c r="Z16" i="13" s="1"/>
  <c r="BB15" i="13"/>
  <c r="BD15" i="13" s="1"/>
  <c r="BF15" i="12"/>
  <c r="V16" i="12" s="1"/>
  <c r="Z16" i="12" s="1"/>
  <c r="AD16" i="14"/>
  <c r="AV16" i="14"/>
  <c r="AW16" i="14" s="1"/>
  <c r="AE16" i="14"/>
  <c r="AP17" i="14"/>
  <c r="X18" i="14"/>
  <c r="AT17" i="14"/>
  <c r="AG16" i="14"/>
  <c r="AI16" i="14" s="1"/>
  <c r="AC16" i="14"/>
  <c r="W17" i="12"/>
  <c r="AO16" i="12"/>
  <c r="AA17" i="12"/>
  <c r="AB18" i="12" s="1"/>
  <c r="AS16" i="12"/>
  <c r="AJ16" i="12"/>
  <c r="AS16" i="11"/>
  <c r="AO16" i="11"/>
  <c r="W17" i="11"/>
  <c r="AA17" i="11"/>
  <c r="AB18" i="11" s="1"/>
  <c r="AH16" i="11"/>
  <c r="AJ16" i="11"/>
  <c r="AH16" i="10"/>
  <c r="AJ16" i="10"/>
  <c r="BB15" i="9"/>
  <c r="BD15" i="9" s="1"/>
  <c r="AU14" i="8"/>
  <c r="AX14" i="8" s="1"/>
  <c r="AY14" i="8" s="1"/>
  <c r="AZ14" i="8" s="1"/>
  <c r="AS16" i="10" l="1"/>
  <c r="Y16" i="10"/>
  <c r="AO16" i="10"/>
  <c r="W17" i="10"/>
  <c r="AQ15" i="15"/>
  <c r="AU15" i="15" s="1"/>
  <c r="AX15" i="15" s="1"/>
  <c r="AY15" i="15" s="1"/>
  <c r="AZ15" i="15" s="1"/>
  <c r="AR15" i="15"/>
  <c r="AF16" i="14"/>
  <c r="BE15" i="13"/>
  <c r="U16" i="13" s="1"/>
  <c r="Y16" i="13" s="1"/>
  <c r="AA17" i="13" s="1"/>
  <c r="AB18" i="13" s="1"/>
  <c r="AH16" i="12"/>
  <c r="AC16" i="12"/>
  <c r="AG16" i="12"/>
  <c r="AI16" i="12" s="1"/>
  <c r="AK16" i="14"/>
  <c r="AN16" i="14"/>
  <c r="AS16" i="13"/>
  <c r="X18" i="12"/>
  <c r="AP17" i="12"/>
  <c r="AT17" i="12"/>
  <c r="AV16" i="12"/>
  <c r="AW16" i="12" s="1"/>
  <c r="AE16" i="12"/>
  <c r="AD16" i="12"/>
  <c r="AV16" i="11"/>
  <c r="AW16" i="11" s="1"/>
  <c r="AE16" i="11"/>
  <c r="AD16" i="11"/>
  <c r="AG16" i="11"/>
  <c r="AI16" i="11" s="1"/>
  <c r="X18" i="11"/>
  <c r="AP17" i="11"/>
  <c r="AT17" i="11"/>
  <c r="AC16" i="11"/>
  <c r="AF16" i="11" s="1"/>
  <c r="BE15" i="9"/>
  <c r="U16" i="9" s="1"/>
  <c r="Y16" i="9" s="1"/>
  <c r="AA17" i="9" s="1"/>
  <c r="AB18" i="9" s="1"/>
  <c r="BF15" i="9"/>
  <c r="V16" i="9" s="1"/>
  <c r="Z16" i="9" s="1"/>
  <c r="BB14" i="8"/>
  <c r="BD14" i="8" s="1"/>
  <c r="BA14" i="8"/>
  <c r="BC14" i="8" s="1"/>
  <c r="W17" i="9" l="1"/>
  <c r="AP17" i="9" s="1"/>
  <c r="AO16" i="9"/>
  <c r="AH16" i="9"/>
  <c r="AS16" i="9"/>
  <c r="AJ16" i="9"/>
  <c r="AA17" i="10"/>
  <c r="AB18" i="10" s="1"/>
  <c r="AC16" i="10"/>
  <c r="AF16" i="10" s="1"/>
  <c r="X18" i="10"/>
  <c r="AP17" i="10"/>
  <c r="AD16" i="10"/>
  <c r="AV16" i="10"/>
  <c r="AW16" i="10" s="1"/>
  <c r="AT17" i="10"/>
  <c r="AE16" i="10"/>
  <c r="AG16" i="10"/>
  <c r="AI16" i="10" s="1"/>
  <c r="BB15" i="15"/>
  <c r="BD15" i="15" s="1"/>
  <c r="BA15" i="15"/>
  <c r="BC15" i="15" s="1"/>
  <c r="W17" i="13"/>
  <c r="AP17" i="13" s="1"/>
  <c r="AH16" i="13"/>
  <c r="AJ16" i="13"/>
  <c r="AO16" i="13"/>
  <c r="AF16" i="12"/>
  <c r="AR16" i="14"/>
  <c r="AQ16" i="14"/>
  <c r="AU16" i="14" s="1"/>
  <c r="AX16" i="14" s="1"/>
  <c r="AY16" i="14" s="1"/>
  <c r="AZ16" i="14" s="1"/>
  <c r="AD16" i="13"/>
  <c r="AC16" i="13"/>
  <c r="AF16" i="13" s="1"/>
  <c r="AV16" i="13"/>
  <c r="AW16" i="13" s="1"/>
  <c r="AE16" i="13"/>
  <c r="X18" i="13"/>
  <c r="AT17" i="13"/>
  <c r="AG16" i="13"/>
  <c r="AI16" i="13" s="1"/>
  <c r="AN16" i="12"/>
  <c r="AK16" i="12"/>
  <c r="AK16" i="11"/>
  <c r="AN16" i="11"/>
  <c r="AD16" i="9"/>
  <c r="AG16" i="9"/>
  <c r="AI16" i="9" s="1"/>
  <c r="AN16" i="9" s="1"/>
  <c r="AV16" i="9"/>
  <c r="AW16" i="9" s="1"/>
  <c r="AC16" i="9"/>
  <c r="AE16" i="9"/>
  <c r="BF14" i="8"/>
  <c r="V15" i="8" s="1"/>
  <c r="Z15" i="8" s="1"/>
  <c r="BE14" i="8"/>
  <c r="U15" i="8" s="1"/>
  <c r="AK16" i="9" l="1"/>
  <c r="AT17" i="9"/>
  <c r="X18" i="9"/>
  <c r="AF16" i="9"/>
  <c r="AK16" i="10"/>
  <c r="AN16" i="10"/>
  <c r="BE15" i="15"/>
  <c r="U16" i="15" s="1"/>
  <c r="BF15" i="15"/>
  <c r="V16" i="15" s="1"/>
  <c r="BB16" i="14"/>
  <c r="BD16" i="14" s="1"/>
  <c r="BE16" i="14" s="1"/>
  <c r="U17" i="14" s="1"/>
  <c r="Y17" i="14" s="1"/>
  <c r="BA16" i="14"/>
  <c r="BC16" i="14" s="1"/>
  <c r="AJ15" i="8"/>
  <c r="Y15" i="8"/>
  <c r="AA16" i="8" s="1"/>
  <c r="AB17" i="8" s="1"/>
  <c r="BF16" i="14"/>
  <c r="V17" i="14" s="1"/>
  <c r="Z17" i="14" s="1"/>
  <c r="AN16" i="13"/>
  <c r="AK16" i="13"/>
  <c r="AQ16" i="12"/>
  <c r="AU16" i="12" s="1"/>
  <c r="AX16" i="12" s="1"/>
  <c r="AY16" i="12" s="1"/>
  <c r="AZ16" i="12" s="1"/>
  <c r="AR16" i="12"/>
  <c r="AQ16" i="11"/>
  <c r="AU16" i="11" s="1"/>
  <c r="AX16" i="11" s="1"/>
  <c r="AY16" i="11" s="1"/>
  <c r="AZ16" i="11" s="1"/>
  <c r="AR16" i="11"/>
  <c r="AQ16" i="9"/>
  <c r="AR16" i="9"/>
  <c r="AS15" i="8"/>
  <c r="W16" i="8"/>
  <c r="AO15" i="8"/>
  <c r="AH15" i="8"/>
  <c r="AU16" i="9" l="1"/>
  <c r="AX16" i="9" s="1"/>
  <c r="AY16" i="9" s="1"/>
  <c r="AQ16" i="10"/>
  <c r="AU16" i="10" s="1"/>
  <c r="AX16" i="10" s="1"/>
  <c r="AY16" i="10" s="1"/>
  <c r="AZ16" i="10" s="1"/>
  <c r="AR16" i="10"/>
  <c r="Z16" i="15"/>
  <c r="AO16" i="15"/>
  <c r="Y16" i="15"/>
  <c r="AA17" i="15" s="1"/>
  <c r="AB18" i="15" s="1"/>
  <c r="AJ16" i="15"/>
  <c r="AH16" i="15"/>
  <c r="AG16" i="15"/>
  <c r="AI16" i="15" s="1"/>
  <c r="AS16" i="15"/>
  <c r="AD16" i="15"/>
  <c r="W17" i="15"/>
  <c r="BA16" i="12"/>
  <c r="BC16" i="12" s="1"/>
  <c r="BB16" i="12"/>
  <c r="BD16" i="12" s="1"/>
  <c r="BE16" i="12" s="1"/>
  <c r="U17" i="12" s="1"/>
  <c r="Y17" i="12" s="1"/>
  <c r="BA16" i="11"/>
  <c r="BC16" i="11" s="1"/>
  <c r="BE16" i="11" s="1"/>
  <c r="U17" i="11" s="1"/>
  <c r="Y17" i="11" s="1"/>
  <c r="BB16" i="11"/>
  <c r="BD16" i="11" s="1"/>
  <c r="AO17" i="14"/>
  <c r="AH17" i="14"/>
  <c r="AA18" i="14"/>
  <c r="AB19" i="14" s="1"/>
  <c r="W18" i="14"/>
  <c r="AS17" i="14"/>
  <c r="AJ17" i="14"/>
  <c r="AQ16" i="13"/>
  <c r="AU16" i="13" s="1"/>
  <c r="AX16" i="13" s="1"/>
  <c r="AY16" i="13" s="1"/>
  <c r="AZ16" i="13" s="1"/>
  <c r="AR16" i="13"/>
  <c r="BF16" i="11"/>
  <c r="V17" i="11" s="1"/>
  <c r="Z17" i="11" s="1"/>
  <c r="AZ16" i="9"/>
  <c r="BA16" i="9" s="1"/>
  <c r="BC16" i="9" s="1"/>
  <c r="AE15" i="8"/>
  <c r="AV15" i="8"/>
  <c r="AW15" i="8" s="1"/>
  <c r="AG15" i="8"/>
  <c r="AC15" i="8"/>
  <c r="AD15" i="8"/>
  <c r="AT16" i="8"/>
  <c r="AP16" i="8"/>
  <c r="X17" i="8"/>
  <c r="BB16" i="10" l="1"/>
  <c r="BD16" i="10" s="1"/>
  <c r="BA16" i="10"/>
  <c r="BC16" i="10" s="1"/>
  <c r="AN16" i="15"/>
  <c r="AK16" i="15"/>
  <c r="AP17" i="15"/>
  <c r="AT17" i="15"/>
  <c r="X18" i="15"/>
  <c r="AC16" i="15"/>
  <c r="AF16" i="15" s="1"/>
  <c r="AV16" i="15"/>
  <c r="AW16" i="15" s="1"/>
  <c r="AE16" i="15"/>
  <c r="BF16" i="12"/>
  <c r="V17" i="12" s="1"/>
  <c r="Z17" i="12" s="1"/>
  <c r="AD17" i="12" s="1"/>
  <c r="AG17" i="14"/>
  <c r="AI17" i="14" s="1"/>
  <c r="BB16" i="13"/>
  <c r="BD16" i="13" s="1"/>
  <c r="BE16" i="13" s="1"/>
  <c r="U17" i="13" s="1"/>
  <c r="Y17" i="13" s="1"/>
  <c r="BA16" i="13"/>
  <c r="BC16" i="13" s="1"/>
  <c r="AV17" i="14"/>
  <c r="AW17" i="14" s="1"/>
  <c r="AE17" i="14"/>
  <c r="AD17" i="14"/>
  <c r="AC17" i="14"/>
  <c r="AF17" i="14" s="1"/>
  <c r="AP18" i="14"/>
  <c r="X19" i="14"/>
  <c r="AT18" i="14"/>
  <c r="AS17" i="12"/>
  <c r="AO17" i="12"/>
  <c r="W18" i="12"/>
  <c r="AA18" i="12"/>
  <c r="AB19" i="12" s="1"/>
  <c r="AJ17" i="12"/>
  <c r="AH17" i="11"/>
  <c r="AS17" i="11"/>
  <c r="AA18" i="11"/>
  <c r="AB19" i="11" s="1"/>
  <c r="AO17" i="11"/>
  <c r="W18" i="11"/>
  <c r="AJ17" i="11"/>
  <c r="BB16" i="9"/>
  <c r="AF15" i="8"/>
  <c r="AI15" i="8" s="1"/>
  <c r="AK15" i="8" s="1"/>
  <c r="BE16" i="10" l="1"/>
  <c r="U17" i="10" s="1"/>
  <c r="BF16" i="10"/>
  <c r="V17" i="10" s="1"/>
  <c r="AQ16" i="15"/>
  <c r="AU16" i="15" s="1"/>
  <c r="AX16" i="15" s="1"/>
  <c r="AY16" i="15" s="1"/>
  <c r="AZ16" i="15" s="1"/>
  <c r="AR16" i="15"/>
  <c r="AG17" i="12"/>
  <c r="AH17" i="12"/>
  <c r="BF16" i="13"/>
  <c r="V17" i="13" s="1"/>
  <c r="Z17" i="13" s="1"/>
  <c r="AD17" i="13" s="1"/>
  <c r="AN17" i="14"/>
  <c r="AK17" i="14"/>
  <c r="W18" i="13"/>
  <c r="AA18" i="13"/>
  <c r="AB19" i="13" s="1"/>
  <c r="AS17" i="13"/>
  <c r="AO17" i="13"/>
  <c r="AJ17" i="13"/>
  <c r="X19" i="12"/>
  <c r="AP18" i="12"/>
  <c r="AT18" i="12"/>
  <c r="AC17" i="12"/>
  <c r="AF17" i="12" s="1"/>
  <c r="AV17" i="12"/>
  <c r="AW17" i="12" s="1"/>
  <c r="AI17" i="12"/>
  <c r="AE17" i="12"/>
  <c r="AV17" i="11"/>
  <c r="AW17" i="11" s="1"/>
  <c r="AE17" i="11"/>
  <c r="AP18" i="11"/>
  <c r="X19" i="11"/>
  <c r="AT18" i="11"/>
  <c r="AG17" i="11"/>
  <c r="AI17" i="11" s="1"/>
  <c r="AC17" i="11"/>
  <c r="AD17" i="11"/>
  <c r="BD16" i="9"/>
  <c r="BF16" i="9" s="1"/>
  <c r="V17" i="9" s="1"/>
  <c r="AN15" i="8"/>
  <c r="AR15" i="8" s="1"/>
  <c r="Z17" i="10" l="1"/>
  <c r="AC17" i="10"/>
  <c r="AF17" i="10" s="1"/>
  <c r="Y17" i="10"/>
  <c r="AA18" i="10" s="1"/>
  <c r="AB19" i="10" s="1"/>
  <c r="AO17" i="10"/>
  <c r="AJ17" i="10"/>
  <c r="W18" i="10"/>
  <c r="AG17" i="10"/>
  <c r="AI17" i="10" s="1"/>
  <c r="AH17" i="10"/>
  <c r="AS17" i="10"/>
  <c r="BA16" i="15"/>
  <c r="BC16" i="15" s="1"/>
  <c r="BB16" i="15"/>
  <c r="BD16" i="15" s="1"/>
  <c r="AH17" i="13"/>
  <c r="AF17" i="11"/>
  <c r="AQ17" i="14"/>
  <c r="AU17" i="14" s="1"/>
  <c r="AX17" i="14" s="1"/>
  <c r="AY17" i="14" s="1"/>
  <c r="AZ17" i="14" s="1"/>
  <c r="BA17" i="14" s="1"/>
  <c r="BC17" i="14" s="1"/>
  <c r="AR17" i="14"/>
  <c r="AG17" i="13"/>
  <c r="AI17" i="13" s="1"/>
  <c r="AC17" i="13"/>
  <c r="AF17" i="13" s="1"/>
  <c r="AP18" i="13"/>
  <c r="X19" i="13"/>
  <c r="AT18" i="13"/>
  <c r="AV17" i="13"/>
  <c r="AW17" i="13" s="1"/>
  <c r="AE17" i="13"/>
  <c r="AK17" i="12"/>
  <c r="AN17" i="12"/>
  <c r="AK17" i="11"/>
  <c r="AN17" i="11"/>
  <c r="Z17" i="9"/>
  <c r="BE16" i="9"/>
  <c r="U17" i="9" s="1"/>
  <c r="AH17" i="9" s="1"/>
  <c r="AQ15" i="8"/>
  <c r="AU15" i="8" s="1"/>
  <c r="AX15" i="8" s="1"/>
  <c r="AY15" i="8" s="1"/>
  <c r="AZ15" i="8" s="1"/>
  <c r="X19" i="10" l="1"/>
  <c r="AP18" i="10"/>
  <c r="AT18" i="10"/>
  <c r="AK17" i="10"/>
  <c r="AN17" i="10"/>
  <c r="AD17" i="10"/>
  <c r="AE17" i="10"/>
  <c r="AV17" i="10"/>
  <c r="AW17" i="10" s="1"/>
  <c r="BE16" i="15"/>
  <c r="U17" i="15" s="1"/>
  <c r="BF16" i="15"/>
  <c r="V17" i="15" s="1"/>
  <c r="Z17" i="15" s="1"/>
  <c r="BB17" i="14"/>
  <c r="BD17" i="14" s="1"/>
  <c r="BE17" i="14" s="1"/>
  <c r="U18" i="14" s="1"/>
  <c r="Y18" i="14" s="1"/>
  <c r="AK17" i="13"/>
  <c r="AN17" i="13"/>
  <c r="AQ17" i="12"/>
  <c r="AU17" i="12" s="1"/>
  <c r="AX17" i="12" s="1"/>
  <c r="AY17" i="12" s="1"/>
  <c r="AZ17" i="12" s="1"/>
  <c r="BB17" i="12" s="1"/>
  <c r="BD17" i="12" s="1"/>
  <c r="AR17" i="12"/>
  <c r="AQ17" i="11"/>
  <c r="AU17" i="11" s="1"/>
  <c r="AX17" i="11" s="1"/>
  <c r="AY17" i="11" s="1"/>
  <c r="AZ17" i="11" s="1"/>
  <c r="AR17" i="11"/>
  <c r="Y17" i="9"/>
  <c r="AG17" i="9" s="1"/>
  <c r="AI17" i="9" s="1"/>
  <c r="AO17" i="9"/>
  <c r="AJ17" i="9"/>
  <c r="W18" i="9"/>
  <c r="AS17" i="9"/>
  <c r="BB15" i="8"/>
  <c r="BD15" i="8" s="1"/>
  <c r="BA15" i="8"/>
  <c r="BC15" i="8" s="1"/>
  <c r="AQ17" i="10" l="1"/>
  <c r="AU17" i="10" s="1"/>
  <c r="AX17" i="10" s="1"/>
  <c r="AY17" i="10" s="1"/>
  <c r="AZ17" i="10" s="1"/>
  <c r="AR17" i="10"/>
  <c r="AJ17" i="15"/>
  <c r="AS17" i="15"/>
  <c r="Y17" i="15"/>
  <c r="AA18" i="15" s="1"/>
  <c r="AB19" i="15" s="1"/>
  <c r="AO17" i="15"/>
  <c r="W18" i="15"/>
  <c r="AH17" i="15"/>
  <c r="AG17" i="15"/>
  <c r="AI17" i="15" s="1"/>
  <c r="BF17" i="14"/>
  <c r="V18" i="14" s="1"/>
  <c r="Z18" i="14" s="1"/>
  <c r="BA17" i="12"/>
  <c r="BC17" i="12" s="1"/>
  <c r="BF17" i="12" s="1"/>
  <c r="V18" i="12" s="1"/>
  <c r="Z18" i="12" s="1"/>
  <c r="BB17" i="11"/>
  <c r="BD17" i="11" s="1"/>
  <c r="BA17" i="11"/>
  <c r="W19" i="14"/>
  <c r="AA19" i="14"/>
  <c r="AB20" i="14" s="1"/>
  <c r="AO18" i="14"/>
  <c r="AH18" i="14"/>
  <c r="AS18" i="14"/>
  <c r="AJ18" i="14"/>
  <c r="AQ17" i="13"/>
  <c r="AU17" i="13" s="1"/>
  <c r="AX17" i="13" s="1"/>
  <c r="AY17" i="13" s="1"/>
  <c r="AZ17" i="13" s="1"/>
  <c r="AR17" i="13"/>
  <c r="AV17" i="9"/>
  <c r="AW17" i="9" s="1"/>
  <c r="AD17" i="9"/>
  <c r="AA18" i="9"/>
  <c r="AB19" i="9" s="1"/>
  <c r="AC17" i="9"/>
  <c r="AE17" i="9"/>
  <c r="AT18" i="9"/>
  <c r="X19" i="9"/>
  <c r="AP18" i="9"/>
  <c r="AK17" i="9"/>
  <c r="AN17" i="9"/>
  <c r="BF15" i="8"/>
  <c r="V16" i="8" s="1"/>
  <c r="Z16" i="8" s="1"/>
  <c r="BE15" i="8"/>
  <c r="U16" i="8" s="1"/>
  <c r="AF17" i="9" l="1"/>
  <c r="BB17" i="10"/>
  <c r="BD17" i="10" s="1"/>
  <c r="BA17" i="10"/>
  <c r="BC17" i="10" s="1"/>
  <c r="AE17" i="15"/>
  <c r="AK17" i="15"/>
  <c r="AN17" i="15"/>
  <c r="AC17" i="15"/>
  <c r="AF17" i="15" s="1"/>
  <c r="AP18" i="15"/>
  <c r="X19" i="15"/>
  <c r="AT18" i="15"/>
  <c r="AD17" i="15"/>
  <c r="AV17" i="15"/>
  <c r="AW17" i="15" s="1"/>
  <c r="AJ16" i="8"/>
  <c r="Y16" i="8"/>
  <c r="AA17" i="8" s="1"/>
  <c r="AB18" i="8" s="1"/>
  <c r="BA17" i="13"/>
  <c r="BC17" i="13" s="1"/>
  <c r="BB17" i="13"/>
  <c r="BD17" i="13" s="1"/>
  <c r="BE17" i="13" s="1"/>
  <c r="U18" i="13" s="1"/>
  <c r="Y18" i="13" s="1"/>
  <c r="BE17" i="12"/>
  <c r="U18" i="12" s="1"/>
  <c r="Y18" i="12" s="1"/>
  <c r="AA19" i="12" s="1"/>
  <c r="AB20" i="12" s="1"/>
  <c r="BC17" i="11"/>
  <c r="BF17" i="11" s="1"/>
  <c r="V18" i="11" s="1"/>
  <c r="Z18" i="11" s="1"/>
  <c r="AC18" i="14"/>
  <c r="X20" i="14"/>
  <c r="AP19" i="14"/>
  <c r="AT19" i="14"/>
  <c r="AD18" i="14"/>
  <c r="AV18" i="14"/>
  <c r="AW18" i="14" s="1"/>
  <c r="AE18" i="14"/>
  <c r="AG18" i="14"/>
  <c r="AI18" i="14" s="1"/>
  <c r="BF17" i="13"/>
  <c r="V18" i="13" s="1"/>
  <c r="Z18" i="13" s="1"/>
  <c r="AH18" i="12"/>
  <c r="AO18" i="12"/>
  <c r="W19" i="12"/>
  <c r="AQ17" i="9"/>
  <c r="AU17" i="9" s="1"/>
  <c r="AX17" i="9" s="1"/>
  <c r="AY17" i="9" s="1"/>
  <c r="AR17" i="9"/>
  <c r="AS16" i="8"/>
  <c r="W17" i="8"/>
  <c r="AH16" i="8"/>
  <c r="AO16" i="8"/>
  <c r="BF17" i="10" l="1"/>
  <c r="V18" i="10" s="1"/>
  <c r="BE17" i="10"/>
  <c r="U18" i="10" s="1"/>
  <c r="AR17" i="15"/>
  <c r="AQ17" i="15"/>
  <c r="AU17" i="15" s="1"/>
  <c r="AX17" i="15" s="1"/>
  <c r="AY17" i="15" s="1"/>
  <c r="AZ17" i="15" s="1"/>
  <c r="AF18" i="14"/>
  <c r="AJ18" i="12"/>
  <c r="AS18" i="12"/>
  <c r="AC18" i="12"/>
  <c r="AG18" i="12"/>
  <c r="BE17" i="11"/>
  <c r="U18" i="11" s="1"/>
  <c r="AK18" i="14"/>
  <c r="AN18" i="14"/>
  <c r="AS18" i="13"/>
  <c r="AO18" i="13"/>
  <c r="AH18" i="13"/>
  <c r="W19" i="13"/>
  <c r="AA19" i="13"/>
  <c r="AB20" i="13" s="1"/>
  <c r="AJ18" i="13"/>
  <c r="AP19" i="12"/>
  <c r="X20" i="12"/>
  <c r="AT19" i="12"/>
  <c r="AV18" i="12"/>
  <c r="AW18" i="12" s="1"/>
  <c r="AE18" i="12"/>
  <c r="AD18" i="12"/>
  <c r="AZ17" i="9"/>
  <c r="BA17" i="9" s="1"/>
  <c r="AD16" i="8"/>
  <c r="AC16" i="8"/>
  <c r="AT17" i="8"/>
  <c r="X18" i="8"/>
  <c r="AP17" i="8"/>
  <c r="AG16" i="8"/>
  <c r="AV16" i="8"/>
  <c r="AW16" i="8" s="1"/>
  <c r="AE16" i="8"/>
  <c r="Y18" i="10" l="1"/>
  <c r="AA19" i="10" s="1"/>
  <c r="AB20" i="10" s="1"/>
  <c r="W19" i="10"/>
  <c r="AO18" i="10"/>
  <c r="AH18" i="10"/>
  <c r="AS18" i="10"/>
  <c r="AJ18" i="10"/>
  <c r="Z18" i="10"/>
  <c r="AD18" i="10" s="1"/>
  <c r="BA17" i="15"/>
  <c r="BC17" i="15" s="1"/>
  <c r="BB17" i="15"/>
  <c r="BD17" i="15" s="1"/>
  <c r="AF18" i="12"/>
  <c r="AI18" i="12" s="1"/>
  <c r="AN18" i="12" s="1"/>
  <c r="Y18" i="11"/>
  <c r="AS18" i="11"/>
  <c r="AH18" i="11"/>
  <c r="AO18" i="11"/>
  <c r="AJ18" i="11"/>
  <c r="W19" i="11"/>
  <c r="AQ18" i="14"/>
  <c r="AU18" i="14" s="1"/>
  <c r="AX18" i="14" s="1"/>
  <c r="AY18" i="14" s="1"/>
  <c r="AZ18" i="14" s="1"/>
  <c r="AR18" i="14"/>
  <c r="AD18" i="13"/>
  <c r="AV18" i="13"/>
  <c r="AW18" i="13" s="1"/>
  <c r="AE18" i="13"/>
  <c r="AG18" i="13"/>
  <c r="AI18" i="13" s="1"/>
  <c r="AC18" i="13"/>
  <c r="X20" i="13"/>
  <c r="AP19" i="13"/>
  <c r="AT19" i="13"/>
  <c r="AK18" i="12"/>
  <c r="BC17" i="9"/>
  <c r="BB17" i="9"/>
  <c r="BD17" i="9" s="1"/>
  <c r="AF16" i="8"/>
  <c r="AI16" i="8"/>
  <c r="X20" i="10" l="1"/>
  <c r="AP19" i="10"/>
  <c r="AT19" i="10"/>
  <c r="AG18" i="10"/>
  <c r="AI18" i="10" s="1"/>
  <c r="AV18" i="10"/>
  <c r="AW18" i="10" s="1"/>
  <c r="AE18" i="10"/>
  <c r="AC18" i="10"/>
  <c r="AF18" i="10" s="1"/>
  <c r="BF17" i="15"/>
  <c r="V18" i="15" s="1"/>
  <c r="BE17" i="15"/>
  <c r="U18" i="15" s="1"/>
  <c r="AF18" i="13"/>
  <c r="BB18" i="14"/>
  <c r="BD18" i="14" s="1"/>
  <c r="BA18" i="14"/>
  <c r="BC18" i="14" s="1"/>
  <c r="AA19" i="11"/>
  <c r="AB20" i="11" s="1"/>
  <c r="AE18" i="11"/>
  <c r="AV18" i="11"/>
  <c r="AW18" i="11" s="1"/>
  <c r="AC18" i="11"/>
  <c r="AF18" i="11" s="1"/>
  <c r="AG18" i="11"/>
  <c r="AI18" i="11" s="1"/>
  <c r="AT19" i="11"/>
  <c r="X20" i="11"/>
  <c r="AP19" i="11"/>
  <c r="AD18" i="11"/>
  <c r="AN18" i="13"/>
  <c r="AK18" i="13"/>
  <c r="AQ18" i="12"/>
  <c r="AU18" i="12" s="1"/>
  <c r="AX18" i="12" s="1"/>
  <c r="AY18" i="12" s="1"/>
  <c r="AZ18" i="12" s="1"/>
  <c r="AR18" i="12"/>
  <c r="BE17" i="9"/>
  <c r="U18" i="9" s="1"/>
  <c r="AO18" i="9" s="1"/>
  <c r="BF17" i="9"/>
  <c r="V18" i="9" s="1"/>
  <c r="AN16" i="8"/>
  <c r="AK16" i="8"/>
  <c r="AN18" i="10" l="1"/>
  <c r="AK18" i="10"/>
  <c r="Y18" i="15"/>
  <c r="AA19" i="15" s="1"/>
  <c r="AB20" i="15" s="1"/>
  <c r="AJ18" i="15"/>
  <c r="AO18" i="15"/>
  <c r="AH18" i="15"/>
  <c r="AS18" i="15"/>
  <c r="W19" i="15"/>
  <c r="Z18" i="15"/>
  <c r="BF18" i="14"/>
  <c r="V19" i="14" s="1"/>
  <c r="Z19" i="14" s="1"/>
  <c r="AD19" i="14" s="1"/>
  <c r="BE18" i="14"/>
  <c r="U19" i="14" s="1"/>
  <c r="Y19" i="14" s="1"/>
  <c r="BA18" i="12"/>
  <c r="BC18" i="12" s="1"/>
  <c r="BB18" i="12"/>
  <c r="BD18" i="12" s="1"/>
  <c r="AK18" i="11"/>
  <c r="AN18" i="11"/>
  <c r="AO19" i="14"/>
  <c r="AA20" i="14"/>
  <c r="AB21" i="14" s="1"/>
  <c r="W20" i="14"/>
  <c r="AS19" i="14"/>
  <c r="AJ19" i="14"/>
  <c r="AQ18" i="13"/>
  <c r="AU18" i="13" s="1"/>
  <c r="AX18" i="13" s="1"/>
  <c r="AY18" i="13" s="1"/>
  <c r="AZ18" i="13" s="1"/>
  <c r="AR18" i="13"/>
  <c r="AH18" i="9"/>
  <c r="AS18" i="9"/>
  <c r="W19" i="9"/>
  <c r="X20" i="9" s="1"/>
  <c r="Y18" i="9"/>
  <c r="AA19" i="9" s="1"/>
  <c r="AB20" i="9" s="1"/>
  <c r="AJ18" i="9"/>
  <c r="Z18" i="9"/>
  <c r="AR16" i="8"/>
  <c r="AQ16" i="8"/>
  <c r="AU16" i="8" s="1"/>
  <c r="AC18" i="9" l="1"/>
  <c r="AQ18" i="10"/>
  <c r="AU18" i="10" s="1"/>
  <c r="AX18" i="10" s="1"/>
  <c r="AY18" i="10" s="1"/>
  <c r="AZ18" i="10" s="1"/>
  <c r="AR18" i="10"/>
  <c r="AT19" i="9"/>
  <c r="AE18" i="15"/>
  <c r="AV18" i="15"/>
  <c r="AW18" i="15" s="1"/>
  <c r="AP19" i="15"/>
  <c r="X20" i="15"/>
  <c r="AT19" i="15"/>
  <c r="AG18" i="15"/>
  <c r="AI18" i="15" s="1"/>
  <c r="AC18" i="15"/>
  <c r="AF18" i="15" s="1"/>
  <c r="AD18" i="15"/>
  <c r="AH19" i="14"/>
  <c r="BF18" i="12"/>
  <c r="V19" i="12" s="1"/>
  <c r="Z19" i="12" s="1"/>
  <c r="BB18" i="13"/>
  <c r="BD18" i="13" s="1"/>
  <c r="BA18" i="13"/>
  <c r="BC18" i="13" s="1"/>
  <c r="BE18" i="12"/>
  <c r="U19" i="12" s="1"/>
  <c r="Y19" i="12" s="1"/>
  <c r="AA20" i="12" s="1"/>
  <c r="AB21" i="12" s="1"/>
  <c r="AR18" i="11"/>
  <c r="AQ18" i="11"/>
  <c r="AU18" i="11" s="1"/>
  <c r="AX18" i="11" s="1"/>
  <c r="AY18" i="11" s="1"/>
  <c r="AZ18" i="11" s="1"/>
  <c r="AC19" i="14"/>
  <c r="AF19" i="14" s="1"/>
  <c r="AG19" i="14"/>
  <c r="AI19" i="14" s="1"/>
  <c r="AV19" i="14"/>
  <c r="AW19" i="14" s="1"/>
  <c r="AE19" i="14"/>
  <c r="AP20" i="14"/>
  <c r="X21" i="14"/>
  <c r="AT20" i="14"/>
  <c r="BF18" i="13"/>
  <c r="V19" i="13" s="1"/>
  <c r="Z19" i="13" s="1"/>
  <c r="AH19" i="12"/>
  <c r="AP19" i="9"/>
  <c r="AV18" i="9"/>
  <c r="AW18" i="9" s="1"/>
  <c r="AE18" i="9"/>
  <c r="AG18" i="9"/>
  <c r="AI18" i="9" s="1"/>
  <c r="AD18" i="9"/>
  <c r="AF18" i="9" s="1"/>
  <c r="AX16" i="8"/>
  <c r="AY16" i="8" s="1"/>
  <c r="AZ16" i="8" s="1"/>
  <c r="BA18" i="10" l="1"/>
  <c r="BC18" i="10" s="1"/>
  <c r="BB18" i="10"/>
  <c r="BD18" i="10" s="1"/>
  <c r="AN18" i="15"/>
  <c r="AK18" i="15"/>
  <c r="BE18" i="13"/>
  <c r="U19" i="13" s="1"/>
  <c r="Y19" i="13" s="1"/>
  <c r="W20" i="12"/>
  <c r="AS19" i="12"/>
  <c r="AJ19" i="12"/>
  <c r="AG19" i="12"/>
  <c r="AI19" i="12" s="1"/>
  <c r="AO19" i="12"/>
  <c r="BA18" i="11"/>
  <c r="BC18" i="11" s="1"/>
  <c r="BB18" i="11"/>
  <c r="AN19" i="14"/>
  <c r="AK19" i="14"/>
  <c r="AH19" i="13"/>
  <c r="W20" i="13"/>
  <c r="AA20" i="13"/>
  <c r="AB21" i="13" s="1"/>
  <c r="AS19" i="13"/>
  <c r="AO19" i="13"/>
  <c r="AJ19" i="13"/>
  <c r="X21" i="12"/>
  <c r="AT20" i="12"/>
  <c r="AP20" i="12"/>
  <c r="AD19" i="12"/>
  <c r="AC19" i="12"/>
  <c r="AV19" i="12"/>
  <c r="AW19" i="12" s="1"/>
  <c r="AE19" i="12"/>
  <c r="AN18" i="9"/>
  <c r="AK18" i="9"/>
  <c r="BA16" i="8"/>
  <c r="BC16" i="8" s="1"/>
  <c r="BB16" i="8"/>
  <c r="BD16" i="8" s="1"/>
  <c r="BF18" i="10" l="1"/>
  <c r="V19" i="10" s="1"/>
  <c r="BE18" i="10"/>
  <c r="U19" i="10" s="1"/>
  <c r="AQ18" i="15"/>
  <c r="AU18" i="15" s="1"/>
  <c r="AX18" i="15" s="1"/>
  <c r="AY18" i="15" s="1"/>
  <c r="AZ18" i="15" s="1"/>
  <c r="AR18" i="15"/>
  <c r="AF19" i="12"/>
  <c r="BD18" i="11"/>
  <c r="BE18" i="11" s="1"/>
  <c r="U19" i="11" s="1"/>
  <c r="AQ19" i="14"/>
  <c r="AU19" i="14" s="1"/>
  <c r="AX19" i="14" s="1"/>
  <c r="AY19" i="14" s="1"/>
  <c r="AZ19" i="14" s="1"/>
  <c r="AR19" i="14"/>
  <c r="X21" i="13"/>
  <c r="AP20" i="13"/>
  <c r="AT20" i="13"/>
  <c r="AV19" i="13"/>
  <c r="AW19" i="13" s="1"/>
  <c r="AE19" i="13"/>
  <c r="AD19" i="13"/>
  <c r="AG19" i="13"/>
  <c r="AI19" i="13" s="1"/>
  <c r="AC19" i="13"/>
  <c r="AK19" i="12"/>
  <c r="AN19" i="12"/>
  <c r="AQ18" i="9"/>
  <c r="AU18" i="9" s="1"/>
  <c r="AX18" i="9" s="1"/>
  <c r="AY18" i="9" s="1"/>
  <c r="AZ18" i="9" s="1"/>
  <c r="AR18" i="9"/>
  <c r="BE16" i="8"/>
  <c r="U17" i="8" s="1"/>
  <c r="BF16" i="8"/>
  <c r="V17" i="8" s="1"/>
  <c r="Z17" i="8" s="1"/>
  <c r="Y19" i="10" l="1"/>
  <c r="AA20" i="10" s="1"/>
  <c r="AB21" i="10" s="1"/>
  <c r="W20" i="10"/>
  <c r="AJ19" i="10"/>
  <c r="AO19" i="10"/>
  <c r="AS19" i="10"/>
  <c r="AG19" i="10"/>
  <c r="AI19" i="10" s="1"/>
  <c r="AH19" i="10"/>
  <c r="AD19" i="10"/>
  <c r="Z19" i="10"/>
  <c r="AC19" i="10"/>
  <c r="AF19" i="10" s="1"/>
  <c r="BA18" i="15"/>
  <c r="BC18" i="15" s="1"/>
  <c r="BB18" i="15"/>
  <c r="BD18" i="15" s="1"/>
  <c r="BF18" i="11"/>
  <c r="V19" i="11" s="1"/>
  <c r="BB19" i="14"/>
  <c r="BD19" i="14" s="1"/>
  <c r="BF19" i="14" s="1"/>
  <c r="V20" i="14" s="1"/>
  <c r="Z20" i="14" s="1"/>
  <c r="BA19" i="14"/>
  <c r="BC19" i="14" s="1"/>
  <c r="BE19" i="14" s="1"/>
  <c r="U20" i="14" s="1"/>
  <c r="Y20" i="14" s="1"/>
  <c r="AJ17" i="8"/>
  <c r="Y17" i="8"/>
  <c r="AA18" i="8" s="1"/>
  <c r="AB19" i="8" s="1"/>
  <c r="AF19" i="13"/>
  <c r="Z19" i="11"/>
  <c r="Y19" i="11"/>
  <c r="AA20" i="11" s="1"/>
  <c r="AB21" i="11" s="1"/>
  <c r="AH19" i="11"/>
  <c r="AS19" i="11"/>
  <c r="W20" i="11"/>
  <c r="AJ19" i="11"/>
  <c r="AO19" i="11"/>
  <c r="AK19" i="13"/>
  <c r="AN19" i="13"/>
  <c r="AQ19" i="12"/>
  <c r="AU19" i="12" s="1"/>
  <c r="AX19" i="12" s="1"/>
  <c r="AY19" i="12" s="1"/>
  <c r="AZ19" i="12" s="1"/>
  <c r="AR19" i="12"/>
  <c r="BA18" i="9"/>
  <c r="BB18" i="9"/>
  <c r="BD18" i="9" s="1"/>
  <c r="AS17" i="8"/>
  <c r="AH17" i="8"/>
  <c r="AO17" i="8"/>
  <c r="W18" i="8"/>
  <c r="AN19" i="10" l="1"/>
  <c r="AK19" i="10"/>
  <c r="X21" i="10"/>
  <c r="AT20" i="10"/>
  <c r="AP20" i="10"/>
  <c r="AE19" i="10"/>
  <c r="AV19" i="10"/>
  <c r="AW19" i="10" s="1"/>
  <c r="BE18" i="15"/>
  <c r="U19" i="15" s="1"/>
  <c r="BF18" i="15"/>
  <c r="V19" i="15" s="1"/>
  <c r="BB19" i="12"/>
  <c r="BD19" i="12" s="1"/>
  <c r="BF19" i="12" s="1"/>
  <c r="V20" i="12" s="1"/>
  <c r="Z20" i="12" s="1"/>
  <c r="BA19" i="12"/>
  <c r="BC19" i="12" s="1"/>
  <c r="BE19" i="12" s="1"/>
  <c r="U20" i="12" s="1"/>
  <c r="Y20" i="12" s="1"/>
  <c r="AG19" i="11"/>
  <c r="AI19" i="11" s="1"/>
  <c r="X21" i="11"/>
  <c r="AT20" i="11"/>
  <c r="AP20" i="11"/>
  <c r="AC19" i="11"/>
  <c r="AD19" i="11"/>
  <c r="AV19" i="11"/>
  <c r="AW19" i="11" s="1"/>
  <c r="AE19" i="11"/>
  <c r="W21" i="14"/>
  <c r="AA21" i="14"/>
  <c r="AB22" i="14" s="1"/>
  <c r="AS20" i="14"/>
  <c r="AO20" i="14"/>
  <c r="AH20" i="14"/>
  <c r="AD20" i="14"/>
  <c r="AJ20" i="14"/>
  <c r="AQ19" i="13"/>
  <c r="AU19" i="13" s="1"/>
  <c r="AX19" i="13" s="1"/>
  <c r="AY19" i="13" s="1"/>
  <c r="AZ19" i="13" s="1"/>
  <c r="AR19" i="13"/>
  <c r="BC18" i="9"/>
  <c r="BE18" i="9" s="1"/>
  <c r="U19" i="9" s="1"/>
  <c r="AD17" i="8"/>
  <c r="AT18" i="8"/>
  <c r="X19" i="8"/>
  <c r="AP18" i="8"/>
  <c r="AC17" i="8"/>
  <c r="AG17" i="8"/>
  <c r="AE17" i="8"/>
  <c r="AV17" i="8"/>
  <c r="AW17" i="8" s="1"/>
  <c r="AQ19" i="10" l="1"/>
  <c r="AU19" i="10" s="1"/>
  <c r="AX19" i="10" s="1"/>
  <c r="AY19" i="10" s="1"/>
  <c r="AZ19" i="10" s="1"/>
  <c r="AR19" i="10"/>
  <c r="Z19" i="15"/>
  <c r="Y19" i="15"/>
  <c r="AA20" i="15" s="1"/>
  <c r="AB21" i="15" s="1"/>
  <c r="AS19" i="15"/>
  <c r="W20" i="15"/>
  <c r="AO19" i="15"/>
  <c r="AJ19" i="15"/>
  <c r="AH19" i="15"/>
  <c r="BA19" i="13"/>
  <c r="BC19" i="13" s="1"/>
  <c r="BB19" i="13"/>
  <c r="BD19" i="13" s="1"/>
  <c r="BE19" i="13" s="1"/>
  <c r="U20" i="13" s="1"/>
  <c r="Y20" i="13" s="1"/>
  <c r="AF19" i="11"/>
  <c r="AN19" i="11"/>
  <c r="AK19" i="11"/>
  <c r="AI20" i="14"/>
  <c r="AV20" i="14"/>
  <c r="AW20" i="14" s="1"/>
  <c r="AE20" i="14"/>
  <c r="AG20" i="14"/>
  <c r="AC20" i="14"/>
  <c r="AF20" i="14" s="1"/>
  <c r="AP21" i="14"/>
  <c r="X22" i="14"/>
  <c r="AT21" i="14"/>
  <c r="AH20" i="12"/>
  <c r="W21" i="12"/>
  <c r="AO20" i="12"/>
  <c r="AA21" i="12"/>
  <c r="AB22" i="12" s="1"/>
  <c r="AS20" i="12"/>
  <c r="AJ20" i="12"/>
  <c r="Y19" i="9"/>
  <c r="AA20" i="9" s="1"/>
  <c r="AB21" i="9" s="1"/>
  <c r="AO19" i="9"/>
  <c r="AS19" i="9"/>
  <c r="W20" i="9"/>
  <c r="AJ19" i="9"/>
  <c r="BF18" i="9"/>
  <c r="V19" i="9" s="1"/>
  <c r="AF17" i="8"/>
  <c r="AI17" i="8" s="1"/>
  <c r="BB19" i="10" l="1"/>
  <c r="BD19" i="10" s="1"/>
  <c r="BA19" i="10"/>
  <c r="BC19" i="10" s="1"/>
  <c r="AD19" i="15"/>
  <c r="AC19" i="15"/>
  <c r="AF19" i="15" s="1"/>
  <c r="AG19" i="15"/>
  <c r="AI19" i="15" s="1"/>
  <c r="AP20" i="15"/>
  <c r="AT20" i="15"/>
  <c r="X21" i="15"/>
  <c r="AE19" i="15"/>
  <c r="AV19" i="15"/>
  <c r="AW19" i="15" s="1"/>
  <c r="BF19" i="13"/>
  <c r="V20" i="13" s="1"/>
  <c r="Z20" i="13" s="1"/>
  <c r="AD20" i="12"/>
  <c r="AQ19" i="11"/>
  <c r="AU19" i="11" s="1"/>
  <c r="AX19" i="11" s="1"/>
  <c r="AY19" i="11" s="1"/>
  <c r="AZ19" i="11" s="1"/>
  <c r="AR19" i="11"/>
  <c r="AK20" i="14"/>
  <c r="AN20" i="14"/>
  <c r="AO20" i="13"/>
  <c r="W21" i="13"/>
  <c r="AA21" i="13"/>
  <c r="AB22" i="13" s="1"/>
  <c r="AS20" i="13"/>
  <c r="AH20" i="13"/>
  <c r="AJ20" i="13"/>
  <c r="AD20" i="13"/>
  <c r="X22" i="12"/>
  <c r="AP21" i="12"/>
  <c r="AT21" i="12"/>
  <c r="AC20" i="12"/>
  <c r="AG20" i="12"/>
  <c r="AV20" i="12"/>
  <c r="AW20" i="12" s="1"/>
  <c r="AE20" i="12"/>
  <c r="Z19" i="9"/>
  <c r="AC19" i="9" s="1"/>
  <c r="AP20" i="9"/>
  <c r="X21" i="9"/>
  <c r="AT20" i="9"/>
  <c r="AH19" i="9"/>
  <c r="AN17" i="8"/>
  <c r="AK17" i="8"/>
  <c r="BE19" i="10" l="1"/>
  <c r="U20" i="10" s="1"/>
  <c r="BF19" i="10"/>
  <c r="V20" i="10" s="1"/>
  <c r="AK19" i="15"/>
  <c r="AN19" i="15"/>
  <c r="AF20" i="12"/>
  <c r="AI20" i="12" s="1"/>
  <c r="AN20" i="12" s="1"/>
  <c r="AC20" i="13"/>
  <c r="AF20" i="13" s="1"/>
  <c r="BA19" i="11"/>
  <c r="BC19" i="11" s="1"/>
  <c r="BB19" i="11"/>
  <c r="AQ20" i="14"/>
  <c r="AU20" i="14" s="1"/>
  <c r="AX20" i="14" s="1"/>
  <c r="AY20" i="14" s="1"/>
  <c r="AZ20" i="14" s="1"/>
  <c r="AR20" i="14"/>
  <c r="AP21" i="13"/>
  <c r="X22" i="13"/>
  <c r="AT21" i="13"/>
  <c r="AV20" i="13"/>
  <c r="AW20" i="13" s="1"/>
  <c r="AE20" i="13"/>
  <c r="AG20" i="13"/>
  <c r="AI20" i="13" s="1"/>
  <c r="AG19" i="9"/>
  <c r="AI19" i="9" s="1"/>
  <c r="AV19" i="9"/>
  <c r="AW19" i="9" s="1"/>
  <c r="AE19" i="9"/>
  <c r="AD19" i="9"/>
  <c r="AF19" i="9" s="1"/>
  <c r="AR17" i="8"/>
  <c r="AQ17" i="8"/>
  <c r="AU17" i="8" s="1"/>
  <c r="AX17" i="8" s="1"/>
  <c r="AY17" i="8" s="1"/>
  <c r="AZ17" i="8" s="1"/>
  <c r="Z20" i="10" l="1"/>
  <c r="AC20" i="10"/>
  <c r="AF20" i="10" s="1"/>
  <c r="Y20" i="10"/>
  <c r="AA21" i="10" s="1"/>
  <c r="AB22" i="10" s="1"/>
  <c r="AS20" i="10"/>
  <c r="AH20" i="10"/>
  <c r="AJ20" i="10"/>
  <c r="AO20" i="10"/>
  <c r="W21" i="10"/>
  <c r="AG20" i="10"/>
  <c r="AQ19" i="15"/>
  <c r="AU19" i="15" s="1"/>
  <c r="AX19" i="15" s="1"/>
  <c r="AY19" i="15" s="1"/>
  <c r="AZ19" i="15" s="1"/>
  <c r="AR19" i="15"/>
  <c r="AK20" i="12"/>
  <c r="BA20" i="14"/>
  <c r="BC20" i="14" s="1"/>
  <c r="BB20" i="14"/>
  <c r="BD20" i="14" s="1"/>
  <c r="BF20" i="14" s="1"/>
  <c r="V21" i="14" s="1"/>
  <c r="Z21" i="14" s="1"/>
  <c r="BD19" i="11"/>
  <c r="BF19" i="11" s="1"/>
  <c r="V20" i="11" s="1"/>
  <c r="AN20" i="13"/>
  <c r="AK20" i="13"/>
  <c r="AQ20" i="12"/>
  <c r="AU20" i="12" s="1"/>
  <c r="AX20" i="12" s="1"/>
  <c r="AY20" i="12" s="1"/>
  <c r="AZ20" i="12" s="1"/>
  <c r="AR20" i="12"/>
  <c r="AN19" i="9"/>
  <c r="AK19" i="9"/>
  <c r="BB17" i="8"/>
  <c r="BD17" i="8" s="1"/>
  <c r="BA17" i="8"/>
  <c r="BC17" i="8" s="1"/>
  <c r="AP21" i="10" l="1"/>
  <c r="X22" i="10"/>
  <c r="AT21" i="10"/>
  <c r="AD20" i="10"/>
  <c r="AE20" i="10"/>
  <c r="AV20" i="10"/>
  <c r="AW20" i="10" s="1"/>
  <c r="AI20" i="10"/>
  <c r="BA19" i="15"/>
  <c r="BC19" i="15" s="1"/>
  <c r="BB19" i="15"/>
  <c r="BD19" i="15" s="1"/>
  <c r="BE20" i="14"/>
  <c r="U21" i="14" s="1"/>
  <c r="Y21" i="14" s="1"/>
  <c r="AA22" i="14" s="1"/>
  <c r="AB23" i="14" s="1"/>
  <c r="BA20" i="12"/>
  <c r="BC20" i="12" s="1"/>
  <c r="BF20" i="12" s="1"/>
  <c r="V21" i="12" s="1"/>
  <c r="Z21" i="12" s="1"/>
  <c r="BB20" i="12"/>
  <c r="BD20" i="12" s="1"/>
  <c r="Z20" i="11"/>
  <c r="BE19" i="11"/>
  <c r="U20" i="11" s="1"/>
  <c r="W22" i="14"/>
  <c r="AH21" i="14"/>
  <c r="AO21" i="14"/>
  <c r="AQ20" i="13"/>
  <c r="AU20" i="13" s="1"/>
  <c r="AX20" i="13" s="1"/>
  <c r="AY20" i="13" s="1"/>
  <c r="AZ20" i="13" s="1"/>
  <c r="BB20" i="13" s="1"/>
  <c r="BD20" i="13" s="1"/>
  <c r="AR20" i="13"/>
  <c r="AQ19" i="9"/>
  <c r="AU19" i="9" s="1"/>
  <c r="AX19" i="9" s="1"/>
  <c r="AY19" i="9" s="1"/>
  <c r="AZ19" i="9" s="1"/>
  <c r="AR19" i="9"/>
  <c r="BE17" i="8"/>
  <c r="U18" i="8" s="1"/>
  <c r="Y18" i="8" s="1"/>
  <c r="BF17" i="8"/>
  <c r="V18" i="8" s="1"/>
  <c r="Z18" i="8" s="1"/>
  <c r="AK20" i="10" l="1"/>
  <c r="AN20" i="10"/>
  <c r="BE19" i="15"/>
  <c r="U20" i="15" s="1"/>
  <c r="BF19" i="15"/>
  <c r="V20" i="15" s="1"/>
  <c r="AJ21" i="14"/>
  <c r="AS21" i="14"/>
  <c r="BE20" i="12"/>
  <c r="U21" i="12" s="1"/>
  <c r="Y21" i="12" s="1"/>
  <c r="AA22" i="12" s="1"/>
  <c r="AB23" i="12" s="1"/>
  <c r="AG21" i="14"/>
  <c r="AI21" i="14" s="1"/>
  <c r="AD21" i="14"/>
  <c r="BA20" i="13"/>
  <c r="BC20" i="13" s="1"/>
  <c r="BE20" i="13" s="1"/>
  <c r="U21" i="13" s="1"/>
  <c r="Y21" i="13" s="1"/>
  <c r="Y20" i="11"/>
  <c r="AV20" i="11" s="1"/>
  <c r="AW20" i="11" s="1"/>
  <c r="AS20" i="11"/>
  <c r="W21" i="11"/>
  <c r="AO20" i="11"/>
  <c r="AJ20" i="11"/>
  <c r="AD20" i="11"/>
  <c r="AH20" i="11"/>
  <c r="AV21" i="14"/>
  <c r="AW21" i="14" s="1"/>
  <c r="AE21" i="14"/>
  <c r="AC21" i="14"/>
  <c r="AF21" i="14" s="1"/>
  <c r="AP22" i="14"/>
  <c r="X23" i="14"/>
  <c r="AT22" i="14"/>
  <c r="AO21" i="12"/>
  <c r="AH21" i="12"/>
  <c r="AJ21" i="12"/>
  <c r="BB19" i="9"/>
  <c r="BA19" i="9"/>
  <c r="BC19" i="9" s="1"/>
  <c r="AS18" i="8"/>
  <c r="AJ18" i="8"/>
  <c r="AO18" i="8"/>
  <c r="W19" i="8"/>
  <c r="AH18" i="8"/>
  <c r="AA19" i="8"/>
  <c r="AB20" i="8" s="1"/>
  <c r="AR20" i="10" l="1"/>
  <c r="AQ20" i="10"/>
  <c r="AU20" i="10" s="1"/>
  <c r="AX20" i="10" s="1"/>
  <c r="AY20" i="10" s="1"/>
  <c r="AZ20" i="10" s="1"/>
  <c r="Z20" i="15"/>
  <c r="AO20" i="15"/>
  <c r="AH20" i="15"/>
  <c r="AS20" i="15"/>
  <c r="W21" i="15"/>
  <c r="Y20" i="15"/>
  <c r="AA21" i="15" s="1"/>
  <c r="AB22" i="15" s="1"/>
  <c r="AJ20" i="15"/>
  <c r="W22" i="12"/>
  <c r="AS21" i="12"/>
  <c r="BF20" i="13"/>
  <c r="V21" i="13" s="1"/>
  <c r="Z21" i="13" s="1"/>
  <c r="AA21" i="11"/>
  <c r="AB22" i="11" s="1"/>
  <c r="AC20" i="11"/>
  <c r="AF20" i="11" s="1"/>
  <c r="AG20" i="11"/>
  <c r="AI20" i="11" s="1"/>
  <c r="AE20" i="11"/>
  <c r="AP21" i="11"/>
  <c r="X22" i="11"/>
  <c r="AT21" i="11"/>
  <c r="AN21" i="14"/>
  <c r="AK21" i="14"/>
  <c r="W22" i="13"/>
  <c r="AA22" i="13"/>
  <c r="AB23" i="13" s="1"/>
  <c r="AS21" i="13"/>
  <c r="AO21" i="13"/>
  <c r="AH21" i="13"/>
  <c r="AJ21" i="13"/>
  <c r="AG21" i="12"/>
  <c r="AI21" i="12" s="1"/>
  <c r="AD21" i="12"/>
  <c r="AV21" i="12"/>
  <c r="AW21" i="12" s="1"/>
  <c r="AE21" i="12"/>
  <c r="X23" i="12"/>
  <c r="AP22" i="12"/>
  <c r="AT22" i="12"/>
  <c r="AC21" i="12"/>
  <c r="AF21" i="12" s="1"/>
  <c r="BD19" i="9"/>
  <c r="BF19" i="9" s="1"/>
  <c r="V20" i="9" s="1"/>
  <c r="X20" i="8"/>
  <c r="AP19" i="8"/>
  <c r="AG18" i="8"/>
  <c r="AT19" i="8"/>
  <c r="AC18" i="8"/>
  <c r="AE18" i="8"/>
  <c r="AV18" i="8"/>
  <c r="AW18" i="8" s="1"/>
  <c r="AD18" i="8"/>
  <c r="BB20" i="10" l="1"/>
  <c r="BD20" i="10" s="1"/>
  <c r="BA20" i="10"/>
  <c r="BC20" i="10" s="1"/>
  <c r="AG20" i="15"/>
  <c r="AI20" i="15" s="1"/>
  <c r="X22" i="15"/>
  <c r="AP21" i="15"/>
  <c r="AT21" i="15"/>
  <c r="AC20" i="15"/>
  <c r="AF20" i="15" s="1"/>
  <c r="AD20" i="15"/>
  <c r="AV20" i="15"/>
  <c r="AW20" i="15" s="1"/>
  <c r="AE20" i="15"/>
  <c r="AK20" i="11"/>
  <c r="AN20" i="11"/>
  <c r="AQ21" i="14"/>
  <c r="AU21" i="14" s="1"/>
  <c r="AX21" i="14" s="1"/>
  <c r="AY21" i="14" s="1"/>
  <c r="AZ21" i="14" s="1"/>
  <c r="AR21" i="14"/>
  <c r="AC21" i="13"/>
  <c r="AF21" i="13" s="1"/>
  <c r="AD21" i="13"/>
  <c r="AG21" i="13"/>
  <c r="X23" i="13"/>
  <c r="AP22" i="13"/>
  <c r="AT22" i="13"/>
  <c r="AI21" i="13"/>
  <c r="AV21" i="13"/>
  <c r="AW21" i="13" s="1"/>
  <c r="AE21" i="13"/>
  <c r="AN21" i="12"/>
  <c r="AK21" i="12"/>
  <c r="Z20" i="9"/>
  <c r="BE19" i="9"/>
  <c r="U20" i="9" s="1"/>
  <c r="AF18" i="8"/>
  <c r="AI18" i="8" s="1"/>
  <c r="BF20" i="10" l="1"/>
  <c r="V21" i="10" s="1"/>
  <c r="BE20" i="10"/>
  <c r="U21" i="10" s="1"/>
  <c r="AN20" i="15"/>
  <c r="AK20" i="15"/>
  <c r="BB21" i="14"/>
  <c r="BD21" i="14" s="1"/>
  <c r="BA21" i="14"/>
  <c r="BC21" i="14" s="1"/>
  <c r="BF21" i="14" s="1"/>
  <c r="V22" i="14" s="1"/>
  <c r="Z22" i="14" s="1"/>
  <c r="AQ20" i="11"/>
  <c r="AU20" i="11" s="1"/>
  <c r="AX20" i="11" s="1"/>
  <c r="AY20" i="11" s="1"/>
  <c r="AZ20" i="11" s="1"/>
  <c r="AR20" i="11"/>
  <c r="BE21" i="14"/>
  <c r="U22" i="14" s="1"/>
  <c r="Y22" i="14" s="1"/>
  <c r="AK21" i="13"/>
  <c r="AN21" i="13"/>
  <c r="AQ21" i="12"/>
  <c r="AU21" i="12" s="1"/>
  <c r="AX21" i="12" s="1"/>
  <c r="AY21" i="12" s="1"/>
  <c r="AZ21" i="12" s="1"/>
  <c r="BA21" i="12" s="1"/>
  <c r="BC21" i="12" s="1"/>
  <c r="AR21" i="12"/>
  <c r="Y20" i="9"/>
  <c r="AG20" i="9" s="1"/>
  <c r="AI20" i="9" s="1"/>
  <c r="AH20" i="9"/>
  <c r="AS20" i="9"/>
  <c r="W21" i="9"/>
  <c r="AO20" i="9"/>
  <c r="AJ20" i="9"/>
  <c r="AN18" i="8"/>
  <c r="AK18" i="8"/>
  <c r="W22" i="10" l="1"/>
  <c r="AJ21" i="10"/>
  <c r="AS21" i="10"/>
  <c r="AO21" i="10"/>
  <c r="Y21" i="10"/>
  <c r="AA22" i="10" s="1"/>
  <c r="AB23" i="10" s="1"/>
  <c r="AH21" i="10"/>
  <c r="Z21" i="10"/>
  <c r="AD21" i="10" s="1"/>
  <c r="AR20" i="15"/>
  <c r="AQ20" i="15"/>
  <c r="AU20" i="15" s="1"/>
  <c r="AX20" i="15" s="1"/>
  <c r="AY20" i="15" s="1"/>
  <c r="AZ20" i="15" s="1"/>
  <c r="BB21" i="12"/>
  <c r="BD21" i="12" s="1"/>
  <c r="BE21" i="12" s="1"/>
  <c r="U22" i="12" s="1"/>
  <c r="Y22" i="12" s="1"/>
  <c r="BB20" i="11"/>
  <c r="BA20" i="11"/>
  <c r="BC20" i="11" s="1"/>
  <c r="W23" i="14"/>
  <c r="AA23" i="14"/>
  <c r="AB24" i="14" s="1"/>
  <c r="AS22" i="14"/>
  <c r="AH22" i="14"/>
  <c r="AO22" i="14"/>
  <c r="AJ22" i="14"/>
  <c r="AQ21" i="13"/>
  <c r="AU21" i="13" s="1"/>
  <c r="AX21" i="13" s="1"/>
  <c r="AY21" i="13" s="1"/>
  <c r="AZ21" i="13" s="1"/>
  <c r="AR21" i="13"/>
  <c r="AE20" i="9"/>
  <c r="AV20" i="9"/>
  <c r="AW20" i="9" s="1"/>
  <c r="AA21" i="9"/>
  <c r="AB22" i="9" s="1"/>
  <c r="AC20" i="9"/>
  <c r="AD20" i="9"/>
  <c r="X22" i="9"/>
  <c r="AT21" i="9"/>
  <c r="AP21" i="9"/>
  <c r="AN20" i="9"/>
  <c r="AK20" i="9"/>
  <c r="AR18" i="8"/>
  <c r="AQ18" i="8"/>
  <c r="AU18" i="8" s="1"/>
  <c r="AC21" i="10" l="1"/>
  <c r="AF21" i="10" s="1"/>
  <c r="AG21" i="10"/>
  <c r="AI21" i="10" s="1"/>
  <c r="AE21" i="10"/>
  <c r="AV21" i="10"/>
  <c r="AW21" i="10" s="1"/>
  <c r="AT22" i="10"/>
  <c r="AP22" i="10"/>
  <c r="X23" i="10"/>
  <c r="BA20" i="15"/>
  <c r="BC20" i="15" s="1"/>
  <c r="BB20" i="15"/>
  <c r="BD20" i="15" s="1"/>
  <c r="BB21" i="13"/>
  <c r="BD21" i="13" s="1"/>
  <c r="BA21" i="13"/>
  <c r="BC21" i="13" s="1"/>
  <c r="BF21" i="13" s="1"/>
  <c r="V22" i="13" s="1"/>
  <c r="Z22" i="13" s="1"/>
  <c r="BF21" i="12"/>
  <c r="V22" i="12" s="1"/>
  <c r="Z22" i="12" s="1"/>
  <c r="BD20" i="11"/>
  <c r="BF20" i="11" s="1"/>
  <c r="V21" i="11" s="1"/>
  <c r="AV22" i="14"/>
  <c r="AW22" i="14" s="1"/>
  <c r="AE22" i="14"/>
  <c r="AD22" i="14"/>
  <c r="AG22" i="14"/>
  <c r="AI22" i="14" s="1"/>
  <c r="AC22" i="14"/>
  <c r="X24" i="14"/>
  <c r="AP23" i="14"/>
  <c r="AT23" i="14"/>
  <c r="AS22" i="12"/>
  <c r="W23" i="12"/>
  <c r="AO22" i="12"/>
  <c r="AA23" i="12"/>
  <c r="AB24" i="12" s="1"/>
  <c r="AJ22" i="12"/>
  <c r="AF20" i="9"/>
  <c r="AQ20" i="9"/>
  <c r="AU20" i="9" s="1"/>
  <c r="AX20" i="9" s="1"/>
  <c r="AY20" i="9" s="1"/>
  <c r="AR20" i="9"/>
  <c r="AX18" i="8"/>
  <c r="AY18" i="8" s="1"/>
  <c r="AZ18" i="8" s="1"/>
  <c r="AK21" i="10" l="1"/>
  <c r="AN21" i="10"/>
  <c r="BE20" i="15"/>
  <c r="U21" i="15" s="1"/>
  <c r="BF20" i="15"/>
  <c r="V21" i="15" s="1"/>
  <c r="BE21" i="13"/>
  <c r="U22" i="13" s="1"/>
  <c r="Y22" i="13" s="1"/>
  <c r="AH22" i="12"/>
  <c r="AF22" i="14"/>
  <c r="Z21" i="11"/>
  <c r="BE20" i="11"/>
  <c r="U21" i="11" s="1"/>
  <c r="AK22" i="14"/>
  <c r="AN22" i="14"/>
  <c r="AH22" i="13"/>
  <c r="AO22" i="13"/>
  <c r="AA23" i="13"/>
  <c r="AB24" i="13" s="1"/>
  <c r="W23" i="13"/>
  <c r="AS22" i="13"/>
  <c r="AJ22" i="13"/>
  <c r="AD22" i="13"/>
  <c r="AD22" i="12"/>
  <c r="AP23" i="12"/>
  <c r="X24" i="12"/>
  <c r="AT23" i="12"/>
  <c r="AC22" i="12"/>
  <c r="AF22" i="12" s="1"/>
  <c r="AG22" i="12"/>
  <c r="AI22" i="12" s="1"/>
  <c r="AV22" i="12"/>
  <c r="AW22" i="12" s="1"/>
  <c r="AE22" i="12"/>
  <c r="AZ20" i="9"/>
  <c r="BA20" i="9" s="1"/>
  <c r="BB18" i="8"/>
  <c r="BD18" i="8" s="1"/>
  <c r="BA18" i="8"/>
  <c r="BC18" i="8" s="1"/>
  <c r="AQ21" i="10" l="1"/>
  <c r="AU21" i="10" s="1"/>
  <c r="AX21" i="10" s="1"/>
  <c r="AY21" i="10" s="1"/>
  <c r="AZ21" i="10" s="1"/>
  <c r="AR21" i="10"/>
  <c r="Z21" i="15"/>
  <c r="Y21" i="15"/>
  <c r="AA22" i="15" s="1"/>
  <c r="AB23" i="15" s="1"/>
  <c r="AS21" i="15"/>
  <c r="AH21" i="15"/>
  <c r="AO21" i="15"/>
  <c r="W22" i="15"/>
  <c r="AJ21" i="15"/>
  <c r="AG22" i="13"/>
  <c r="AI22" i="13" s="1"/>
  <c r="Y21" i="11"/>
  <c r="AD21" i="11" s="1"/>
  <c r="AH21" i="11"/>
  <c r="AS21" i="11"/>
  <c r="W22" i="11"/>
  <c r="AJ21" i="11"/>
  <c r="AO21" i="11"/>
  <c r="AG21" i="11"/>
  <c r="AI21" i="11" s="1"/>
  <c r="AQ22" i="14"/>
  <c r="AU22" i="14" s="1"/>
  <c r="AX22" i="14" s="1"/>
  <c r="AY22" i="14" s="1"/>
  <c r="AZ22" i="14" s="1"/>
  <c r="AR22" i="14"/>
  <c r="AC22" i="13"/>
  <c r="AF22" i="13" s="1"/>
  <c r="AP23" i="13"/>
  <c r="X24" i="13"/>
  <c r="AT23" i="13"/>
  <c r="AV22" i="13"/>
  <c r="AW22" i="13" s="1"/>
  <c r="AE22" i="13"/>
  <c r="AN22" i="12"/>
  <c r="AK22" i="12"/>
  <c r="BC20" i="9"/>
  <c r="BB20" i="9"/>
  <c r="BD20" i="9" s="1"/>
  <c r="BE18" i="8"/>
  <c r="U19" i="8" s="1"/>
  <c r="BF18" i="8"/>
  <c r="V19" i="8" s="1"/>
  <c r="Z19" i="8" s="1"/>
  <c r="BB21" i="10" l="1"/>
  <c r="BD21" i="10" s="1"/>
  <c r="BA21" i="10"/>
  <c r="BC21" i="10" s="1"/>
  <c r="AG21" i="15"/>
  <c r="AI21" i="15" s="1"/>
  <c r="AT22" i="15"/>
  <c r="AP22" i="15"/>
  <c r="X23" i="15"/>
  <c r="AC21" i="15"/>
  <c r="AF21" i="15" s="1"/>
  <c r="AD21" i="15"/>
  <c r="AV21" i="15"/>
  <c r="AW21" i="15" s="1"/>
  <c r="AE21" i="15"/>
  <c r="AE21" i="11"/>
  <c r="AV21" i="11"/>
  <c r="AW21" i="11" s="1"/>
  <c r="BB22" i="14"/>
  <c r="BD22" i="14" s="1"/>
  <c r="BF22" i="14" s="1"/>
  <c r="V23" i="14" s="1"/>
  <c r="Z23" i="14" s="1"/>
  <c r="BA22" i="14"/>
  <c r="BC22" i="14" s="1"/>
  <c r="AJ19" i="8"/>
  <c r="Y19" i="8"/>
  <c r="AA20" i="8" s="1"/>
  <c r="AB21" i="8" s="1"/>
  <c r="AP22" i="11"/>
  <c r="AT22" i="11"/>
  <c r="X23" i="11"/>
  <c r="AN21" i="11"/>
  <c r="AK21" i="11"/>
  <c r="AA22" i="11"/>
  <c r="AB23" i="11" s="1"/>
  <c r="AC21" i="11"/>
  <c r="AF21" i="11" s="1"/>
  <c r="AN22" i="13"/>
  <c r="AK22" i="13"/>
  <c r="AQ22" i="12"/>
  <c r="AU22" i="12" s="1"/>
  <c r="AX22" i="12" s="1"/>
  <c r="AY22" i="12" s="1"/>
  <c r="AZ22" i="12" s="1"/>
  <c r="AR22" i="12"/>
  <c r="BF20" i="9"/>
  <c r="V21" i="9" s="1"/>
  <c r="Z21" i="9" s="1"/>
  <c r="BE20" i="9"/>
  <c r="U21" i="9" s="1"/>
  <c r="AS19" i="8"/>
  <c r="AH19" i="8"/>
  <c r="W20" i="8"/>
  <c r="AO19" i="8"/>
  <c r="BE21" i="10" l="1"/>
  <c r="U22" i="10" s="1"/>
  <c r="BF21" i="10"/>
  <c r="V22" i="10" s="1"/>
  <c r="AN21" i="15"/>
  <c r="AK21" i="15"/>
  <c r="AU21" i="15" s="1"/>
  <c r="AX21" i="15" s="1"/>
  <c r="AY21" i="15" s="1"/>
  <c r="AZ21" i="15" s="1"/>
  <c r="BE22" i="14"/>
  <c r="U23" i="14" s="1"/>
  <c r="Y23" i="14" s="1"/>
  <c r="AA24" i="14" s="1"/>
  <c r="AB25" i="14" s="1"/>
  <c r="BB22" i="12"/>
  <c r="BD22" i="12" s="1"/>
  <c r="BE22" i="12" s="1"/>
  <c r="U23" i="12" s="1"/>
  <c r="Y23" i="12" s="1"/>
  <c r="BA22" i="12"/>
  <c r="BC22" i="12" s="1"/>
  <c r="AQ21" i="11"/>
  <c r="AU21" i="11" s="1"/>
  <c r="AX21" i="11" s="1"/>
  <c r="AY21" i="11" s="1"/>
  <c r="AZ21" i="11" s="1"/>
  <c r="AR21" i="11"/>
  <c r="W24" i="14"/>
  <c r="AJ23" i="14"/>
  <c r="AQ22" i="13"/>
  <c r="AU22" i="13" s="1"/>
  <c r="AX22" i="13" s="1"/>
  <c r="AY22" i="13" s="1"/>
  <c r="AZ22" i="13" s="1"/>
  <c r="BA22" i="13" s="1"/>
  <c r="BC22" i="13" s="1"/>
  <c r="AR22" i="13"/>
  <c r="Y21" i="9"/>
  <c r="AG21" i="9" s="1"/>
  <c r="AI21" i="9" s="1"/>
  <c r="W22" i="9"/>
  <c r="AO21" i="9"/>
  <c r="AS21" i="9"/>
  <c r="AH21" i="9"/>
  <c r="AJ21" i="9"/>
  <c r="AD19" i="8"/>
  <c r="AT20" i="8"/>
  <c r="X21" i="8"/>
  <c r="AP20" i="8"/>
  <c r="AC19" i="8"/>
  <c r="AF19" i="8" s="1"/>
  <c r="AG19" i="8"/>
  <c r="AE19" i="8"/>
  <c r="AV19" i="8"/>
  <c r="AW19" i="8" s="1"/>
  <c r="Z22" i="10" l="1"/>
  <c r="AC22" i="10"/>
  <c r="AF22" i="10" s="1"/>
  <c r="Y22" i="10"/>
  <c r="AA23" i="10" s="1"/>
  <c r="AB24" i="10" s="1"/>
  <c r="AJ22" i="10"/>
  <c r="AO22" i="10"/>
  <c r="AH22" i="10"/>
  <c r="AS22" i="10"/>
  <c r="W23" i="10"/>
  <c r="AG22" i="10"/>
  <c r="BA21" i="15"/>
  <c r="BC21" i="15" s="1"/>
  <c r="BB21" i="15"/>
  <c r="BD21" i="15" s="1"/>
  <c r="AR21" i="15"/>
  <c r="AQ21" i="15"/>
  <c r="AG23" i="14"/>
  <c r="AH23" i="14"/>
  <c r="AO23" i="14"/>
  <c r="AS23" i="14"/>
  <c r="BF22" i="12"/>
  <c r="V23" i="12" s="1"/>
  <c r="Z23" i="12" s="1"/>
  <c r="BB22" i="13"/>
  <c r="BD22" i="13" s="1"/>
  <c r="BE22" i="13" s="1"/>
  <c r="U23" i="13" s="1"/>
  <c r="Y23" i="13" s="1"/>
  <c r="BA21" i="11"/>
  <c r="BB21" i="11"/>
  <c r="BD21" i="11" s="1"/>
  <c r="AV23" i="14"/>
  <c r="AW23" i="14" s="1"/>
  <c r="AI23" i="14"/>
  <c r="AE23" i="14"/>
  <c r="AP24" i="14"/>
  <c r="X25" i="14"/>
  <c r="AT24" i="14"/>
  <c r="AC23" i="14"/>
  <c r="AD23" i="14"/>
  <c r="AS23" i="12"/>
  <c r="AO23" i="12"/>
  <c r="W24" i="12"/>
  <c r="AA24" i="12"/>
  <c r="AB25" i="12" s="1"/>
  <c r="AH23" i="12"/>
  <c r="AJ23" i="12"/>
  <c r="AV21" i="9"/>
  <c r="AW21" i="9" s="1"/>
  <c r="AD21" i="9"/>
  <c r="AE21" i="9"/>
  <c r="AK21" i="9"/>
  <c r="AN21" i="9"/>
  <c r="AA22" i="9"/>
  <c r="AB23" i="9" s="1"/>
  <c r="AC21" i="9"/>
  <c r="X23" i="9"/>
  <c r="AP22" i="9"/>
  <c r="AT22" i="9"/>
  <c r="AI19" i="8"/>
  <c r="AT23" i="10" l="1"/>
  <c r="X24" i="10"/>
  <c r="AP23" i="10"/>
  <c r="AD22" i="10"/>
  <c r="AE22" i="10"/>
  <c r="AI22" i="10"/>
  <c r="AV22" i="10"/>
  <c r="AW22" i="10" s="1"/>
  <c r="AF21" i="9"/>
  <c r="BE21" i="15"/>
  <c r="U22" i="15" s="1"/>
  <c r="BF21" i="15"/>
  <c r="V22" i="15" s="1"/>
  <c r="AF23" i="14"/>
  <c r="BF22" i="13"/>
  <c r="V23" i="13" s="1"/>
  <c r="Z23" i="13" s="1"/>
  <c r="BC21" i="11"/>
  <c r="BF21" i="11" s="1"/>
  <c r="V22" i="11" s="1"/>
  <c r="AN23" i="14"/>
  <c r="AK23" i="14"/>
  <c r="W24" i="13"/>
  <c r="AA24" i="13"/>
  <c r="AB25" i="13" s="1"/>
  <c r="AS23" i="13"/>
  <c r="AO23" i="13"/>
  <c r="AJ23" i="13"/>
  <c r="X25" i="12"/>
  <c r="AT24" i="12"/>
  <c r="AP24" i="12"/>
  <c r="AG23" i="12"/>
  <c r="AI23" i="12" s="1"/>
  <c r="AV23" i="12"/>
  <c r="AW23" i="12" s="1"/>
  <c r="AE23" i="12"/>
  <c r="AC23" i="12"/>
  <c r="AD23" i="12"/>
  <c r="AR21" i="9"/>
  <c r="AQ21" i="9"/>
  <c r="AU21" i="9" s="1"/>
  <c r="AX21" i="9" s="1"/>
  <c r="AY21" i="9" s="1"/>
  <c r="AZ21" i="9" s="1"/>
  <c r="AK19" i="8"/>
  <c r="AN19" i="8"/>
  <c r="AN22" i="10" l="1"/>
  <c r="AK22" i="10"/>
  <c r="Z22" i="15"/>
  <c r="Y22" i="15"/>
  <c r="AA23" i="15" s="1"/>
  <c r="AB24" i="15" s="1"/>
  <c r="AS22" i="15"/>
  <c r="W23" i="15"/>
  <c r="AH22" i="15"/>
  <c r="AO22" i="15"/>
  <c r="AJ22" i="15"/>
  <c r="AH23" i="13"/>
  <c r="AF23" i="12"/>
  <c r="Z22" i="11"/>
  <c r="BE21" i="11"/>
  <c r="U22" i="11" s="1"/>
  <c r="AQ23" i="14"/>
  <c r="AU23" i="14" s="1"/>
  <c r="AX23" i="14" s="1"/>
  <c r="AY23" i="14" s="1"/>
  <c r="AZ23" i="14" s="1"/>
  <c r="AR23" i="14"/>
  <c r="AV23" i="13"/>
  <c r="AW23" i="13" s="1"/>
  <c r="AE23" i="13"/>
  <c r="AD23" i="13"/>
  <c r="AG23" i="13"/>
  <c r="AI23" i="13" s="1"/>
  <c r="X25" i="13"/>
  <c r="AP24" i="13"/>
  <c r="AT24" i="13"/>
  <c r="AC23" i="13"/>
  <c r="AN23" i="12"/>
  <c r="AK23" i="12"/>
  <c r="BA21" i="9"/>
  <c r="BC21" i="9" s="1"/>
  <c r="BB21" i="9"/>
  <c r="BD21" i="9" s="1"/>
  <c r="AR19" i="8"/>
  <c r="AQ19" i="8"/>
  <c r="AU19" i="8" s="1"/>
  <c r="AQ22" i="10" l="1"/>
  <c r="AU22" i="10" s="1"/>
  <c r="AX22" i="10" s="1"/>
  <c r="AY22" i="10" s="1"/>
  <c r="AZ22" i="10" s="1"/>
  <c r="AR22" i="10"/>
  <c r="AG22" i="15"/>
  <c r="AI22" i="15" s="1"/>
  <c r="AC22" i="15"/>
  <c r="AD22" i="15"/>
  <c r="AF22" i="15" s="1"/>
  <c r="AT23" i="15"/>
  <c r="AP23" i="15"/>
  <c r="X24" i="15"/>
  <c r="AV22" i="15"/>
  <c r="AW22" i="15" s="1"/>
  <c r="AE22" i="15"/>
  <c r="AF23" i="13"/>
  <c r="BA23" i="14"/>
  <c r="BC23" i="14" s="1"/>
  <c r="BF23" i="14" s="1"/>
  <c r="V24" i="14" s="1"/>
  <c r="Z24" i="14" s="1"/>
  <c r="BB23" i="14"/>
  <c r="BD23" i="14" s="1"/>
  <c r="BE23" i="14" s="1"/>
  <c r="U24" i="14" s="1"/>
  <c r="Y24" i="14" s="1"/>
  <c r="Y22" i="11"/>
  <c r="AD22" i="11" s="1"/>
  <c r="AO22" i="11"/>
  <c r="AS22" i="11"/>
  <c r="AH22" i="11"/>
  <c r="W23" i="11"/>
  <c r="AJ22" i="11"/>
  <c r="AK23" i="13"/>
  <c r="AN23" i="13"/>
  <c r="AQ23" i="12"/>
  <c r="AU23" i="12" s="1"/>
  <c r="AX23" i="12" s="1"/>
  <c r="AY23" i="12" s="1"/>
  <c r="AZ23" i="12" s="1"/>
  <c r="AR23" i="12"/>
  <c r="BF21" i="9"/>
  <c r="V22" i="9" s="1"/>
  <c r="BE21" i="9"/>
  <c r="U22" i="9" s="1"/>
  <c r="AX19" i="8"/>
  <c r="AY19" i="8" s="1"/>
  <c r="AZ19" i="8" s="1"/>
  <c r="BA22" i="10" l="1"/>
  <c r="BC22" i="10" s="1"/>
  <c r="BB22" i="10"/>
  <c r="BD22" i="10" s="1"/>
  <c r="AN22" i="15"/>
  <c r="AK22" i="15"/>
  <c r="AU22" i="15" s="1"/>
  <c r="AX22" i="15" s="1"/>
  <c r="AY22" i="15" s="1"/>
  <c r="AZ22" i="15" s="1"/>
  <c r="AE22" i="11"/>
  <c r="BA23" i="12"/>
  <c r="BC23" i="12" s="1"/>
  <c r="BB23" i="12"/>
  <c r="BD23" i="12" s="1"/>
  <c r="BF23" i="12" s="1"/>
  <c r="V24" i="12" s="1"/>
  <c r="Z24" i="12" s="1"/>
  <c r="AT23" i="11"/>
  <c r="AP23" i="11"/>
  <c r="X24" i="11"/>
  <c r="AG22" i="11"/>
  <c r="AI22" i="11" s="1"/>
  <c r="AA23" i="11"/>
  <c r="AB24" i="11" s="1"/>
  <c r="AC22" i="11"/>
  <c r="AF22" i="11" s="1"/>
  <c r="AV22" i="11"/>
  <c r="AW22" i="11" s="1"/>
  <c r="W25" i="14"/>
  <c r="AA25" i="14"/>
  <c r="AB26" i="14" s="1"/>
  <c r="AO24" i="14"/>
  <c r="AS24" i="14"/>
  <c r="AH24" i="14"/>
  <c r="AJ24" i="14"/>
  <c r="AR23" i="13"/>
  <c r="AQ23" i="13"/>
  <c r="AU23" i="13" s="1"/>
  <c r="AX23" i="13" s="1"/>
  <c r="AY23" i="13" s="1"/>
  <c r="AZ23" i="13" s="1"/>
  <c r="BE23" i="12"/>
  <c r="U24" i="12" s="1"/>
  <c r="Y24" i="12" s="1"/>
  <c r="Z22" i="9"/>
  <c r="Y22" i="9"/>
  <c r="AA23" i="9" s="1"/>
  <c r="AB24" i="9" s="1"/>
  <c r="W23" i="9"/>
  <c r="AS22" i="9"/>
  <c r="AO22" i="9"/>
  <c r="AH22" i="9"/>
  <c r="AJ22" i="9"/>
  <c r="BB19" i="8"/>
  <c r="BD19" i="8" s="1"/>
  <c r="BA19" i="8"/>
  <c r="BC19" i="8" s="1"/>
  <c r="BF22" i="10" l="1"/>
  <c r="V23" i="10" s="1"/>
  <c r="BE22" i="10"/>
  <c r="U23" i="10" s="1"/>
  <c r="BB22" i="15"/>
  <c r="BD22" i="15" s="1"/>
  <c r="BF22" i="15" s="1"/>
  <c r="V23" i="15" s="1"/>
  <c r="BA22" i="15"/>
  <c r="BC22" i="15" s="1"/>
  <c r="BE22" i="15" s="1"/>
  <c r="U23" i="15" s="1"/>
  <c r="AQ22" i="15"/>
  <c r="AR22" i="15"/>
  <c r="BB23" i="13"/>
  <c r="BD23" i="13" s="1"/>
  <c r="BA23" i="13"/>
  <c r="BC23" i="13" s="1"/>
  <c r="AN22" i="11"/>
  <c r="AK22" i="11"/>
  <c r="AI24" i="14"/>
  <c r="AV24" i="14"/>
  <c r="AW24" i="14" s="1"/>
  <c r="AE24" i="14"/>
  <c r="AG24" i="14"/>
  <c r="AC24" i="14"/>
  <c r="AD24" i="14"/>
  <c r="AP25" i="14"/>
  <c r="X26" i="14"/>
  <c r="AT25" i="14"/>
  <c r="BE23" i="13"/>
  <c r="U24" i="13" s="1"/>
  <c r="Y24" i="13" s="1"/>
  <c r="AH24" i="12"/>
  <c r="W25" i="12"/>
  <c r="AO24" i="12"/>
  <c r="AA25" i="12"/>
  <c r="AB26" i="12" s="1"/>
  <c r="AS24" i="12"/>
  <c r="AJ24" i="12"/>
  <c r="AD22" i="9"/>
  <c r="AV22" i="9"/>
  <c r="AW22" i="9" s="1"/>
  <c r="AE22" i="9"/>
  <c r="AG22" i="9"/>
  <c r="AI22" i="9" s="1"/>
  <c r="X24" i="9"/>
  <c r="AT23" i="9"/>
  <c r="AP23" i="9"/>
  <c r="AC22" i="9"/>
  <c r="BF19" i="8"/>
  <c r="V20" i="8" s="1"/>
  <c r="Z20" i="8" s="1"/>
  <c r="BE19" i="8"/>
  <c r="U20" i="8" s="1"/>
  <c r="AO23" i="10" l="1"/>
  <c r="AS23" i="10"/>
  <c r="AH23" i="10"/>
  <c r="Y23" i="10"/>
  <c r="AA24" i="10" s="1"/>
  <c r="AB25" i="10" s="1"/>
  <c r="W24" i="10"/>
  <c r="AJ23" i="10"/>
  <c r="Z23" i="10"/>
  <c r="AD23" i="10" s="1"/>
  <c r="AC23" i="10"/>
  <c r="AF23" i="10" s="1"/>
  <c r="AS23" i="15"/>
  <c r="W24" i="15"/>
  <c r="Y23" i="15"/>
  <c r="AA24" i="15" s="1"/>
  <c r="AB25" i="15" s="1"/>
  <c r="AO23" i="15"/>
  <c r="AJ23" i="15"/>
  <c r="AH23" i="15"/>
  <c r="AD23" i="15"/>
  <c r="Z23" i="15"/>
  <c r="BF23" i="13"/>
  <c r="V24" i="13" s="1"/>
  <c r="Z24" i="13" s="1"/>
  <c r="AF24" i="14"/>
  <c r="AJ20" i="8"/>
  <c r="Y20" i="8"/>
  <c r="AA21" i="8" s="1"/>
  <c r="AB22" i="8" s="1"/>
  <c r="AC24" i="12"/>
  <c r="AF24" i="12" s="1"/>
  <c r="AQ22" i="11"/>
  <c r="AU22" i="11" s="1"/>
  <c r="AX22" i="11" s="1"/>
  <c r="AY22" i="11" s="1"/>
  <c r="AZ22" i="11" s="1"/>
  <c r="AR22" i="11"/>
  <c r="AK24" i="14"/>
  <c r="AN24" i="14"/>
  <c r="AH24" i="13"/>
  <c r="AO24" i="13"/>
  <c r="AA25" i="13"/>
  <c r="AB26" i="13" s="1"/>
  <c r="AS24" i="13"/>
  <c r="W25" i="13"/>
  <c r="AJ24" i="13"/>
  <c r="AD24" i="13"/>
  <c r="X26" i="12"/>
  <c r="AP25" i="12"/>
  <c r="AT25" i="12"/>
  <c r="AD24" i="12"/>
  <c r="AG24" i="12"/>
  <c r="AI24" i="12"/>
  <c r="AV24" i="12"/>
  <c r="AW24" i="12" s="1"/>
  <c r="AE24" i="12"/>
  <c r="AK22" i="9"/>
  <c r="AN22" i="9"/>
  <c r="AF22" i="9"/>
  <c r="AS20" i="8"/>
  <c r="W21" i="8"/>
  <c r="AO20" i="8"/>
  <c r="AH20" i="8"/>
  <c r="AG23" i="10" l="1"/>
  <c r="AI23" i="10" s="1"/>
  <c r="AP24" i="10"/>
  <c r="X25" i="10"/>
  <c r="AT24" i="10"/>
  <c r="AV23" i="10"/>
  <c r="AW23" i="10" s="1"/>
  <c r="AE23" i="10"/>
  <c r="AC23" i="15"/>
  <c r="AG23" i="15"/>
  <c r="AP24" i="15"/>
  <c r="AT24" i="15"/>
  <c r="X25" i="15"/>
  <c r="AF23" i="15"/>
  <c r="AE23" i="15"/>
  <c r="AI23" i="15"/>
  <c r="AV23" i="15"/>
  <c r="AW23" i="15" s="1"/>
  <c r="BA22" i="11"/>
  <c r="BC22" i="11" s="1"/>
  <c r="BB22" i="11"/>
  <c r="AR24" i="14"/>
  <c r="AQ24" i="14"/>
  <c r="AU24" i="14" s="1"/>
  <c r="AX24" i="14" s="1"/>
  <c r="AY24" i="14" s="1"/>
  <c r="AZ24" i="14" s="1"/>
  <c r="AG24" i="13"/>
  <c r="AI24" i="13" s="1"/>
  <c r="AP25" i="13"/>
  <c r="X26" i="13"/>
  <c r="AT25" i="13"/>
  <c r="AC24" i="13"/>
  <c r="AF24" i="13" s="1"/>
  <c r="AV24" i="13"/>
  <c r="AW24" i="13" s="1"/>
  <c r="AE24" i="13"/>
  <c r="AN24" i="12"/>
  <c r="AK24" i="12"/>
  <c r="AR22" i="9"/>
  <c r="AQ22" i="9"/>
  <c r="AU22" i="9" s="1"/>
  <c r="AX22" i="9" s="1"/>
  <c r="AY22" i="9" s="1"/>
  <c r="AD20" i="8"/>
  <c r="AG20" i="8"/>
  <c r="AC20" i="8"/>
  <c r="AT21" i="8"/>
  <c r="X22" i="8"/>
  <c r="AP21" i="8"/>
  <c r="AE20" i="8"/>
  <c r="AV20" i="8"/>
  <c r="AW20" i="8" s="1"/>
  <c r="AN23" i="10" l="1"/>
  <c r="AK23" i="10"/>
  <c r="AK23" i="15"/>
  <c r="AN23" i="15"/>
  <c r="BA24" i="14"/>
  <c r="BC24" i="14" s="1"/>
  <c r="BB24" i="14"/>
  <c r="BD24" i="14" s="1"/>
  <c r="BF24" i="14" s="1"/>
  <c r="V25" i="14" s="1"/>
  <c r="Z25" i="14" s="1"/>
  <c r="BD22" i="11"/>
  <c r="BF22" i="11" s="1"/>
  <c r="V23" i="11" s="1"/>
  <c r="AN24" i="13"/>
  <c r="AK24" i="13"/>
  <c r="AQ24" i="12"/>
  <c r="AU24" i="12" s="1"/>
  <c r="AX24" i="12" s="1"/>
  <c r="AY24" i="12" s="1"/>
  <c r="AZ24" i="12" s="1"/>
  <c r="AR24" i="12"/>
  <c r="AZ22" i="9"/>
  <c r="BA22" i="9" s="1"/>
  <c r="AF20" i="8"/>
  <c r="AI20" i="8"/>
  <c r="AQ23" i="10" l="1"/>
  <c r="AU23" i="10" s="1"/>
  <c r="AX23" i="10" s="1"/>
  <c r="AY23" i="10" s="1"/>
  <c r="AZ23" i="10" s="1"/>
  <c r="AR23" i="10"/>
  <c r="AQ23" i="15"/>
  <c r="AU23" i="15" s="1"/>
  <c r="AX23" i="15" s="1"/>
  <c r="AY23" i="15" s="1"/>
  <c r="AZ23" i="15" s="1"/>
  <c r="AR23" i="15"/>
  <c r="BE24" i="14"/>
  <c r="U25" i="14" s="1"/>
  <c r="Y25" i="14" s="1"/>
  <c r="AA26" i="14" s="1"/>
  <c r="AB27" i="14" s="1"/>
  <c r="BB24" i="12"/>
  <c r="BD24" i="12" s="1"/>
  <c r="BA24" i="12"/>
  <c r="BC24" i="12" s="1"/>
  <c r="Z23" i="11"/>
  <c r="BE22" i="11"/>
  <c r="U23" i="11" s="1"/>
  <c r="AS25" i="14"/>
  <c r="AH25" i="14"/>
  <c r="AJ25" i="14"/>
  <c r="AQ24" i="13"/>
  <c r="AU24" i="13" s="1"/>
  <c r="AX24" i="13" s="1"/>
  <c r="AY24" i="13" s="1"/>
  <c r="AZ24" i="13" s="1"/>
  <c r="BA24" i="13" s="1"/>
  <c r="BC24" i="13" s="1"/>
  <c r="AR24" i="13"/>
  <c r="BC22" i="9"/>
  <c r="BB22" i="9"/>
  <c r="BD22" i="9" s="1"/>
  <c r="AN20" i="8"/>
  <c r="AK20" i="8"/>
  <c r="BB23" i="10" l="1"/>
  <c r="BD23" i="10" s="1"/>
  <c r="BA23" i="10"/>
  <c r="BC23" i="10" s="1"/>
  <c r="BB23" i="15"/>
  <c r="BD23" i="15" s="1"/>
  <c r="BA23" i="15"/>
  <c r="BC23" i="15" s="1"/>
  <c r="AO25" i="14"/>
  <c r="AG25" i="14"/>
  <c r="W26" i="14"/>
  <c r="X27" i="14" s="1"/>
  <c r="BE24" i="12"/>
  <c r="U25" i="12" s="1"/>
  <c r="Y25" i="12" s="1"/>
  <c r="AD25" i="14"/>
  <c r="BB24" i="13"/>
  <c r="BD24" i="13" s="1"/>
  <c r="BE24" i="13" s="1"/>
  <c r="U25" i="13" s="1"/>
  <c r="Y25" i="13" s="1"/>
  <c r="BF24" i="12"/>
  <c r="V25" i="12" s="1"/>
  <c r="Z25" i="12" s="1"/>
  <c r="AD25" i="12" s="1"/>
  <c r="Y23" i="11"/>
  <c r="AG23" i="11" s="1"/>
  <c r="AI23" i="11" s="1"/>
  <c r="AS23" i="11"/>
  <c r="AO23" i="11"/>
  <c r="W24" i="11"/>
  <c r="AH23" i="11"/>
  <c r="AD23" i="11"/>
  <c r="AJ23" i="11"/>
  <c r="AT26" i="14"/>
  <c r="AV25" i="14"/>
  <c r="AW25" i="14" s="1"/>
  <c r="AI25" i="14"/>
  <c r="AE25" i="14"/>
  <c r="AC25" i="14"/>
  <c r="AF25" i="14" s="1"/>
  <c r="AS25" i="12"/>
  <c r="AO25" i="12"/>
  <c r="W26" i="12"/>
  <c r="AG25" i="12"/>
  <c r="AA26" i="12"/>
  <c r="AB27" i="12" s="1"/>
  <c r="BF22" i="9"/>
  <c r="V23" i="9" s="1"/>
  <c r="Z23" i="9" s="1"/>
  <c r="BE22" i="9"/>
  <c r="U23" i="9" s="1"/>
  <c r="AR20" i="8"/>
  <c r="AQ20" i="8"/>
  <c r="AU20" i="8" s="1"/>
  <c r="BF23" i="10" l="1"/>
  <c r="V24" i="10" s="1"/>
  <c r="BE23" i="10"/>
  <c r="U24" i="10" s="1"/>
  <c r="BE23" i="15"/>
  <c r="U24" i="15" s="1"/>
  <c r="BF23" i="15"/>
  <c r="V24" i="15" s="1"/>
  <c r="AP26" i="14"/>
  <c r="AC25" i="12"/>
  <c r="AJ25" i="12"/>
  <c r="AH25" i="12"/>
  <c r="AE23" i="11"/>
  <c r="BF24" i="13"/>
  <c r="V25" i="13" s="1"/>
  <c r="Z25" i="13" s="1"/>
  <c r="AF25" i="12"/>
  <c r="AK23" i="11"/>
  <c r="AN23" i="11"/>
  <c r="AP24" i="11"/>
  <c r="AT24" i="11"/>
  <c r="X25" i="11"/>
  <c r="AA24" i="11"/>
  <c r="AB25" i="11" s="1"/>
  <c r="AC23" i="11"/>
  <c r="AF23" i="11" s="1"/>
  <c r="AV23" i="11"/>
  <c r="AW23" i="11" s="1"/>
  <c r="AN25" i="14"/>
  <c r="AK25" i="14"/>
  <c r="W26" i="13"/>
  <c r="AA26" i="13"/>
  <c r="AB27" i="13" s="1"/>
  <c r="AS25" i="13"/>
  <c r="AO25" i="13"/>
  <c r="AJ25" i="13"/>
  <c r="X27" i="12"/>
  <c r="AP26" i="12"/>
  <c r="AT26" i="12"/>
  <c r="AV25" i="12"/>
  <c r="AW25" i="12" s="1"/>
  <c r="AI25" i="12"/>
  <c r="AE25" i="12"/>
  <c r="AH23" i="9"/>
  <c r="Y23" i="9"/>
  <c r="AD23" i="9" s="1"/>
  <c r="W24" i="9"/>
  <c r="AS23" i="9"/>
  <c r="AO23" i="9"/>
  <c r="AJ23" i="9"/>
  <c r="AX20" i="8"/>
  <c r="AY20" i="8" s="1"/>
  <c r="AZ20" i="8" s="1"/>
  <c r="AH24" i="10" l="1"/>
  <c r="AO24" i="10"/>
  <c r="W25" i="10"/>
  <c r="AD24" i="10"/>
  <c r="Y24" i="10"/>
  <c r="AA25" i="10" s="1"/>
  <c r="AB26" i="10" s="1"/>
  <c r="AS24" i="10"/>
  <c r="AJ24" i="10"/>
  <c r="Z24" i="10"/>
  <c r="AC24" i="10"/>
  <c r="AF24" i="10" s="1"/>
  <c r="Z24" i="15"/>
  <c r="Y24" i="15"/>
  <c r="AA25" i="15" s="1"/>
  <c r="AB26" i="15" s="1"/>
  <c r="AS24" i="15"/>
  <c r="AJ24" i="15"/>
  <c r="AO24" i="15"/>
  <c r="W25" i="15"/>
  <c r="AH24" i="15"/>
  <c r="AH25" i="13"/>
  <c r="AC25" i="13"/>
  <c r="AR23" i="11"/>
  <c r="AQ23" i="11"/>
  <c r="AU23" i="11" s="1"/>
  <c r="AX23" i="11" s="1"/>
  <c r="AY23" i="11" s="1"/>
  <c r="AZ23" i="11" s="1"/>
  <c r="AQ25" i="14"/>
  <c r="AU25" i="14" s="1"/>
  <c r="AX25" i="14" s="1"/>
  <c r="AY25" i="14" s="1"/>
  <c r="AZ25" i="14" s="1"/>
  <c r="AR25" i="14"/>
  <c r="AV25" i="13"/>
  <c r="AW25" i="13" s="1"/>
  <c r="AE25" i="13"/>
  <c r="AD25" i="13"/>
  <c r="AG25" i="13"/>
  <c r="AI25" i="13" s="1"/>
  <c r="X27" i="13"/>
  <c r="AP26" i="13"/>
  <c r="AT26" i="13"/>
  <c r="AK25" i="12"/>
  <c r="AN25" i="12"/>
  <c r="AG23" i="9"/>
  <c r="AI23" i="9" s="1"/>
  <c r="AA24" i="9"/>
  <c r="AB25" i="9" s="1"/>
  <c r="AC23" i="9"/>
  <c r="AF23" i="9" s="1"/>
  <c r="AV23" i="9"/>
  <c r="AW23" i="9" s="1"/>
  <c r="AT24" i="9"/>
  <c r="AP24" i="9"/>
  <c r="X25" i="9"/>
  <c r="AE23" i="9"/>
  <c r="BA20" i="8"/>
  <c r="BC20" i="8" s="1"/>
  <c r="BB20" i="8"/>
  <c r="BD20" i="8" s="1"/>
  <c r="AT25" i="10" l="1"/>
  <c r="X26" i="10"/>
  <c r="AP25" i="10"/>
  <c r="AV24" i="10"/>
  <c r="AW24" i="10" s="1"/>
  <c r="AI24" i="10"/>
  <c r="AE24" i="10"/>
  <c r="AG24" i="10"/>
  <c r="AT25" i="15"/>
  <c r="AP25" i="15"/>
  <c r="X26" i="15"/>
  <c r="AD24" i="15"/>
  <c r="AC24" i="15"/>
  <c r="AF24" i="15" s="1"/>
  <c r="AG24" i="15"/>
  <c r="AI24" i="15" s="1"/>
  <c r="AV24" i="15"/>
  <c r="AW24" i="15" s="1"/>
  <c r="AE24" i="15"/>
  <c r="AF25" i="13"/>
  <c r="BB25" i="14"/>
  <c r="BD25" i="14" s="1"/>
  <c r="BE25" i="14" s="1"/>
  <c r="U26" i="14" s="1"/>
  <c r="Y26" i="14" s="1"/>
  <c r="BA25" i="14"/>
  <c r="BC25" i="14" s="1"/>
  <c r="BB23" i="11"/>
  <c r="BD23" i="11" s="1"/>
  <c r="BA23" i="11"/>
  <c r="BC23" i="11" s="1"/>
  <c r="BF25" i="14"/>
  <c r="V26" i="14" s="1"/>
  <c r="Z26" i="14" s="1"/>
  <c r="AK25" i="13"/>
  <c r="AN25" i="13"/>
  <c r="AQ25" i="12"/>
  <c r="AU25" i="12" s="1"/>
  <c r="AX25" i="12" s="1"/>
  <c r="AY25" i="12" s="1"/>
  <c r="AZ25" i="12" s="1"/>
  <c r="AR25" i="12"/>
  <c r="AN23" i="9"/>
  <c r="AK23" i="9"/>
  <c r="BF20" i="8"/>
  <c r="V21" i="8" s="1"/>
  <c r="Z21" i="8" s="1"/>
  <c r="BE20" i="8"/>
  <c r="U21" i="8" s="1"/>
  <c r="AK24" i="10" l="1"/>
  <c r="AN24" i="10"/>
  <c r="AK24" i="15"/>
  <c r="AN24" i="15"/>
  <c r="AJ21" i="8"/>
  <c r="Y21" i="8"/>
  <c r="AA22" i="8" s="1"/>
  <c r="AB23" i="8" s="1"/>
  <c r="BA25" i="12"/>
  <c r="BC25" i="12" s="1"/>
  <c r="BF25" i="12" s="1"/>
  <c r="V26" i="12" s="1"/>
  <c r="Z26" i="12" s="1"/>
  <c r="BB25" i="12"/>
  <c r="BD25" i="12" s="1"/>
  <c r="BF23" i="11"/>
  <c r="V24" i="11" s="1"/>
  <c r="BE23" i="11"/>
  <c r="U24" i="11" s="1"/>
  <c r="W27" i="14"/>
  <c r="AA27" i="14"/>
  <c r="AB28" i="14" s="1"/>
  <c r="AS26" i="14"/>
  <c r="AH26" i="14"/>
  <c r="AO26" i="14"/>
  <c r="AJ26" i="14"/>
  <c r="AR25" i="13"/>
  <c r="AQ25" i="13"/>
  <c r="AU25" i="13" s="1"/>
  <c r="AX25" i="13" s="1"/>
  <c r="AY25" i="13" s="1"/>
  <c r="AZ25" i="13" s="1"/>
  <c r="BA25" i="13" s="1"/>
  <c r="BC25" i="13" s="1"/>
  <c r="AR23" i="9"/>
  <c r="AQ23" i="9"/>
  <c r="AU23" i="9" s="1"/>
  <c r="AX23" i="9" s="1"/>
  <c r="AY23" i="9" s="1"/>
  <c r="AZ23" i="9" s="1"/>
  <c r="AS21" i="8"/>
  <c r="W22" i="8"/>
  <c r="AO21" i="8"/>
  <c r="AH21" i="8"/>
  <c r="AQ24" i="10" l="1"/>
  <c r="AU24" i="10" s="1"/>
  <c r="AX24" i="10" s="1"/>
  <c r="AY24" i="10" s="1"/>
  <c r="AZ24" i="10" s="1"/>
  <c r="AR24" i="10"/>
  <c r="AQ24" i="15"/>
  <c r="AU24" i="15" s="1"/>
  <c r="AX24" i="15" s="1"/>
  <c r="AY24" i="15" s="1"/>
  <c r="AZ24" i="15" s="1"/>
  <c r="AR24" i="15"/>
  <c r="BE25" i="12"/>
  <c r="U26" i="12" s="1"/>
  <c r="Y26" i="12" s="1"/>
  <c r="AA27" i="12" s="1"/>
  <c r="AB28" i="12" s="1"/>
  <c r="BB25" i="13"/>
  <c r="BD25" i="13" s="1"/>
  <c r="BE25" i="13" s="1"/>
  <c r="U26" i="13" s="1"/>
  <c r="Y26" i="13" s="1"/>
  <c r="Y24" i="11"/>
  <c r="AA25" i="11" s="1"/>
  <c r="AB26" i="11" s="1"/>
  <c r="AS24" i="11"/>
  <c r="AH24" i="11"/>
  <c r="AO24" i="11"/>
  <c r="W25" i="11"/>
  <c r="AJ24" i="11"/>
  <c r="Z24" i="11"/>
  <c r="AV26" i="14"/>
  <c r="AW26" i="14" s="1"/>
  <c r="AE26" i="14"/>
  <c r="AG26" i="14"/>
  <c r="AI26" i="14" s="1"/>
  <c r="AC26" i="14"/>
  <c r="AD26" i="14"/>
  <c r="X28" i="14"/>
  <c r="AP27" i="14"/>
  <c r="AT27" i="14"/>
  <c r="AH26" i="12"/>
  <c r="AS26" i="12"/>
  <c r="W27" i="12"/>
  <c r="AJ26" i="12"/>
  <c r="BB23" i="9"/>
  <c r="BD23" i="9" s="1"/>
  <c r="BA23" i="9"/>
  <c r="BC23" i="9" s="1"/>
  <c r="AD21" i="8"/>
  <c r="AC21" i="8"/>
  <c r="AF21" i="8" s="1"/>
  <c r="AG21" i="8"/>
  <c r="AT22" i="8"/>
  <c r="AP22" i="8"/>
  <c r="X23" i="8"/>
  <c r="AV21" i="8"/>
  <c r="AW21" i="8" s="1"/>
  <c r="AE21" i="8"/>
  <c r="BB24" i="10" l="1"/>
  <c r="BD24" i="10" s="1"/>
  <c r="BA24" i="10"/>
  <c r="BC24" i="10" s="1"/>
  <c r="BA24" i="15"/>
  <c r="BC24" i="15" s="1"/>
  <c r="BB24" i="15"/>
  <c r="BD24" i="15" s="1"/>
  <c r="AF26" i="14"/>
  <c r="AO26" i="12"/>
  <c r="AD26" i="12"/>
  <c r="AG24" i="11"/>
  <c r="BF25" i="13"/>
  <c r="V26" i="13" s="1"/>
  <c r="Z26" i="13" s="1"/>
  <c r="AD26" i="13" s="1"/>
  <c r="AV24" i="11"/>
  <c r="AW24" i="11" s="1"/>
  <c r="AI24" i="11"/>
  <c r="AE24" i="11"/>
  <c r="AD24" i="11"/>
  <c r="AC24" i="11"/>
  <c r="AT25" i="11"/>
  <c r="X26" i="11"/>
  <c r="AP25" i="11"/>
  <c r="AK26" i="14"/>
  <c r="AN26" i="14"/>
  <c r="AO26" i="13"/>
  <c r="AA27" i="13"/>
  <c r="AB28" i="13" s="1"/>
  <c r="AS26" i="13"/>
  <c r="W27" i="13"/>
  <c r="AJ26" i="13"/>
  <c r="AP27" i="12"/>
  <c r="AT27" i="12"/>
  <c r="X28" i="12"/>
  <c r="AG26" i="12"/>
  <c r="AI26" i="12" s="1"/>
  <c r="AC26" i="12"/>
  <c r="AF26" i="12" s="1"/>
  <c r="AV26" i="12"/>
  <c r="AW26" i="12" s="1"/>
  <c r="AE26" i="12"/>
  <c r="BE23" i="9"/>
  <c r="U24" i="9" s="1"/>
  <c r="BF23" i="9"/>
  <c r="V24" i="9" s="1"/>
  <c r="AI21" i="8"/>
  <c r="AK21" i="8" s="1"/>
  <c r="BF24" i="10" l="1"/>
  <c r="V25" i="10" s="1"/>
  <c r="BE24" i="10"/>
  <c r="U25" i="10" s="1"/>
  <c r="BE24" i="15"/>
  <c r="U25" i="15" s="1"/>
  <c r="BF24" i="15"/>
  <c r="V25" i="15" s="1"/>
  <c r="AF24" i="11"/>
  <c r="AG26" i="13"/>
  <c r="AI26" i="13" s="1"/>
  <c r="AH26" i="13"/>
  <c r="AK24" i="11"/>
  <c r="AN24" i="11"/>
  <c r="AQ26" i="14"/>
  <c r="AU26" i="14" s="1"/>
  <c r="AX26" i="14" s="1"/>
  <c r="AY26" i="14" s="1"/>
  <c r="AZ26" i="14" s="1"/>
  <c r="BB26" i="14" s="1"/>
  <c r="BD26" i="14" s="1"/>
  <c r="AR26" i="14"/>
  <c r="AP27" i="13"/>
  <c r="X28" i="13"/>
  <c r="AT27" i="13"/>
  <c r="AC26" i="13"/>
  <c r="AF26" i="13" s="1"/>
  <c r="AV26" i="13"/>
  <c r="AW26" i="13" s="1"/>
  <c r="AE26" i="13"/>
  <c r="AK26" i="12"/>
  <c r="AN26" i="12"/>
  <c r="Y24" i="9"/>
  <c r="AO24" i="9"/>
  <c r="W25" i="9"/>
  <c r="AH24" i="9"/>
  <c r="AS24" i="9"/>
  <c r="AJ24" i="9"/>
  <c r="Z24" i="9"/>
  <c r="AN21" i="8"/>
  <c r="AR21" i="8" s="1"/>
  <c r="AS25" i="10" l="1"/>
  <c r="AO25" i="10"/>
  <c r="Y25" i="10"/>
  <c r="AA26" i="10" s="1"/>
  <c r="AB27" i="10" s="1"/>
  <c r="W26" i="10"/>
  <c r="AD25" i="10"/>
  <c r="AH25" i="10"/>
  <c r="AJ25" i="10"/>
  <c r="Z25" i="10"/>
  <c r="AC25" i="10"/>
  <c r="AF25" i="10" s="1"/>
  <c r="Z25" i="15"/>
  <c r="Y25" i="15"/>
  <c r="AA26" i="15" s="1"/>
  <c r="AB27" i="15" s="1"/>
  <c r="AS25" i="15"/>
  <c r="AO25" i="15"/>
  <c r="AJ25" i="15"/>
  <c r="AH25" i="15"/>
  <c r="W26" i="15"/>
  <c r="BA26" i="14"/>
  <c r="BC26" i="14" s="1"/>
  <c r="BF26" i="14" s="1"/>
  <c r="V27" i="14" s="1"/>
  <c r="Z27" i="14" s="1"/>
  <c r="AQ24" i="11"/>
  <c r="AU24" i="11" s="1"/>
  <c r="AX24" i="11" s="1"/>
  <c r="AY24" i="11" s="1"/>
  <c r="AZ24" i="11" s="1"/>
  <c r="AR24" i="11"/>
  <c r="AN26" i="13"/>
  <c r="AK26" i="13"/>
  <c r="AQ26" i="12"/>
  <c r="AU26" i="12" s="1"/>
  <c r="AX26" i="12" s="1"/>
  <c r="AY26" i="12" s="1"/>
  <c r="AZ26" i="12" s="1"/>
  <c r="AR26" i="12"/>
  <c r="AG24" i="9"/>
  <c r="AI24" i="9" s="1"/>
  <c r="AV24" i="9"/>
  <c r="AW24" i="9" s="1"/>
  <c r="AE24" i="9"/>
  <c r="AD24" i="9"/>
  <c r="AA25" i="9"/>
  <c r="AB26" i="9" s="1"/>
  <c r="X26" i="9"/>
  <c r="AP25" i="9"/>
  <c r="AT25" i="9"/>
  <c r="AC24" i="9"/>
  <c r="AQ21" i="8"/>
  <c r="AU21" i="8" s="1"/>
  <c r="AX21" i="8" s="1"/>
  <c r="AY21" i="8" s="1"/>
  <c r="AP26" i="10" l="1"/>
  <c r="X27" i="10"/>
  <c r="AT26" i="10"/>
  <c r="AG25" i="10"/>
  <c r="AV25" i="10"/>
  <c r="AW25" i="10" s="1"/>
  <c r="AI25" i="10"/>
  <c r="AE25" i="10"/>
  <c r="AD25" i="15"/>
  <c r="AC25" i="15"/>
  <c r="AF25" i="15" s="1"/>
  <c r="AG25" i="15"/>
  <c r="AI25" i="15" s="1"/>
  <c r="AP26" i="15"/>
  <c r="AT26" i="15"/>
  <c r="X27" i="15"/>
  <c r="AE25" i="15"/>
  <c r="AV25" i="15"/>
  <c r="AW25" i="15" s="1"/>
  <c r="BE26" i="14"/>
  <c r="U27" i="14" s="1"/>
  <c r="Y27" i="14" s="1"/>
  <c r="AD27" i="14" s="1"/>
  <c r="AZ21" i="8"/>
  <c r="BB21" i="8" s="1"/>
  <c r="BD21" i="8" s="1"/>
  <c r="BB26" i="12"/>
  <c r="BD26" i="12" s="1"/>
  <c r="BA26" i="12"/>
  <c r="BC26" i="12" s="1"/>
  <c r="BE26" i="12" s="1"/>
  <c r="U27" i="12" s="1"/>
  <c r="Y27" i="12" s="1"/>
  <c r="BA24" i="11"/>
  <c r="BB24" i="11"/>
  <c r="BD24" i="11" s="1"/>
  <c r="AS27" i="14"/>
  <c r="AJ27" i="14"/>
  <c r="AQ26" i="13"/>
  <c r="AU26" i="13" s="1"/>
  <c r="AX26" i="13" s="1"/>
  <c r="AY26" i="13" s="1"/>
  <c r="AZ26" i="13" s="1"/>
  <c r="AR26" i="13"/>
  <c r="AF24" i="9"/>
  <c r="AK24" i="9"/>
  <c r="AN24" i="9"/>
  <c r="AN25" i="10" l="1"/>
  <c r="AK25" i="10"/>
  <c r="AK25" i="15"/>
  <c r="AN25" i="15"/>
  <c r="AO27" i="14"/>
  <c r="BF26" i="12"/>
  <c r="V27" i="12" s="1"/>
  <c r="Z27" i="12" s="1"/>
  <c r="AA28" i="14"/>
  <c r="AB29" i="14" s="1"/>
  <c r="AH27" i="14"/>
  <c r="W28" i="14"/>
  <c r="AP28" i="14" s="1"/>
  <c r="AG27" i="14"/>
  <c r="AI27" i="14" s="1"/>
  <c r="BA21" i="8"/>
  <c r="BB26" i="13"/>
  <c r="BD26" i="13" s="1"/>
  <c r="BA26" i="13"/>
  <c r="BC26" i="13" s="1"/>
  <c r="BC24" i="11"/>
  <c r="BE24" i="11" s="1"/>
  <c r="U25" i="11" s="1"/>
  <c r="AC27" i="14"/>
  <c r="AF27" i="14" s="1"/>
  <c r="AV27" i="14"/>
  <c r="AW27" i="14" s="1"/>
  <c r="AE27" i="14"/>
  <c r="AS27" i="12"/>
  <c r="AO27" i="12"/>
  <c r="AA28" i="12"/>
  <c r="AB29" i="12" s="1"/>
  <c r="W28" i="12"/>
  <c r="AJ27" i="12"/>
  <c r="AR24" i="9"/>
  <c r="AQ24" i="9"/>
  <c r="AU24" i="9" s="1"/>
  <c r="AX24" i="9" s="1"/>
  <c r="AY24" i="9" s="1"/>
  <c r="AZ24" i="9" s="1"/>
  <c r="AQ25" i="10" l="1"/>
  <c r="AU25" i="10" s="1"/>
  <c r="AX25" i="10" s="1"/>
  <c r="AY25" i="10" s="1"/>
  <c r="AZ25" i="10" s="1"/>
  <c r="AR25" i="10"/>
  <c r="AR25" i="15"/>
  <c r="AQ25" i="15"/>
  <c r="AU25" i="15" s="1"/>
  <c r="AX25" i="15" s="1"/>
  <c r="AY25" i="15" s="1"/>
  <c r="AZ25" i="15" s="1"/>
  <c r="AT28" i="14"/>
  <c r="BF26" i="13"/>
  <c r="V27" i="13" s="1"/>
  <c r="Z27" i="13" s="1"/>
  <c r="AH27" i="12"/>
  <c r="X29" i="14"/>
  <c r="BC21" i="8"/>
  <c r="BF21" i="8" s="1"/>
  <c r="V22" i="8" s="1"/>
  <c r="Z22" i="8" s="1"/>
  <c r="BE26" i="13"/>
  <c r="U27" i="13" s="1"/>
  <c r="Y27" i="13" s="1"/>
  <c r="AA28" i="13" s="1"/>
  <c r="AB29" i="13" s="1"/>
  <c r="Y25" i="11"/>
  <c r="AA26" i="11" s="1"/>
  <c r="AB27" i="11" s="1"/>
  <c r="AO25" i="11"/>
  <c r="AS25" i="11"/>
  <c r="W26" i="11"/>
  <c r="AJ25" i="11"/>
  <c r="BF24" i="11"/>
  <c r="V25" i="11" s="1"/>
  <c r="AN27" i="14"/>
  <c r="AK27" i="14"/>
  <c r="AD27" i="12"/>
  <c r="AC27" i="12"/>
  <c r="AG27" i="12"/>
  <c r="AI27" i="12"/>
  <c r="AV27" i="12"/>
  <c r="AW27" i="12" s="1"/>
  <c r="AE27" i="12"/>
  <c r="X29" i="12"/>
  <c r="AT28" i="12"/>
  <c r="AP28" i="12"/>
  <c r="BB24" i="9"/>
  <c r="BD24" i="9" s="1"/>
  <c r="BA24" i="9"/>
  <c r="BC24" i="9" s="1"/>
  <c r="BA25" i="10" l="1"/>
  <c r="BC25" i="10" s="1"/>
  <c r="BB25" i="10"/>
  <c r="BD25" i="10" s="1"/>
  <c r="BA25" i="15"/>
  <c r="BC25" i="15" s="1"/>
  <c r="BB25" i="15"/>
  <c r="BD25" i="15" s="1"/>
  <c r="AJ27" i="13"/>
  <c r="BE21" i="8"/>
  <c r="U22" i="8" s="1"/>
  <c r="AH27" i="13"/>
  <c r="W28" i="13"/>
  <c r="AT28" i="13" s="1"/>
  <c r="AO27" i="13"/>
  <c r="AS27" i="13"/>
  <c r="AF27" i="12"/>
  <c r="Z25" i="11"/>
  <c r="X27" i="11"/>
  <c r="AT26" i="11"/>
  <c r="AP26" i="11"/>
  <c r="AH25" i="11"/>
  <c r="AQ27" i="14"/>
  <c r="AU27" i="14" s="1"/>
  <c r="AX27" i="14" s="1"/>
  <c r="AY27" i="14" s="1"/>
  <c r="AZ27" i="14" s="1"/>
  <c r="AR27" i="14"/>
  <c r="AV27" i="13"/>
  <c r="AW27" i="13" s="1"/>
  <c r="AE27" i="13"/>
  <c r="AD27" i="13"/>
  <c r="AG27" i="13"/>
  <c r="AI27" i="13" s="1"/>
  <c r="AC27" i="13"/>
  <c r="AF27" i="13" s="1"/>
  <c r="X29" i="13"/>
  <c r="AK27" i="12"/>
  <c r="AN27" i="12"/>
  <c r="BF24" i="9"/>
  <c r="V25" i="9" s="1"/>
  <c r="BE24" i="9"/>
  <c r="U25" i="9" s="1"/>
  <c r="BF25" i="10" l="1"/>
  <c r="V26" i="10" s="1"/>
  <c r="BE25" i="10"/>
  <c r="U26" i="10" s="1"/>
  <c r="BF25" i="15"/>
  <c r="V26" i="15" s="1"/>
  <c r="BE25" i="15"/>
  <c r="U26" i="15" s="1"/>
  <c r="AP28" i="13"/>
  <c r="BA27" i="14"/>
  <c r="BC27" i="14" s="1"/>
  <c r="BF27" i="14" s="1"/>
  <c r="V28" i="14" s="1"/>
  <c r="Z28" i="14" s="1"/>
  <c r="BB27" i="14"/>
  <c r="BD27" i="14" s="1"/>
  <c r="AJ22" i="8"/>
  <c r="Y22" i="8"/>
  <c r="AD22" i="8" s="1"/>
  <c r="W23" i="8"/>
  <c r="AS22" i="8"/>
  <c r="AO22" i="8"/>
  <c r="AH22" i="8"/>
  <c r="AV25" i="11"/>
  <c r="AW25" i="11" s="1"/>
  <c r="AE25" i="11"/>
  <c r="AD25" i="11"/>
  <c r="AG25" i="11"/>
  <c r="AI25" i="11" s="1"/>
  <c r="AC25" i="11"/>
  <c r="AK27" i="13"/>
  <c r="AN27" i="13"/>
  <c r="AQ27" i="12"/>
  <c r="AU27" i="12" s="1"/>
  <c r="AX27" i="12" s="1"/>
  <c r="AY27" i="12" s="1"/>
  <c r="AZ27" i="12" s="1"/>
  <c r="AR27" i="12"/>
  <c r="Z25" i="9"/>
  <c r="Y25" i="9"/>
  <c r="AD25" i="9" s="1"/>
  <c r="AS25" i="9"/>
  <c r="W26" i="9"/>
  <c r="AO25" i="9"/>
  <c r="AH25" i="9"/>
  <c r="AJ25" i="9"/>
  <c r="Y26" i="10" l="1"/>
  <c r="AA27" i="10" s="1"/>
  <c r="AB28" i="10" s="1"/>
  <c r="AH26" i="10"/>
  <c r="W27" i="10"/>
  <c r="AO26" i="10"/>
  <c r="AS26" i="10"/>
  <c r="AD26" i="10"/>
  <c r="AJ26" i="10"/>
  <c r="Z26" i="10"/>
  <c r="AC26" i="10"/>
  <c r="AF26" i="10" s="1"/>
  <c r="AO26" i="15"/>
  <c r="W27" i="15"/>
  <c r="AJ26" i="15"/>
  <c r="Y26" i="15"/>
  <c r="AA27" i="15" s="1"/>
  <c r="AB28" i="15" s="1"/>
  <c r="AS26" i="15"/>
  <c r="AD26" i="15"/>
  <c r="AH26" i="15"/>
  <c r="Z26" i="15"/>
  <c r="AC26" i="15" s="1"/>
  <c r="AF26" i="15" s="1"/>
  <c r="BE27" i="14"/>
  <c r="U28" i="14" s="1"/>
  <c r="Y28" i="14" s="1"/>
  <c r="AA29" i="14" s="1"/>
  <c r="AB30" i="14" s="1"/>
  <c r="AP23" i="8"/>
  <c r="AT23" i="8"/>
  <c r="X24" i="8"/>
  <c r="AA23" i="8"/>
  <c r="AB24" i="8" s="1"/>
  <c r="AV22" i="8"/>
  <c r="AW22" i="8" s="1"/>
  <c r="AE22" i="8"/>
  <c r="AC22" i="8"/>
  <c r="AF22" i="8" s="1"/>
  <c r="AI22" i="8" s="1"/>
  <c r="AG22" i="8"/>
  <c r="AU27" i="13"/>
  <c r="AX27" i="13" s="1"/>
  <c r="AY27" i="13" s="1"/>
  <c r="AZ27" i="13" s="1"/>
  <c r="BB27" i="13" s="1"/>
  <c r="BD27" i="13" s="1"/>
  <c r="BA27" i="12"/>
  <c r="BC27" i="12" s="1"/>
  <c r="BB27" i="12"/>
  <c r="BD27" i="12" s="1"/>
  <c r="AN25" i="11"/>
  <c r="AK25" i="11"/>
  <c r="AF25" i="11"/>
  <c r="W29" i="14"/>
  <c r="AS28" i="14"/>
  <c r="AR27" i="13"/>
  <c r="AQ27" i="13"/>
  <c r="AC25" i="9"/>
  <c r="AF25" i="9" s="1"/>
  <c r="AG25" i="9"/>
  <c r="AI25" i="9" s="1"/>
  <c r="AA26" i="9"/>
  <c r="AB27" i="9" s="1"/>
  <c r="AP26" i="9"/>
  <c r="X27" i="9"/>
  <c r="AT26" i="9"/>
  <c r="AV25" i="9"/>
  <c r="AW25" i="9" s="1"/>
  <c r="AE25" i="9"/>
  <c r="AP27" i="10" l="1"/>
  <c r="X28" i="10"/>
  <c r="AT27" i="10"/>
  <c r="AV26" i="10"/>
  <c r="AW26" i="10" s="1"/>
  <c r="AE26" i="10"/>
  <c r="AG26" i="10"/>
  <c r="AI26" i="10" s="1"/>
  <c r="AG26" i="15"/>
  <c r="AP27" i="15"/>
  <c r="AT27" i="15"/>
  <c r="X28" i="15"/>
  <c r="AE26" i="15"/>
  <c r="AI26" i="15"/>
  <c r="AV26" i="15"/>
  <c r="AW26" i="15" s="1"/>
  <c r="AH28" i="14"/>
  <c r="AD28" i="14"/>
  <c r="AO28" i="14"/>
  <c r="AJ28" i="14"/>
  <c r="BE27" i="12"/>
  <c r="U28" i="12" s="1"/>
  <c r="Y28" i="12" s="1"/>
  <c r="AK22" i="8"/>
  <c r="AN22" i="8"/>
  <c r="BA27" i="13"/>
  <c r="BC27" i="13" s="1"/>
  <c r="BF27" i="13" s="1"/>
  <c r="V28" i="13" s="1"/>
  <c r="Z28" i="13" s="1"/>
  <c r="BF27" i="12"/>
  <c r="V28" i="12" s="1"/>
  <c r="Z28" i="12" s="1"/>
  <c r="AD28" i="12" s="1"/>
  <c r="AQ25" i="11"/>
  <c r="AU25" i="11" s="1"/>
  <c r="AX25" i="11" s="1"/>
  <c r="AY25" i="11" s="1"/>
  <c r="AZ25" i="11" s="1"/>
  <c r="AR25" i="11"/>
  <c r="AV28" i="14"/>
  <c r="AW28" i="14" s="1"/>
  <c r="AE28" i="14"/>
  <c r="AG28" i="14"/>
  <c r="AI28" i="14" s="1"/>
  <c r="AC28" i="14"/>
  <c r="AF28" i="14" s="1"/>
  <c r="AP29" i="14"/>
  <c r="AT29" i="14"/>
  <c r="X30" i="14"/>
  <c r="AO28" i="12"/>
  <c r="AA29" i="12"/>
  <c r="AB30" i="12" s="1"/>
  <c r="AJ28" i="12"/>
  <c r="AK25" i="9"/>
  <c r="AN25" i="9"/>
  <c r="AK26" i="10" l="1"/>
  <c r="AN26" i="10"/>
  <c r="AK26" i="15"/>
  <c r="AN26" i="15"/>
  <c r="W29" i="12"/>
  <c r="AS28" i="12"/>
  <c r="AQ22" i="8"/>
  <c r="AU22" i="8" s="1"/>
  <c r="AX22" i="8" s="1"/>
  <c r="AY22" i="8" s="1"/>
  <c r="AZ22" i="8" s="1"/>
  <c r="AR22" i="8"/>
  <c r="BE27" i="13"/>
  <c r="U28" i="13" s="1"/>
  <c r="Y28" i="13" s="1"/>
  <c r="AA29" i="13" s="1"/>
  <c r="AB30" i="13" s="1"/>
  <c r="AH28" i="12"/>
  <c r="AG28" i="12"/>
  <c r="BB25" i="11"/>
  <c r="BD25" i="11" s="1"/>
  <c r="BA25" i="11"/>
  <c r="BC25" i="11" s="1"/>
  <c r="AK28" i="14"/>
  <c r="AN28" i="14"/>
  <c r="AC28" i="12"/>
  <c r="AF28" i="12" s="1"/>
  <c r="X30" i="12"/>
  <c r="AT29" i="12"/>
  <c r="AP29" i="12"/>
  <c r="AV28" i="12"/>
  <c r="AW28" i="12" s="1"/>
  <c r="AI28" i="12"/>
  <c r="AE28" i="12"/>
  <c r="AR25" i="9"/>
  <c r="AQ25" i="9"/>
  <c r="AU25" i="9" s="1"/>
  <c r="AX25" i="9" s="1"/>
  <c r="AY25" i="9" s="1"/>
  <c r="AZ25" i="9" s="1"/>
  <c r="AQ26" i="10" l="1"/>
  <c r="AU26" i="10" s="1"/>
  <c r="AX26" i="10" s="1"/>
  <c r="AY26" i="10" s="1"/>
  <c r="AZ26" i="10" s="1"/>
  <c r="AR26" i="10"/>
  <c r="AQ26" i="15"/>
  <c r="AU26" i="15" s="1"/>
  <c r="AX26" i="15" s="1"/>
  <c r="AY26" i="15" s="1"/>
  <c r="AZ26" i="15" s="1"/>
  <c r="AR26" i="15"/>
  <c r="BB22" i="8"/>
  <c r="BD22" i="8" s="1"/>
  <c r="BA22" i="8"/>
  <c r="BC22" i="8" s="1"/>
  <c r="AJ28" i="13"/>
  <c r="AO28" i="13"/>
  <c r="AC28" i="13"/>
  <c r="AS28" i="13"/>
  <c r="AD28" i="13"/>
  <c r="W29" i="13"/>
  <c r="X30" i="13" s="1"/>
  <c r="AH28" i="13"/>
  <c r="BF25" i="11"/>
  <c r="V26" i="11" s="1"/>
  <c r="BE25" i="11"/>
  <c r="U26" i="11" s="1"/>
  <c r="AQ28" i="14"/>
  <c r="AU28" i="14" s="1"/>
  <c r="AX28" i="14" s="1"/>
  <c r="AY28" i="14" s="1"/>
  <c r="AZ28" i="14" s="1"/>
  <c r="AR28" i="14"/>
  <c r="AT29" i="13"/>
  <c r="AV28" i="13"/>
  <c r="AW28" i="13" s="1"/>
  <c r="AE28" i="13"/>
  <c r="AG28" i="13"/>
  <c r="AI28" i="13" s="1"/>
  <c r="AK28" i="12"/>
  <c r="AN28" i="12"/>
  <c r="BB25" i="9"/>
  <c r="BD25" i="9" s="1"/>
  <c r="BA25" i="9"/>
  <c r="BC25" i="9" s="1"/>
  <c r="BB26" i="10" l="1"/>
  <c r="BD26" i="10" s="1"/>
  <c r="BA26" i="10"/>
  <c r="BC26" i="10" s="1"/>
  <c r="BA26" i="15"/>
  <c r="BC26" i="15" s="1"/>
  <c r="BB26" i="15"/>
  <c r="BD26" i="15" s="1"/>
  <c r="BF26" i="15" s="1"/>
  <c r="V27" i="15" s="1"/>
  <c r="AP29" i="13"/>
  <c r="BB28" i="14"/>
  <c r="BD28" i="14" s="1"/>
  <c r="BF28" i="14" s="1"/>
  <c r="V29" i="14" s="1"/>
  <c r="Z29" i="14" s="1"/>
  <c r="BA28" i="14"/>
  <c r="BC28" i="14" s="1"/>
  <c r="BE28" i="14" s="1"/>
  <c r="U29" i="14" s="1"/>
  <c r="Y29" i="14" s="1"/>
  <c r="BE22" i="8"/>
  <c r="U23" i="8" s="1"/>
  <c r="BF22" i="8"/>
  <c r="V23" i="8" s="1"/>
  <c r="Z23" i="8" s="1"/>
  <c r="AF28" i="13"/>
  <c r="Y26" i="11"/>
  <c r="AA27" i="11" s="1"/>
  <c r="AB28" i="11" s="1"/>
  <c r="AH26" i="11"/>
  <c r="AO26" i="11"/>
  <c r="W27" i="11"/>
  <c r="AS26" i="11"/>
  <c r="AJ26" i="11"/>
  <c r="Z26" i="11"/>
  <c r="AD26" i="11" s="1"/>
  <c r="AN28" i="13"/>
  <c r="AK28" i="13"/>
  <c r="AQ28" i="12"/>
  <c r="AU28" i="12" s="1"/>
  <c r="AX28" i="12" s="1"/>
  <c r="AY28" i="12" s="1"/>
  <c r="AZ28" i="12" s="1"/>
  <c r="AR28" i="12"/>
  <c r="BE25" i="9"/>
  <c r="U26" i="9" s="1"/>
  <c r="BF25" i="9"/>
  <c r="V26" i="9" s="1"/>
  <c r="BE26" i="10" l="1"/>
  <c r="U27" i="10" s="1"/>
  <c r="BF26" i="10"/>
  <c r="V27" i="10" s="1"/>
  <c r="Z27" i="15"/>
  <c r="BE26" i="15"/>
  <c r="U27" i="15" s="1"/>
  <c r="AC26" i="11"/>
  <c r="AF26" i="11" s="1"/>
  <c r="AG26" i="11"/>
  <c r="Y23" i="8"/>
  <c r="AO23" i="8"/>
  <c r="W24" i="8"/>
  <c r="AH23" i="8"/>
  <c r="AJ23" i="8"/>
  <c r="AS23" i="8"/>
  <c r="BB28" i="12"/>
  <c r="BD28" i="12" s="1"/>
  <c r="BE28" i="12" s="1"/>
  <c r="U29" i="12" s="1"/>
  <c r="Y29" i="12" s="1"/>
  <c r="BA28" i="12"/>
  <c r="BC28" i="12" s="1"/>
  <c r="BF28" i="12" s="1"/>
  <c r="V29" i="12" s="1"/>
  <c r="Z29" i="12" s="1"/>
  <c r="AP27" i="11"/>
  <c r="AT27" i="11"/>
  <c r="X28" i="11"/>
  <c r="AV26" i="11"/>
  <c r="AW26" i="11" s="1"/>
  <c r="AI26" i="11"/>
  <c r="AE26" i="11"/>
  <c r="W30" i="14"/>
  <c r="AS29" i="14"/>
  <c r="AO29" i="14"/>
  <c r="AH29" i="14"/>
  <c r="AA30" i="14"/>
  <c r="AB31" i="14" s="1"/>
  <c r="AJ29" i="14"/>
  <c r="AQ28" i="13"/>
  <c r="AU28" i="13" s="1"/>
  <c r="AX28" i="13" s="1"/>
  <c r="AY28" i="13" s="1"/>
  <c r="AZ28" i="13" s="1"/>
  <c r="AR28" i="13"/>
  <c r="Z26" i="9"/>
  <c r="W27" i="9"/>
  <c r="Y26" i="9"/>
  <c r="AA27" i="9" s="1"/>
  <c r="AB28" i="9" s="1"/>
  <c r="AO26" i="9"/>
  <c r="AS26" i="9"/>
  <c r="AH26" i="9"/>
  <c r="AJ26" i="9"/>
  <c r="Z27" i="10" l="1"/>
  <c r="AC27" i="10"/>
  <c r="AF27" i="10" s="1"/>
  <c r="Y27" i="10"/>
  <c r="AA28" i="10" s="1"/>
  <c r="AB29" i="10" s="1"/>
  <c r="W28" i="10"/>
  <c r="AG27" i="10"/>
  <c r="AI27" i="10" s="1"/>
  <c r="AO27" i="10"/>
  <c r="AS27" i="10"/>
  <c r="AH27" i="10"/>
  <c r="AJ27" i="10"/>
  <c r="W28" i="15"/>
  <c r="AS27" i="15"/>
  <c r="Y27" i="15"/>
  <c r="AJ27" i="15"/>
  <c r="AO27" i="15"/>
  <c r="AH27" i="15"/>
  <c r="AG27" i="15"/>
  <c r="AI27" i="15" s="1"/>
  <c r="AA24" i="8"/>
  <c r="AB25" i="8" s="1"/>
  <c r="AC23" i="8"/>
  <c r="AG23" i="8"/>
  <c r="AE23" i="8"/>
  <c r="X25" i="8"/>
  <c r="AT24" i="8"/>
  <c r="AP24" i="8"/>
  <c r="AD23" i="8"/>
  <c r="AV23" i="8"/>
  <c r="AW23" i="8" s="1"/>
  <c r="BB28" i="13"/>
  <c r="BD28" i="13" s="1"/>
  <c r="BA28" i="13"/>
  <c r="BC28" i="13" s="1"/>
  <c r="BF28" i="13" s="1"/>
  <c r="V29" i="13" s="1"/>
  <c r="Z29" i="13" s="1"/>
  <c r="AN26" i="11"/>
  <c r="AK26" i="11"/>
  <c r="AV29" i="14"/>
  <c r="AW29" i="14" s="1"/>
  <c r="AE29" i="14"/>
  <c r="AD29" i="14"/>
  <c r="AG29" i="14"/>
  <c r="AI29" i="14" s="1"/>
  <c r="AC29" i="14"/>
  <c r="AF29" i="14" s="1"/>
  <c r="X31" i="14"/>
  <c r="AP30" i="14"/>
  <c r="AT30" i="14"/>
  <c r="W30" i="12"/>
  <c r="AO29" i="12"/>
  <c r="AH29" i="12"/>
  <c r="AA30" i="12"/>
  <c r="AB31" i="12" s="1"/>
  <c r="AS29" i="12"/>
  <c r="AJ29" i="12"/>
  <c r="AG26" i="9"/>
  <c r="AI26" i="9" s="1"/>
  <c r="AC26" i="9"/>
  <c r="AD26" i="9"/>
  <c r="X28" i="9"/>
  <c r="AT27" i="9"/>
  <c r="AP27" i="9"/>
  <c r="AV26" i="9"/>
  <c r="AW26" i="9" s="1"/>
  <c r="AE26" i="9"/>
  <c r="AT28" i="10" l="1"/>
  <c r="AP28" i="10"/>
  <c r="X29" i="10"/>
  <c r="AN27" i="10"/>
  <c r="AK27" i="10"/>
  <c r="AD27" i="10"/>
  <c r="AV27" i="10"/>
  <c r="AW27" i="10" s="1"/>
  <c r="AE27" i="10"/>
  <c r="AF26" i="9"/>
  <c r="AA28" i="15"/>
  <c r="AB29" i="15" s="1"/>
  <c r="AC27" i="15"/>
  <c r="AE27" i="15"/>
  <c r="AD27" i="15"/>
  <c r="AF27" i="15" s="1"/>
  <c r="AK27" i="15"/>
  <c r="AN27" i="15"/>
  <c r="AV27" i="15"/>
  <c r="AW27" i="15" s="1"/>
  <c r="X29" i="15"/>
  <c r="AP28" i="15"/>
  <c r="AT28" i="15"/>
  <c r="BE28" i="13"/>
  <c r="U29" i="13" s="1"/>
  <c r="Y29" i="13" s="1"/>
  <c r="AA30" i="13" s="1"/>
  <c r="AB31" i="13" s="1"/>
  <c r="AF23" i="8"/>
  <c r="AI23" i="8" s="1"/>
  <c r="AR26" i="11"/>
  <c r="AQ26" i="11"/>
  <c r="AU26" i="11" s="1"/>
  <c r="AX26" i="11" s="1"/>
  <c r="AY26" i="11" s="1"/>
  <c r="AZ26" i="11" s="1"/>
  <c r="AN29" i="14"/>
  <c r="AK29" i="14"/>
  <c r="W30" i="13"/>
  <c r="AS29" i="13"/>
  <c r="AO29" i="13"/>
  <c r="AH29" i="13"/>
  <c r="X31" i="12"/>
  <c r="AP30" i="12"/>
  <c r="AT30" i="12"/>
  <c r="AD29" i="12"/>
  <c r="AV29" i="12"/>
  <c r="AW29" i="12" s="1"/>
  <c r="AI29" i="12"/>
  <c r="AE29" i="12"/>
  <c r="AG29" i="12"/>
  <c r="AC29" i="12"/>
  <c r="AF29" i="12" s="1"/>
  <c r="AK26" i="9"/>
  <c r="AN26" i="9"/>
  <c r="AQ27" i="10" l="1"/>
  <c r="AU27" i="10" s="1"/>
  <c r="AX27" i="10" s="1"/>
  <c r="AY27" i="10" s="1"/>
  <c r="AZ27" i="10" s="1"/>
  <c r="AR27" i="10"/>
  <c r="AQ27" i="15"/>
  <c r="AU27" i="15" s="1"/>
  <c r="AX27" i="15" s="1"/>
  <c r="AY27" i="15" s="1"/>
  <c r="AZ27" i="15" s="1"/>
  <c r="AR27" i="15"/>
  <c r="AJ29" i="13"/>
  <c r="AN23" i="8"/>
  <c r="AK23" i="8"/>
  <c r="BA26" i="11"/>
  <c r="BC26" i="11" s="1"/>
  <c r="BB26" i="11"/>
  <c r="AQ29" i="14"/>
  <c r="AU29" i="14" s="1"/>
  <c r="AX29" i="14" s="1"/>
  <c r="AY29" i="14" s="1"/>
  <c r="AZ29" i="14" s="1"/>
  <c r="AR29" i="14"/>
  <c r="AV29" i="13"/>
  <c r="AW29" i="13" s="1"/>
  <c r="AE29" i="13"/>
  <c r="AD29" i="13"/>
  <c r="AG29" i="13"/>
  <c r="AI29" i="13" s="1"/>
  <c r="AC29" i="13"/>
  <c r="X31" i="13"/>
  <c r="AP30" i="13"/>
  <c r="AT30" i="13"/>
  <c r="AN29" i="12"/>
  <c r="AK29" i="12"/>
  <c r="AQ26" i="9"/>
  <c r="AU26" i="9" s="1"/>
  <c r="AX26" i="9" s="1"/>
  <c r="AY26" i="9" s="1"/>
  <c r="AZ26" i="9" s="1"/>
  <c r="AR26" i="9"/>
  <c r="BA27" i="10" l="1"/>
  <c r="BC27" i="10" s="1"/>
  <c r="BB27" i="10"/>
  <c r="BD27" i="10" s="1"/>
  <c r="BA27" i="15"/>
  <c r="BC27" i="15" s="1"/>
  <c r="BB27" i="15"/>
  <c r="BD27" i="15" s="1"/>
  <c r="AF29" i="13"/>
  <c r="BA29" i="14"/>
  <c r="BC29" i="14" s="1"/>
  <c r="BB29" i="14"/>
  <c r="BD29" i="14" s="1"/>
  <c r="BE29" i="14" s="1"/>
  <c r="U30" i="14" s="1"/>
  <c r="Y30" i="14" s="1"/>
  <c r="AQ23" i="8"/>
  <c r="AU23" i="8" s="1"/>
  <c r="AX23" i="8" s="1"/>
  <c r="AY23" i="8" s="1"/>
  <c r="AZ23" i="8" s="1"/>
  <c r="AR23" i="8"/>
  <c r="BD26" i="11"/>
  <c r="BE26" i="11" s="1"/>
  <c r="U27" i="11" s="1"/>
  <c r="AK29" i="13"/>
  <c r="AN29" i="13"/>
  <c r="AQ29" i="12"/>
  <c r="AU29" i="12" s="1"/>
  <c r="AX29" i="12" s="1"/>
  <c r="AY29" i="12" s="1"/>
  <c r="AZ29" i="12" s="1"/>
  <c r="AR29" i="12"/>
  <c r="BA26" i="9"/>
  <c r="BC26" i="9" s="1"/>
  <c r="BB26" i="9"/>
  <c r="BD26" i="9" s="1"/>
  <c r="BE27" i="10" l="1"/>
  <c r="U28" i="10" s="1"/>
  <c r="BF27" i="10"/>
  <c r="V28" i="10" s="1"/>
  <c r="BF27" i="15"/>
  <c r="V28" i="15" s="1"/>
  <c r="BE27" i="15"/>
  <c r="U28" i="15" s="1"/>
  <c r="BF29" i="14"/>
  <c r="V30" i="14" s="1"/>
  <c r="Z30" i="14" s="1"/>
  <c r="BF26" i="11"/>
  <c r="V27" i="11" s="1"/>
  <c r="BB23" i="8"/>
  <c r="BA23" i="8"/>
  <c r="BC23" i="8" s="1"/>
  <c r="BA29" i="12"/>
  <c r="BC29" i="12" s="1"/>
  <c r="BB29" i="12"/>
  <c r="BD29" i="12" s="1"/>
  <c r="Y27" i="11"/>
  <c r="AA28" i="11" s="1"/>
  <c r="AB29" i="11" s="1"/>
  <c r="AH27" i="11"/>
  <c r="AS27" i="11"/>
  <c r="W28" i="11"/>
  <c r="AO27" i="11"/>
  <c r="AJ27" i="11"/>
  <c r="Z27" i="11"/>
  <c r="AD27" i="11" s="1"/>
  <c r="AA31" i="14"/>
  <c r="AB32" i="14" s="1"/>
  <c r="AO30" i="14"/>
  <c r="AS30" i="14"/>
  <c r="W31" i="14"/>
  <c r="AJ30" i="14"/>
  <c r="AR29" i="13"/>
  <c r="AQ29" i="13"/>
  <c r="AU29" i="13" s="1"/>
  <c r="AX29" i="13" s="1"/>
  <c r="AY29" i="13" s="1"/>
  <c r="AZ29" i="13" s="1"/>
  <c r="BF26" i="9"/>
  <c r="V27" i="9" s="1"/>
  <c r="BE26" i="9"/>
  <c r="U27" i="9" s="1"/>
  <c r="Z28" i="10" l="1"/>
  <c r="AD28" i="10" s="1"/>
  <c r="AH28" i="10"/>
  <c r="AS28" i="10"/>
  <c r="W29" i="10"/>
  <c r="Y28" i="10"/>
  <c r="AA29" i="10" s="1"/>
  <c r="AB30" i="10" s="1"/>
  <c r="AO28" i="10"/>
  <c r="AJ28" i="10"/>
  <c r="W29" i="15"/>
  <c r="AJ28" i="15"/>
  <c r="Y28" i="15"/>
  <c r="AG28" i="15" s="1"/>
  <c r="AS28" i="15"/>
  <c r="AO28" i="15"/>
  <c r="AH28" i="15"/>
  <c r="Z28" i="15"/>
  <c r="AH30" i="14"/>
  <c r="BE29" i="12"/>
  <c r="U30" i="12" s="1"/>
  <c r="Y30" i="12" s="1"/>
  <c r="AG30" i="14"/>
  <c r="AD30" i="14"/>
  <c r="BD23" i="8"/>
  <c r="BE23" i="8" s="1"/>
  <c r="U24" i="8" s="1"/>
  <c r="BB29" i="13"/>
  <c r="BD29" i="13" s="1"/>
  <c r="BE29" i="13" s="1"/>
  <c r="U30" i="13" s="1"/>
  <c r="Y30" i="13" s="1"/>
  <c r="BA29" i="13"/>
  <c r="BC29" i="13" s="1"/>
  <c r="BF29" i="12"/>
  <c r="V30" i="12" s="1"/>
  <c r="Z30" i="12" s="1"/>
  <c r="AP28" i="11"/>
  <c r="X29" i="11"/>
  <c r="AT28" i="11"/>
  <c r="AC27" i="11"/>
  <c r="AF27" i="11" s="1"/>
  <c r="AG27" i="11"/>
  <c r="AI27" i="11" s="1"/>
  <c r="AV27" i="11"/>
  <c r="AW27" i="11" s="1"/>
  <c r="AE27" i="11"/>
  <c r="AP31" i="14"/>
  <c r="X32" i="14"/>
  <c r="AT31" i="14"/>
  <c r="AC30" i="14"/>
  <c r="AF30" i="14" s="1"/>
  <c r="AV30" i="14"/>
  <c r="AW30" i="14" s="1"/>
  <c r="AI30" i="14"/>
  <c r="AE30" i="14"/>
  <c r="W31" i="12"/>
  <c r="AS30" i="12"/>
  <c r="AA31" i="12"/>
  <c r="AB32" i="12" s="1"/>
  <c r="AJ30" i="12"/>
  <c r="Z27" i="9"/>
  <c r="W28" i="9"/>
  <c r="Y27" i="9"/>
  <c r="AA28" i="9" s="1"/>
  <c r="AB29" i="9" s="1"/>
  <c r="AS27" i="9"/>
  <c r="AO27" i="9"/>
  <c r="AH27" i="9"/>
  <c r="AJ27" i="9"/>
  <c r="AG28" i="10" l="1"/>
  <c r="AI28" i="10" s="1"/>
  <c r="AP29" i="10"/>
  <c r="AT29" i="10"/>
  <c r="X30" i="10"/>
  <c r="AC28" i="10"/>
  <c r="AF28" i="10" s="1"/>
  <c r="AV28" i="10"/>
  <c r="AW28" i="10" s="1"/>
  <c r="AE28" i="10"/>
  <c r="AI28" i="15"/>
  <c r="AV28" i="15"/>
  <c r="AW28" i="15" s="1"/>
  <c r="AE28" i="15"/>
  <c r="AD28" i="15"/>
  <c r="AA29" i="15"/>
  <c r="AB30" i="15" s="1"/>
  <c r="AC28" i="15"/>
  <c r="AF28" i="15" s="1"/>
  <c r="AT29" i="15"/>
  <c r="X30" i="15"/>
  <c r="AP29" i="15"/>
  <c r="BF29" i="13"/>
  <c r="V30" i="13" s="1"/>
  <c r="Z30" i="13" s="1"/>
  <c r="AD30" i="13" s="1"/>
  <c r="AO30" i="12"/>
  <c r="Y24" i="8"/>
  <c r="AA25" i="8" s="1"/>
  <c r="AB26" i="8" s="1"/>
  <c r="AS24" i="8"/>
  <c r="W25" i="8"/>
  <c r="AJ24" i="8"/>
  <c r="AO24" i="8"/>
  <c r="BF23" i="8"/>
  <c r="V24" i="8" s="1"/>
  <c r="AH24" i="8" s="1"/>
  <c r="AH30" i="12"/>
  <c r="AG30" i="12"/>
  <c r="AI30" i="12" s="1"/>
  <c r="AN27" i="11"/>
  <c r="AK27" i="11"/>
  <c r="AN30" i="14"/>
  <c r="AK30" i="14"/>
  <c r="AH30" i="13"/>
  <c r="AO30" i="13"/>
  <c r="AA31" i="13"/>
  <c r="AB32" i="13" s="1"/>
  <c r="W31" i="13"/>
  <c r="AS30" i="13"/>
  <c r="AJ30" i="13"/>
  <c r="X32" i="12"/>
  <c r="AP31" i="12"/>
  <c r="AT31" i="12"/>
  <c r="AV30" i="12"/>
  <c r="AW30" i="12" s="1"/>
  <c r="AE30" i="12"/>
  <c r="AD30" i="12"/>
  <c r="AC30" i="12"/>
  <c r="AF30" i="12" s="1"/>
  <c r="AG27" i="9"/>
  <c r="AI27" i="9" s="1"/>
  <c r="AC27" i="9"/>
  <c r="AD27" i="9"/>
  <c r="AT28" i="9"/>
  <c r="AP28" i="9"/>
  <c r="X29" i="9"/>
  <c r="AV27" i="9"/>
  <c r="AW27" i="9" s="1"/>
  <c r="AE27" i="9"/>
  <c r="AN28" i="10" l="1"/>
  <c r="AK28" i="10"/>
  <c r="AN28" i="15"/>
  <c r="AK28" i="15"/>
  <c r="AP25" i="8"/>
  <c r="X26" i="8"/>
  <c r="AT25" i="8"/>
  <c r="Z24" i="8"/>
  <c r="AC24" i="8" s="1"/>
  <c r="AC30" i="13"/>
  <c r="AF30" i="13" s="1"/>
  <c r="AR27" i="11"/>
  <c r="AQ27" i="11"/>
  <c r="AU27" i="11" s="1"/>
  <c r="AX27" i="11" s="1"/>
  <c r="AY27" i="11" s="1"/>
  <c r="AZ27" i="11" s="1"/>
  <c r="AQ30" i="14"/>
  <c r="AU30" i="14" s="1"/>
  <c r="AX30" i="14" s="1"/>
  <c r="AY30" i="14" s="1"/>
  <c r="AZ30" i="14" s="1"/>
  <c r="AR30" i="14"/>
  <c r="AP31" i="13"/>
  <c r="X32" i="13"/>
  <c r="AT31" i="13"/>
  <c r="AV30" i="13"/>
  <c r="AW30" i="13" s="1"/>
  <c r="AE30" i="13"/>
  <c r="AG30" i="13"/>
  <c r="AI30" i="13" s="1"/>
  <c r="AN30" i="12"/>
  <c r="AK30" i="12"/>
  <c r="AF27" i="9"/>
  <c r="AK27" i="9"/>
  <c r="AN27" i="9"/>
  <c r="AR28" i="10" l="1"/>
  <c r="AQ28" i="10"/>
  <c r="AU28" i="10" s="1"/>
  <c r="AX28" i="10" s="1"/>
  <c r="AY28" i="10" s="1"/>
  <c r="AZ28" i="10" s="1"/>
  <c r="AQ28" i="15"/>
  <c r="AU28" i="15" s="1"/>
  <c r="AX28" i="15" s="1"/>
  <c r="AY28" i="15" s="1"/>
  <c r="AZ28" i="15" s="1"/>
  <c r="AR28" i="15"/>
  <c r="BB30" i="14"/>
  <c r="BD30" i="14" s="1"/>
  <c r="BF30" i="14" s="1"/>
  <c r="V31" i="14" s="1"/>
  <c r="Z31" i="14" s="1"/>
  <c r="BA30" i="14"/>
  <c r="BC30" i="14" s="1"/>
  <c r="BE30" i="14" s="1"/>
  <c r="U31" i="14" s="1"/>
  <c r="Y31" i="14" s="1"/>
  <c r="AV24" i="8"/>
  <c r="AW24" i="8" s="1"/>
  <c r="AE24" i="8"/>
  <c r="AD24" i="8"/>
  <c r="AF24" i="8" s="1"/>
  <c r="AI24" i="8" s="1"/>
  <c r="AG24" i="8"/>
  <c r="BB27" i="11"/>
  <c r="BD27" i="11" s="1"/>
  <c r="BA27" i="11"/>
  <c r="BC27" i="11" s="1"/>
  <c r="AN30" i="13"/>
  <c r="AK30" i="13"/>
  <c r="AQ30" i="12"/>
  <c r="AU30" i="12" s="1"/>
  <c r="AX30" i="12" s="1"/>
  <c r="AY30" i="12" s="1"/>
  <c r="AZ30" i="12" s="1"/>
  <c r="AR30" i="12"/>
  <c r="AQ27" i="9"/>
  <c r="AU27" i="9" s="1"/>
  <c r="AX27" i="9" s="1"/>
  <c r="AY27" i="9" s="1"/>
  <c r="AR27" i="9"/>
  <c r="BB28" i="10" l="1"/>
  <c r="BD28" i="10" s="1"/>
  <c r="BA28" i="10"/>
  <c r="BC28" i="10" s="1"/>
  <c r="BA28" i="15"/>
  <c r="BC28" i="15" s="1"/>
  <c r="BB28" i="15"/>
  <c r="BD28" i="15" s="1"/>
  <c r="AN24" i="8"/>
  <c r="AK24" i="8"/>
  <c r="BA30" i="12"/>
  <c r="BC30" i="12" s="1"/>
  <c r="BE30" i="12" s="1"/>
  <c r="U31" i="12" s="1"/>
  <c r="Y31" i="12" s="1"/>
  <c r="BB30" i="12"/>
  <c r="BD30" i="12" s="1"/>
  <c r="BF30" i="12" s="1"/>
  <c r="V31" i="12" s="1"/>
  <c r="Z31" i="12" s="1"/>
  <c r="BF27" i="11"/>
  <c r="V28" i="11" s="1"/>
  <c r="BE27" i="11"/>
  <c r="U28" i="11" s="1"/>
  <c r="W32" i="14"/>
  <c r="AA32" i="14"/>
  <c r="AB33" i="14" s="1"/>
  <c r="AS31" i="14"/>
  <c r="AO31" i="14"/>
  <c r="AH31" i="14"/>
  <c r="AJ31" i="14"/>
  <c r="AQ30" i="13"/>
  <c r="AU30" i="13" s="1"/>
  <c r="AX30" i="13" s="1"/>
  <c r="AY30" i="13" s="1"/>
  <c r="AZ30" i="13" s="1"/>
  <c r="BA30" i="13" s="1"/>
  <c r="BC30" i="13" s="1"/>
  <c r="AR30" i="13"/>
  <c r="AZ27" i="9"/>
  <c r="BB27" i="9" s="1"/>
  <c r="BF28" i="10" l="1"/>
  <c r="V29" i="10" s="1"/>
  <c r="BE28" i="10"/>
  <c r="U29" i="10" s="1"/>
  <c r="BF28" i="15"/>
  <c r="V29" i="15" s="1"/>
  <c r="BE28" i="15"/>
  <c r="U29" i="15" s="1"/>
  <c r="AQ24" i="8"/>
  <c r="AU24" i="8" s="1"/>
  <c r="AX24" i="8" s="1"/>
  <c r="AY24" i="8" s="1"/>
  <c r="AZ24" i="8" s="1"/>
  <c r="AR24" i="8"/>
  <c r="BB30" i="13"/>
  <c r="BD30" i="13" s="1"/>
  <c r="BF30" i="13" s="1"/>
  <c r="V31" i="13" s="1"/>
  <c r="Z31" i="13" s="1"/>
  <c r="Y28" i="11"/>
  <c r="AA29" i="11" s="1"/>
  <c r="AB30" i="11" s="1"/>
  <c r="AH28" i="11"/>
  <c r="AS28" i="11"/>
  <c r="W29" i="11"/>
  <c r="AO28" i="11"/>
  <c r="AG28" i="11"/>
  <c r="AJ28" i="11"/>
  <c r="Z28" i="11"/>
  <c r="AG31" i="14"/>
  <c r="AC31" i="14"/>
  <c r="AF31" i="14" s="1"/>
  <c r="AP32" i="14"/>
  <c r="X33" i="14"/>
  <c r="AT32" i="14"/>
  <c r="AI31" i="14"/>
  <c r="AV31" i="14"/>
  <c r="AW31" i="14" s="1"/>
  <c r="AE31" i="14"/>
  <c r="AD31" i="14"/>
  <c r="W32" i="12"/>
  <c r="AS31" i="12"/>
  <c r="AH31" i="12"/>
  <c r="AA32" i="12"/>
  <c r="AB33" i="12" s="1"/>
  <c r="AO31" i="12"/>
  <c r="AJ31" i="12"/>
  <c r="BD27" i="9"/>
  <c r="BA27" i="9"/>
  <c r="BC27" i="9" s="1"/>
  <c r="W30" i="10" l="1"/>
  <c r="AH29" i="10"/>
  <c r="AO29" i="10"/>
  <c r="Y29" i="10"/>
  <c r="AA30" i="10" s="1"/>
  <c r="AB31" i="10" s="1"/>
  <c r="AD29" i="10"/>
  <c r="AS29" i="10"/>
  <c r="AJ29" i="10"/>
  <c r="Z29" i="10"/>
  <c r="AC29" i="10"/>
  <c r="AF29" i="10" s="1"/>
  <c r="AS29" i="15"/>
  <c r="AO29" i="15"/>
  <c r="AJ29" i="15"/>
  <c r="W30" i="15"/>
  <c r="Y29" i="15"/>
  <c r="AA30" i="15" s="1"/>
  <c r="AB31" i="15" s="1"/>
  <c r="AH29" i="15"/>
  <c r="AG29" i="15"/>
  <c r="Z29" i="15"/>
  <c r="AD29" i="15" s="1"/>
  <c r="AD28" i="11"/>
  <c r="BA24" i="8"/>
  <c r="BC24" i="8" s="1"/>
  <c r="BB24" i="8"/>
  <c r="BD24" i="8" s="1"/>
  <c r="BE30" i="13"/>
  <c r="U31" i="13" s="1"/>
  <c r="Y31" i="13" s="1"/>
  <c r="AA32" i="13" s="1"/>
  <c r="AB33" i="13" s="1"/>
  <c r="AG31" i="12"/>
  <c r="AC28" i="11"/>
  <c r="AF28" i="11" s="1"/>
  <c r="X30" i="11"/>
  <c r="AT29" i="11"/>
  <c r="AP29" i="11"/>
  <c r="AI28" i="11"/>
  <c r="AV28" i="11"/>
  <c r="AW28" i="11" s="1"/>
  <c r="AE28" i="11"/>
  <c r="AK31" i="14"/>
  <c r="AN31" i="14"/>
  <c r="AV31" i="12"/>
  <c r="AW31" i="12" s="1"/>
  <c r="AI31" i="12"/>
  <c r="AE31" i="12"/>
  <c r="AD31" i="12"/>
  <c r="AC31" i="12"/>
  <c r="AP32" i="12"/>
  <c r="X33" i="12"/>
  <c r="AT32" i="12"/>
  <c r="BF27" i="9"/>
  <c r="V28" i="9" s="1"/>
  <c r="Z28" i="9" s="1"/>
  <c r="BE27" i="9"/>
  <c r="U28" i="9" s="1"/>
  <c r="AG29" i="10" l="1"/>
  <c r="AI29" i="10" s="1"/>
  <c r="AV29" i="10"/>
  <c r="AW29" i="10" s="1"/>
  <c r="AE29" i="10"/>
  <c r="AT30" i="10"/>
  <c r="AP30" i="10"/>
  <c r="X31" i="10"/>
  <c r="AT30" i="15"/>
  <c r="X31" i="15"/>
  <c r="AP30" i="15"/>
  <c r="AC29" i="15"/>
  <c r="AF29" i="15" s="1"/>
  <c r="AE29" i="15"/>
  <c r="AI29" i="15"/>
  <c r="AV29" i="15"/>
  <c r="AW29" i="15" s="1"/>
  <c r="BE24" i="8"/>
  <c r="U25" i="8" s="1"/>
  <c r="BF24" i="8"/>
  <c r="V25" i="8" s="1"/>
  <c r="Z25" i="8" s="1"/>
  <c r="AS31" i="13"/>
  <c r="AO31" i="13"/>
  <c r="AJ31" i="13"/>
  <c r="AH31" i="13"/>
  <c r="W32" i="13"/>
  <c r="AT32" i="13" s="1"/>
  <c r="AF31" i="12"/>
  <c r="AN28" i="11"/>
  <c r="AK28" i="11"/>
  <c r="AQ31" i="14"/>
  <c r="AU31" i="14" s="1"/>
  <c r="AX31" i="14" s="1"/>
  <c r="AY31" i="14" s="1"/>
  <c r="AZ31" i="14" s="1"/>
  <c r="AR31" i="14"/>
  <c r="AV31" i="13"/>
  <c r="AW31" i="13" s="1"/>
  <c r="AE31" i="13"/>
  <c r="AD31" i="13"/>
  <c r="AG31" i="13"/>
  <c r="AI31" i="13" s="1"/>
  <c r="AC31" i="13"/>
  <c r="AF31" i="13" s="1"/>
  <c r="AP32" i="13"/>
  <c r="AN31" i="12"/>
  <c r="AK31" i="12"/>
  <c r="AS28" i="9"/>
  <c r="Y28" i="9"/>
  <c r="AV28" i="9" s="1"/>
  <c r="AW28" i="9" s="1"/>
  <c r="AH28" i="9"/>
  <c r="W29" i="9"/>
  <c r="AO28" i="9"/>
  <c r="AJ28" i="9"/>
  <c r="AN29" i="10" l="1"/>
  <c r="AK29" i="10"/>
  <c r="AG28" i="9"/>
  <c r="AI28" i="9" s="1"/>
  <c r="AN29" i="15"/>
  <c r="AK29" i="15"/>
  <c r="X33" i="13"/>
  <c r="BA31" i="14"/>
  <c r="BC31" i="14" s="1"/>
  <c r="BB31" i="14"/>
  <c r="BD31" i="14" s="1"/>
  <c r="BF31" i="14" s="1"/>
  <c r="V32" i="14" s="1"/>
  <c r="Z32" i="14" s="1"/>
  <c r="Y25" i="8"/>
  <c r="AH25" i="8"/>
  <c r="AJ25" i="8"/>
  <c r="AO25" i="8"/>
  <c r="W26" i="8"/>
  <c r="AS25" i="8"/>
  <c r="AQ28" i="11"/>
  <c r="AU28" i="11" s="1"/>
  <c r="AX28" i="11" s="1"/>
  <c r="AY28" i="11" s="1"/>
  <c r="AZ28" i="11" s="1"/>
  <c r="AR28" i="11"/>
  <c r="AK31" i="13"/>
  <c r="AN31" i="13"/>
  <c r="AQ31" i="12"/>
  <c r="AU31" i="12" s="1"/>
  <c r="AX31" i="12" s="1"/>
  <c r="AY31" i="12" s="1"/>
  <c r="AZ31" i="12" s="1"/>
  <c r="AR31" i="12"/>
  <c r="AD28" i="9"/>
  <c r="AA29" i="9"/>
  <c r="AB30" i="9" s="1"/>
  <c r="AC28" i="9"/>
  <c r="AE28" i="9"/>
  <c r="X30" i="9"/>
  <c r="AT29" i="9"/>
  <c r="AP29" i="9"/>
  <c r="AQ29" i="10" l="1"/>
  <c r="AU29" i="10" s="1"/>
  <c r="AX29" i="10" s="1"/>
  <c r="AY29" i="10" s="1"/>
  <c r="AZ29" i="10" s="1"/>
  <c r="AR29" i="10"/>
  <c r="AF28" i="9"/>
  <c r="AR29" i="15"/>
  <c r="AQ29" i="15"/>
  <c r="AU29" i="15" s="1"/>
  <c r="AX29" i="15" s="1"/>
  <c r="AY29" i="15" s="1"/>
  <c r="AZ29" i="15" s="1"/>
  <c r="BE31" i="14"/>
  <c r="U32" i="14" s="1"/>
  <c r="Y32" i="14" s="1"/>
  <c r="AA33" i="14" s="1"/>
  <c r="AB34" i="14" s="1"/>
  <c r="AV25" i="8"/>
  <c r="AW25" i="8" s="1"/>
  <c r="AE25" i="8"/>
  <c r="AP26" i="8"/>
  <c r="AT26" i="8"/>
  <c r="X27" i="8"/>
  <c r="AG25" i="8"/>
  <c r="AI25" i="8" s="1"/>
  <c r="AA26" i="8"/>
  <c r="AB27" i="8" s="1"/>
  <c r="AC25" i="8"/>
  <c r="AD25" i="8"/>
  <c r="BA31" i="12"/>
  <c r="BC31" i="12" s="1"/>
  <c r="BB31" i="12"/>
  <c r="BD31" i="12" s="1"/>
  <c r="BE31" i="12" s="1"/>
  <c r="U32" i="12" s="1"/>
  <c r="Y32" i="12" s="1"/>
  <c r="BB28" i="11"/>
  <c r="BD28" i="11" s="1"/>
  <c r="BA28" i="11"/>
  <c r="BC28" i="11" s="1"/>
  <c r="W33" i="14"/>
  <c r="AO32" i="14"/>
  <c r="AR31" i="13"/>
  <c r="AQ31" i="13"/>
  <c r="AU31" i="13" s="1"/>
  <c r="AX31" i="13" s="1"/>
  <c r="AY31" i="13" s="1"/>
  <c r="AZ31" i="13" s="1"/>
  <c r="AK28" i="9"/>
  <c r="AN28" i="9"/>
  <c r="BB29" i="10" l="1"/>
  <c r="BD29" i="10" s="1"/>
  <c r="BA29" i="10"/>
  <c r="BC29" i="10" s="1"/>
  <c r="BA29" i="15"/>
  <c r="BC29" i="15" s="1"/>
  <c r="BB29" i="15"/>
  <c r="BD29" i="15" s="1"/>
  <c r="AD32" i="14"/>
  <c r="AH32" i="14"/>
  <c r="AJ32" i="14"/>
  <c r="AS32" i="14"/>
  <c r="BF31" i="12"/>
  <c r="V32" i="12" s="1"/>
  <c r="Z32" i="12" s="1"/>
  <c r="AG32" i="14"/>
  <c r="AK25" i="8"/>
  <c r="AN25" i="8"/>
  <c r="AF25" i="8"/>
  <c r="BB31" i="13"/>
  <c r="BD31" i="13" s="1"/>
  <c r="BF31" i="13" s="1"/>
  <c r="V32" i="13" s="1"/>
  <c r="Z32" i="13" s="1"/>
  <c r="BA31" i="13"/>
  <c r="BC31" i="13" s="1"/>
  <c r="BE28" i="11"/>
  <c r="U29" i="11" s="1"/>
  <c r="BF28" i="11"/>
  <c r="V29" i="11" s="1"/>
  <c r="AV32" i="14"/>
  <c r="AW32" i="14" s="1"/>
  <c r="AI32" i="14"/>
  <c r="AE32" i="14"/>
  <c r="AC32" i="14"/>
  <c r="AF32" i="14" s="1"/>
  <c r="AP33" i="14"/>
  <c r="X34" i="14"/>
  <c r="AT33" i="14"/>
  <c r="W33" i="12"/>
  <c r="AA33" i="12"/>
  <c r="AB34" i="12" s="1"/>
  <c r="AS32" i="12"/>
  <c r="AH32" i="12"/>
  <c r="AO32" i="12"/>
  <c r="AJ32" i="12"/>
  <c r="AR28" i="9"/>
  <c r="AQ28" i="9"/>
  <c r="AU28" i="9" s="1"/>
  <c r="AX28" i="9" s="1"/>
  <c r="AY28" i="9" s="1"/>
  <c r="AZ28" i="9" s="1"/>
  <c r="BF29" i="10" l="1"/>
  <c r="V30" i="10" s="1"/>
  <c r="BE29" i="10"/>
  <c r="U30" i="10" s="1"/>
  <c r="BF29" i="15"/>
  <c r="V30" i="15" s="1"/>
  <c r="BE29" i="15"/>
  <c r="U30" i="15" s="1"/>
  <c r="AQ25" i="8"/>
  <c r="AU25" i="8" s="1"/>
  <c r="AX25" i="8" s="1"/>
  <c r="AY25" i="8" s="1"/>
  <c r="AZ25" i="8" s="1"/>
  <c r="AR25" i="8"/>
  <c r="BE31" i="13"/>
  <c r="U32" i="13" s="1"/>
  <c r="Y32" i="13" s="1"/>
  <c r="AA33" i="13" s="1"/>
  <c r="AB34" i="13" s="1"/>
  <c r="Z29" i="11"/>
  <c r="Y29" i="11"/>
  <c r="AA30" i="11" s="1"/>
  <c r="AB31" i="11" s="1"/>
  <c r="AO29" i="11"/>
  <c r="AS29" i="11"/>
  <c r="AH29" i="11"/>
  <c r="W30" i="11"/>
  <c r="AJ29" i="11"/>
  <c r="AN32" i="14"/>
  <c r="AK32" i="14"/>
  <c r="AV32" i="12"/>
  <c r="AW32" i="12" s="1"/>
  <c r="AE32" i="12"/>
  <c r="AD32" i="12"/>
  <c r="AG32" i="12"/>
  <c r="AI32" i="12" s="1"/>
  <c r="AC32" i="12"/>
  <c r="X34" i="12"/>
  <c r="AP33" i="12"/>
  <c r="AT33" i="12"/>
  <c r="BB28" i="9"/>
  <c r="BD28" i="9" s="1"/>
  <c r="BA28" i="9"/>
  <c r="BC28" i="9" s="1"/>
  <c r="Y30" i="10" l="1"/>
  <c r="AA31" i="10" s="1"/>
  <c r="AB32" i="10" s="1"/>
  <c r="W31" i="10"/>
  <c r="AO30" i="10"/>
  <c r="AS30" i="10"/>
  <c r="AH30" i="10"/>
  <c r="AJ30" i="10"/>
  <c r="Z30" i="10"/>
  <c r="AG30" i="10" s="1"/>
  <c r="AI30" i="10" s="1"/>
  <c r="AC30" i="10"/>
  <c r="AF30" i="10" s="1"/>
  <c r="Y30" i="15"/>
  <c r="AA31" i="15" s="1"/>
  <c r="AB32" i="15" s="1"/>
  <c r="AH30" i="15"/>
  <c r="AO30" i="15"/>
  <c r="AS30" i="15"/>
  <c r="W31" i="15"/>
  <c r="AJ30" i="15"/>
  <c r="AG30" i="15"/>
  <c r="AI30" i="15" s="1"/>
  <c r="Z30" i="15"/>
  <c r="AC30" i="15"/>
  <c r="AF30" i="15" s="1"/>
  <c r="AH32" i="13"/>
  <c r="AF32" i="12"/>
  <c r="BB25" i="8"/>
  <c r="BD25" i="8" s="1"/>
  <c r="BA25" i="8"/>
  <c r="BC25" i="8" s="1"/>
  <c r="AJ32" i="13"/>
  <c r="W33" i="13"/>
  <c r="AC32" i="13"/>
  <c r="AD32" i="13"/>
  <c r="AG32" i="13"/>
  <c r="AI32" i="13" s="1"/>
  <c r="AS32" i="13"/>
  <c r="AO32" i="13"/>
  <c r="AC29" i="11"/>
  <c r="X31" i="11"/>
  <c r="AP30" i="11"/>
  <c r="AT30" i="11"/>
  <c r="AG29" i="11"/>
  <c r="AI29" i="11" s="1"/>
  <c r="AD29" i="11"/>
  <c r="AV29" i="11"/>
  <c r="AW29" i="11" s="1"/>
  <c r="AE29" i="11"/>
  <c r="AQ32" i="14"/>
  <c r="AU32" i="14" s="1"/>
  <c r="AX32" i="14" s="1"/>
  <c r="AY32" i="14" s="1"/>
  <c r="AZ32" i="14" s="1"/>
  <c r="AR32" i="14"/>
  <c r="AV32" i="13"/>
  <c r="AW32" i="13" s="1"/>
  <c r="AE32" i="13"/>
  <c r="AP33" i="13"/>
  <c r="X34" i="13"/>
  <c r="AT33" i="13"/>
  <c r="AK32" i="12"/>
  <c r="AN32" i="12"/>
  <c r="BE28" i="9"/>
  <c r="U29" i="9" s="1"/>
  <c r="BF28" i="9"/>
  <c r="V29" i="9" s="1"/>
  <c r="AK30" i="10" l="1"/>
  <c r="AN30" i="10"/>
  <c r="X32" i="10"/>
  <c r="AT31" i="10"/>
  <c r="AP31" i="10"/>
  <c r="AV30" i="10"/>
  <c r="AW30" i="10" s="1"/>
  <c r="AE30" i="10"/>
  <c r="AD30" i="10"/>
  <c r="AK30" i="15"/>
  <c r="AN30" i="15"/>
  <c r="AP31" i="15"/>
  <c r="AT31" i="15"/>
  <c r="X32" i="15"/>
  <c r="AV30" i="15"/>
  <c r="AW30" i="15" s="1"/>
  <c r="AE30" i="15"/>
  <c r="AD30" i="15"/>
  <c r="AF32" i="13"/>
  <c r="BA32" i="14"/>
  <c r="BC32" i="14" s="1"/>
  <c r="BB32" i="14"/>
  <c r="BD32" i="14" s="1"/>
  <c r="BF32" i="14" s="1"/>
  <c r="V33" i="14" s="1"/>
  <c r="Z33" i="14" s="1"/>
  <c r="BE25" i="8"/>
  <c r="U26" i="8" s="1"/>
  <c r="BF25" i="8"/>
  <c r="V26" i="8" s="1"/>
  <c r="Z26" i="8" s="1"/>
  <c r="AN29" i="11"/>
  <c r="AK29" i="11"/>
  <c r="AF29" i="11"/>
  <c r="AN32" i="13"/>
  <c r="AK32" i="13"/>
  <c r="AQ32" i="12"/>
  <c r="AU32" i="12" s="1"/>
  <c r="AX32" i="12" s="1"/>
  <c r="AY32" i="12" s="1"/>
  <c r="AZ32" i="12" s="1"/>
  <c r="AR32" i="12"/>
  <c r="Z29" i="9"/>
  <c r="W30" i="9"/>
  <c r="Y29" i="9"/>
  <c r="AA30" i="9" s="1"/>
  <c r="AB31" i="9" s="1"/>
  <c r="AS29" i="9"/>
  <c r="AO29" i="9"/>
  <c r="AH29" i="9"/>
  <c r="AJ29" i="9"/>
  <c r="AQ30" i="10" l="1"/>
  <c r="AU30" i="10" s="1"/>
  <c r="AX30" i="10" s="1"/>
  <c r="AY30" i="10" s="1"/>
  <c r="AZ30" i="10" s="1"/>
  <c r="AR30" i="10"/>
  <c r="AQ30" i="15"/>
  <c r="AU30" i="15" s="1"/>
  <c r="AX30" i="15" s="1"/>
  <c r="AY30" i="15" s="1"/>
  <c r="AZ30" i="15" s="1"/>
  <c r="AR30" i="15"/>
  <c r="BE32" i="14"/>
  <c r="U33" i="14" s="1"/>
  <c r="Y33" i="14" s="1"/>
  <c r="AA34" i="14" s="1"/>
  <c r="AB35" i="14" s="1"/>
  <c r="Y26" i="8"/>
  <c r="AJ26" i="8"/>
  <c r="AO26" i="8"/>
  <c r="AH26" i="8"/>
  <c r="W27" i="8"/>
  <c r="AS26" i="8"/>
  <c r="BB32" i="12"/>
  <c r="BD32" i="12" s="1"/>
  <c r="BF32" i="12" s="1"/>
  <c r="V33" i="12" s="1"/>
  <c r="Z33" i="12" s="1"/>
  <c r="BA32" i="12"/>
  <c r="BC32" i="12" s="1"/>
  <c r="AQ29" i="11"/>
  <c r="AU29" i="11" s="1"/>
  <c r="AX29" i="11" s="1"/>
  <c r="AY29" i="11" s="1"/>
  <c r="AZ29" i="11" s="1"/>
  <c r="AR29" i="11"/>
  <c r="AS33" i="14"/>
  <c r="AJ33" i="14"/>
  <c r="AQ32" i="13"/>
  <c r="AU32" i="13" s="1"/>
  <c r="AX32" i="13" s="1"/>
  <c r="AY32" i="13" s="1"/>
  <c r="AZ32" i="13" s="1"/>
  <c r="BB32" i="13" s="1"/>
  <c r="BD32" i="13" s="1"/>
  <c r="AR32" i="13"/>
  <c r="AC29" i="9"/>
  <c r="AP30" i="9"/>
  <c r="AT30" i="9"/>
  <c r="X31" i="9"/>
  <c r="AD29" i="9"/>
  <c r="AF29" i="9" s="1"/>
  <c r="AG29" i="9"/>
  <c r="AI29" i="9" s="1"/>
  <c r="AV29" i="9"/>
  <c r="AW29" i="9" s="1"/>
  <c r="AE29" i="9"/>
  <c r="BB30" i="10" l="1"/>
  <c r="BD30" i="10" s="1"/>
  <c r="BA30" i="10"/>
  <c r="BC30" i="10" s="1"/>
  <c r="BA30" i="15"/>
  <c r="BC30" i="15" s="1"/>
  <c r="BB30" i="15"/>
  <c r="BD30" i="15" s="1"/>
  <c r="BE30" i="15" s="1"/>
  <c r="U31" i="15" s="1"/>
  <c r="AO33" i="14"/>
  <c r="W34" i="14"/>
  <c r="AH33" i="14"/>
  <c r="AA27" i="8"/>
  <c r="AB28" i="8" s="1"/>
  <c r="AG26" i="8"/>
  <c r="AI26" i="8" s="1"/>
  <c r="AC26" i="8"/>
  <c r="AD26" i="8"/>
  <c r="AT27" i="8"/>
  <c r="X28" i="8"/>
  <c r="AP27" i="8"/>
  <c r="AV26" i="8"/>
  <c r="AW26" i="8" s="1"/>
  <c r="AE26" i="8"/>
  <c r="BA32" i="13"/>
  <c r="BC32" i="13" s="1"/>
  <c r="BE32" i="13" s="1"/>
  <c r="U33" i="13" s="1"/>
  <c r="Y33" i="13" s="1"/>
  <c r="BE32" i="12"/>
  <c r="U33" i="12" s="1"/>
  <c r="Y33" i="12" s="1"/>
  <c r="AA34" i="12" s="1"/>
  <c r="AB35" i="12" s="1"/>
  <c r="BB29" i="11"/>
  <c r="BD29" i="11" s="1"/>
  <c r="BA29" i="11"/>
  <c r="BC29" i="11" s="1"/>
  <c r="AV33" i="14"/>
  <c r="AW33" i="14" s="1"/>
  <c r="AE33" i="14"/>
  <c r="AD33" i="14"/>
  <c r="AG33" i="14"/>
  <c r="AI33" i="14" s="1"/>
  <c r="AC33" i="14"/>
  <c r="X35" i="14"/>
  <c r="AP34" i="14"/>
  <c r="AT34" i="14"/>
  <c r="AN29" i="9"/>
  <c r="AK29" i="9"/>
  <c r="BF30" i="10" l="1"/>
  <c r="V31" i="10" s="1"/>
  <c r="BE30" i="10"/>
  <c r="U31" i="10" s="1"/>
  <c r="W32" i="15"/>
  <c r="Y31" i="15"/>
  <c r="AA32" i="15" s="1"/>
  <c r="AB33" i="15" s="1"/>
  <c r="AS31" i="15"/>
  <c r="AO31" i="15"/>
  <c r="AJ31" i="15"/>
  <c r="BF30" i="15"/>
  <c r="V31" i="15" s="1"/>
  <c r="AH31" i="15" s="1"/>
  <c r="AN26" i="8"/>
  <c r="AQ26" i="8" s="1"/>
  <c r="AK26" i="8"/>
  <c r="W34" i="12"/>
  <c r="AJ33" i="12"/>
  <c r="AO33" i="12"/>
  <c r="AS33" i="12"/>
  <c r="AF33" i="14"/>
  <c r="AF26" i="8"/>
  <c r="BF32" i="13"/>
  <c r="V33" i="13" s="1"/>
  <c r="Z33" i="13" s="1"/>
  <c r="AH33" i="12"/>
  <c r="BE29" i="11"/>
  <c r="U30" i="11" s="1"/>
  <c r="BF29" i="11"/>
  <c r="V30" i="11" s="1"/>
  <c r="AK33" i="14"/>
  <c r="AN33" i="14"/>
  <c r="W34" i="13"/>
  <c r="AA34" i="13"/>
  <c r="AB35" i="13" s="1"/>
  <c r="AS33" i="13"/>
  <c r="AO33" i="13"/>
  <c r="AJ33" i="13"/>
  <c r="AP34" i="12"/>
  <c r="X35" i="12"/>
  <c r="AT34" i="12"/>
  <c r="AV33" i="12"/>
  <c r="AW33" i="12" s="1"/>
  <c r="AI33" i="12"/>
  <c r="AE33" i="12"/>
  <c r="AG33" i="12"/>
  <c r="AC33" i="12"/>
  <c r="AD33" i="12"/>
  <c r="AR29" i="9"/>
  <c r="AQ29" i="9"/>
  <c r="AU29" i="9" s="1"/>
  <c r="AX29" i="9" s="1"/>
  <c r="AY29" i="9" s="1"/>
  <c r="AS31" i="10" l="1"/>
  <c r="W32" i="10"/>
  <c r="AH31" i="10"/>
  <c r="AO31" i="10"/>
  <c r="Y31" i="10"/>
  <c r="AA32" i="10" s="1"/>
  <c r="AB33" i="10" s="1"/>
  <c r="AD31" i="10"/>
  <c r="AJ31" i="10"/>
  <c r="Z31" i="10"/>
  <c r="AC31" i="10"/>
  <c r="AF31" i="10" s="1"/>
  <c r="Z31" i="15"/>
  <c r="AC31" i="15"/>
  <c r="AF31" i="15" s="1"/>
  <c r="AT32" i="15"/>
  <c r="AP32" i="15"/>
  <c r="X33" i="15"/>
  <c r="AR26" i="8"/>
  <c r="AH33" i="13"/>
  <c r="AU26" i="8"/>
  <c r="AX26" i="8" s="1"/>
  <c r="AY26" i="8" s="1"/>
  <c r="AZ26" i="8" s="1"/>
  <c r="AF33" i="12"/>
  <c r="Z30" i="11"/>
  <c r="Y30" i="11"/>
  <c r="AA31" i="11" s="1"/>
  <c r="AB32" i="11" s="1"/>
  <c r="AS30" i="11"/>
  <c r="AO30" i="11"/>
  <c r="W31" i="11"/>
  <c r="AH30" i="11"/>
  <c r="AJ30" i="11"/>
  <c r="AQ33" i="14"/>
  <c r="AU33" i="14" s="1"/>
  <c r="AX33" i="14" s="1"/>
  <c r="AY33" i="14" s="1"/>
  <c r="AZ33" i="14" s="1"/>
  <c r="AR33" i="14"/>
  <c r="X35" i="13"/>
  <c r="AT34" i="13"/>
  <c r="AP34" i="13"/>
  <c r="AV33" i="13"/>
  <c r="AW33" i="13" s="1"/>
  <c r="AE33" i="13"/>
  <c r="AD33" i="13"/>
  <c r="AC33" i="13"/>
  <c r="AG33" i="13"/>
  <c r="AI33" i="13" s="1"/>
  <c r="AN33" i="12"/>
  <c r="AK33" i="12"/>
  <c r="AZ29" i="9"/>
  <c r="BB29" i="9" s="1"/>
  <c r="AG31" i="10" l="1"/>
  <c r="AI31" i="10" s="1"/>
  <c r="AT32" i="10"/>
  <c r="X33" i="10"/>
  <c r="AP32" i="10"/>
  <c r="AV31" i="10"/>
  <c r="AW31" i="10" s="1"/>
  <c r="AE31" i="10"/>
  <c r="AI31" i="15"/>
  <c r="AE31" i="15"/>
  <c r="AV31" i="15"/>
  <c r="AW31" i="15" s="1"/>
  <c r="AD31" i="15"/>
  <c r="AG31" i="15"/>
  <c r="AG30" i="11"/>
  <c r="AD30" i="11"/>
  <c r="BB33" i="14"/>
  <c r="BD33" i="14" s="1"/>
  <c r="BA33" i="14"/>
  <c r="BC33" i="14" s="1"/>
  <c r="BF33" i="14" s="1"/>
  <c r="V34" i="14" s="1"/>
  <c r="Z34" i="14" s="1"/>
  <c r="BB26" i="8"/>
  <c r="BD26" i="8" s="1"/>
  <c r="BA26" i="8"/>
  <c r="BC26" i="8" s="1"/>
  <c r="AF33" i="13"/>
  <c r="X32" i="11"/>
  <c r="AT31" i="11"/>
  <c r="AP31" i="11"/>
  <c r="AC30" i="11"/>
  <c r="AF30" i="11" s="1"/>
  <c r="AI30" i="11"/>
  <c r="AV30" i="11"/>
  <c r="AW30" i="11" s="1"/>
  <c r="AE30" i="11"/>
  <c r="BE33" i="14"/>
  <c r="U34" i="14" s="1"/>
  <c r="Y34" i="14" s="1"/>
  <c r="AK33" i="13"/>
  <c r="AN33" i="13"/>
  <c r="AQ33" i="12"/>
  <c r="AU33" i="12" s="1"/>
  <c r="AX33" i="12" s="1"/>
  <c r="AY33" i="12" s="1"/>
  <c r="AZ33" i="12" s="1"/>
  <c r="AR33" i="12"/>
  <c r="BD29" i="9"/>
  <c r="BA29" i="9"/>
  <c r="BC29" i="9" s="1"/>
  <c r="AN31" i="10" l="1"/>
  <c r="AK31" i="10"/>
  <c r="AU31" i="10" s="1"/>
  <c r="AX31" i="10" s="1"/>
  <c r="AY31" i="10" s="1"/>
  <c r="AZ31" i="10" s="1"/>
  <c r="AK31" i="15"/>
  <c r="AN31" i="15"/>
  <c r="BF26" i="8"/>
  <c r="V27" i="8" s="1"/>
  <c r="Z27" i="8" s="1"/>
  <c r="BE26" i="8"/>
  <c r="U27" i="8" s="1"/>
  <c r="Y27" i="8" s="1"/>
  <c r="BB33" i="12"/>
  <c r="BD33" i="12" s="1"/>
  <c r="BF33" i="12" s="1"/>
  <c r="V34" i="12" s="1"/>
  <c r="Z34" i="12" s="1"/>
  <c r="BA33" i="12"/>
  <c r="BC33" i="12" s="1"/>
  <c r="AN30" i="11"/>
  <c r="AK30" i="11"/>
  <c r="AO34" i="14"/>
  <c r="AH34" i="14"/>
  <c r="AS34" i="14"/>
  <c r="AA35" i="14"/>
  <c r="AB36" i="14" s="1"/>
  <c r="W35" i="14"/>
  <c r="AJ34" i="14"/>
  <c r="AD34" i="14"/>
  <c r="AQ33" i="13"/>
  <c r="AU33" i="13" s="1"/>
  <c r="AX33" i="13" s="1"/>
  <c r="AY33" i="13" s="1"/>
  <c r="AZ33" i="13" s="1"/>
  <c r="AR33" i="13"/>
  <c r="BE29" i="9"/>
  <c r="U30" i="9" s="1"/>
  <c r="BF29" i="9"/>
  <c r="V30" i="9" s="1"/>
  <c r="BA31" i="10" l="1"/>
  <c r="BC31" i="10" s="1"/>
  <c r="BB31" i="10"/>
  <c r="BD31" i="10" s="1"/>
  <c r="AQ31" i="10"/>
  <c r="AR31" i="10"/>
  <c r="AR31" i="15"/>
  <c r="AQ31" i="15"/>
  <c r="AU31" i="15" s="1"/>
  <c r="AX31" i="15" s="1"/>
  <c r="AY31" i="15" s="1"/>
  <c r="AZ31" i="15" s="1"/>
  <c r="AC34" i="14"/>
  <c r="AF34" i="14" s="1"/>
  <c r="AD27" i="8"/>
  <c r="AJ27" i="8"/>
  <c r="W28" i="8"/>
  <c r="AS27" i="8"/>
  <c r="AO27" i="8"/>
  <c r="AH27" i="8"/>
  <c r="AA28" i="8"/>
  <c r="AB29" i="8" s="1"/>
  <c r="BB33" i="13"/>
  <c r="BD33" i="13" s="1"/>
  <c r="BE33" i="13" s="1"/>
  <c r="U34" i="13" s="1"/>
  <c r="Y34" i="13" s="1"/>
  <c r="BA33" i="13"/>
  <c r="BC33" i="13" s="1"/>
  <c r="BE33" i="12"/>
  <c r="U34" i="12" s="1"/>
  <c r="Y34" i="12" s="1"/>
  <c r="AA35" i="12" s="1"/>
  <c r="AB36" i="12" s="1"/>
  <c r="AR30" i="11"/>
  <c r="AQ30" i="11"/>
  <c r="AU30" i="11" s="1"/>
  <c r="AX30" i="11" s="1"/>
  <c r="AY30" i="11" s="1"/>
  <c r="AZ30" i="11" s="1"/>
  <c r="AG34" i="14"/>
  <c r="AI34" i="14" s="1"/>
  <c r="AV34" i="14"/>
  <c r="AW34" i="14" s="1"/>
  <c r="AE34" i="14"/>
  <c r="AP35" i="14"/>
  <c r="X36" i="14"/>
  <c r="AT35" i="14"/>
  <c r="W35" i="12"/>
  <c r="AO34" i="12"/>
  <c r="AJ34" i="12"/>
  <c r="Z30" i="9"/>
  <c r="AO30" i="9"/>
  <c r="Y30" i="9"/>
  <c r="AA31" i="9" s="1"/>
  <c r="AB32" i="9" s="1"/>
  <c r="AH30" i="9"/>
  <c r="W31" i="9"/>
  <c r="AS30" i="9"/>
  <c r="AJ30" i="9"/>
  <c r="BE31" i="10" l="1"/>
  <c r="U32" i="10" s="1"/>
  <c r="BF31" i="10"/>
  <c r="V32" i="10" s="1"/>
  <c r="BB31" i="15"/>
  <c r="BD31" i="15" s="1"/>
  <c r="BA31" i="15"/>
  <c r="BC31" i="15" s="1"/>
  <c r="BF33" i="13"/>
  <c r="V34" i="13" s="1"/>
  <c r="Z34" i="13" s="1"/>
  <c r="AC34" i="13" s="1"/>
  <c r="AS34" i="12"/>
  <c r="AP28" i="8"/>
  <c r="X29" i="8"/>
  <c r="AT28" i="8"/>
  <c r="AE27" i="8"/>
  <c r="AV27" i="8"/>
  <c r="AW27" i="8" s="1"/>
  <c r="AG27" i="8"/>
  <c r="AC27" i="8"/>
  <c r="AF27" i="8" s="1"/>
  <c r="AI27" i="8" s="1"/>
  <c r="AD34" i="12"/>
  <c r="AG34" i="12"/>
  <c r="AI34" i="12" s="1"/>
  <c r="AH34" i="12"/>
  <c r="BA30" i="11"/>
  <c r="BC30" i="11" s="1"/>
  <c r="BB30" i="11"/>
  <c r="AN34" i="14"/>
  <c r="AK34" i="14"/>
  <c r="AH34" i="13"/>
  <c r="AO34" i="13"/>
  <c r="AA35" i="13"/>
  <c r="AB36" i="13" s="1"/>
  <c r="W35" i="13"/>
  <c r="AS34" i="13"/>
  <c r="AJ34" i="13"/>
  <c r="X36" i="12"/>
  <c r="AP35" i="12"/>
  <c r="AT35" i="12"/>
  <c r="AV34" i="12"/>
  <c r="AW34" i="12" s="1"/>
  <c r="AE34" i="12"/>
  <c r="AC34" i="12"/>
  <c r="AF34" i="12" s="1"/>
  <c r="AC30" i="9"/>
  <c r="AG30" i="9"/>
  <c r="AI30" i="9" s="1"/>
  <c r="AD30" i="9"/>
  <c r="AT31" i="9"/>
  <c r="AP31" i="9"/>
  <c r="X32" i="9"/>
  <c r="AV30" i="9"/>
  <c r="AW30" i="9" s="1"/>
  <c r="AE30" i="9"/>
  <c r="AF30" i="9" l="1"/>
  <c r="Z32" i="10"/>
  <c r="AC32" i="10"/>
  <c r="AF32" i="10" s="1"/>
  <c r="AH32" i="10"/>
  <c r="W33" i="10"/>
  <c r="Y32" i="10"/>
  <c r="AA33" i="10" s="1"/>
  <c r="AB34" i="10" s="1"/>
  <c r="AO32" i="10"/>
  <c r="AG32" i="10"/>
  <c r="AI32" i="10" s="1"/>
  <c r="AS32" i="10"/>
  <c r="AD32" i="10"/>
  <c r="AJ32" i="10"/>
  <c r="BF31" i="15"/>
  <c r="V32" i="15" s="1"/>
  <c r="BE31" i="15"/>
  <c r="U32" i="15" s="1"/>
  <c r="AD34" i="13"/>
  <c r="AF34" i="13" s="1"/>
  <c r="AN27" i="8"/>
  <c r="AK27" i="8"/>
  <c r="BD30" i="11"/>
  <c r="BF30" i="11" s="1"/>
  <c r="V31" i="11" s="1"/>
  <c r="AQ34" i="14"/>
  <c r="AU34" i="14" s="1"/>
  <c r="AX34" i="14" s="1"/>
  <c r="AY34" i="14" s="1"/>
  <c r="AZ34" i="14" s="1"/>
  <c r="AR34" i="14"/>
  <c r="AP35" i="13"/>
  <c r="X36" i="13"/>
  <c r="AT35" i="13"/>
  <c r="AV34" i="13"/>
  <c r="AW34" i="13" s="1"/>
  <c r="AE34" i="13"/>
  <c r="AG34" i="13"/>
  <c r="AI34" i="13" s="1"/>
  <c r="AK34" i="12"/>
  <c r="AN34" i="12"/>
  <c r="AN30" i="9"/>
  <c r="AK30" i="9"/>
  <c r="AP33" i="10" l="1"/>
  <c r="AT33" i="10"/>
  <c r="X34" i="10"/>
  <c r="AN32" i="10"/>
  <c r="AK32" i="10"/>
  <c r="AV32" i="10"/>
  <c r="AW32" i="10" s="1"/>
  <c r="AE32" i="10"/>
  <c r="Y32" i="15"/>
  <c r="AA33" i="15" s="1"/>
  <c r="AB34" i="15" s="1"/>
  <c r="W33" i="15"/>
  <c r="AO32" i="15"/>
  <c r="AH32" i="15"/>
  <c r="AJ32" i="15"/>
  <c r="AS32" i="15"/>
  <c r="AG32" i="15"/>
  <c r="Z32" i="15"/>
  <c r="AD32" i="15" s="1"/>
  <c r="BA34" i="14"/>
  <c r="BC34" i="14" s="1"/>
  <c r="BB34" i="14"/>
  <c r="BD34" i="14" s="1"/>
  <c r="BE34" i="14" s="1"/>
  <c r="U35" i="14" s="1"/>
  <c r="Y35" i="14" s="1"/>
  <c r="AQ27" i="8"/>
  <c r="AR27" i="8"/>
  <c r="AU27" i="8"/>
  <c r="AU34" i="12"/>
  <c r="AX34" i="12" s="1"/>
  <c r="AY34" i="12" s="1"/>
  <c r="AZ34" i="12" s="1"/>
  <c r="BA34" i="12" s="1"/>
  <c r="BC34" i="12" s="1"/>
  <c r="Z31" i="11"/>
  <c r="BE30" i="11"/>
  <c r="U31" i="11" s="1"/>
  <c r="BF34" i="14"/>
  <c r="V35" i="14" s="1"/>
  <c r="Z35" i="14" s="1"/>
  <c r="AN34" i="13"/>
  <c r="AK34" i="13"/>
  <c r="AQ34" i="12"/>
  <c r="AR34" i="12"/>
  <c r="AQ30" i="9"/>
  <c r="AU30" i="9" s="1"/>
  <c r="AX30" i="9" s="1"/>
  <c r="AY30" i="9" s="1"/>
  <c r="AZ30" i="9" s="1"/>
  <c r="AR30" i="9"/>
  <c r="AR32" i="10" l="1"/>
  <c r="AQ32" i="10"/>
  <c r="AU32" i="10" s="1"/>
  <c r="AX32" i="10" s="1"/>
  <c r="AY32" i="10" s="1"/>
  <c r="AZ32" i="10" s="1"/>
  <c r="X34" i="15"/>
  <c r="AP33" i="15"/>
  <c r="AT33" i="15"/>
  <c r="AC32" i="15"/>
  <c r="AF32" i="15" s="1"/>
  <c r="AE32" i="15"/>
  <c r="AV32" i="15"/>
  <c r="AW32" i="15" s="1"/>
  <c r="AI32" i="15"/>
  <c r="AX27" i="8"/>
  <c r="AY27" i="8" s="1"/>
  <c r="AZ27" i="8" s="1"/>
  <c r="BB34" i="12"/>
  <c r="BD34" i="12" s="1"/>
  <c r="BF34" i="12" s="1"/>
  <c r="V35" i="12" s="1"/>
  <c r="Z35" i="12" s="1"/>
  <c r="Y31" i="11"/>
  <c r="AD31" i="11" s="1"/>
  <c r="W32" i="11"/>
  <c r="AH31" i="11"/>
  <c r="AO31" i="11"/>
  <c r="AS31" i="11"/>
  <c r="AJ31" i="11"/>
  <c r="W36" i="14"/>
  <c r="AA36" i="14"/>
  <c r="AB37" i="14" s="1"/>
  <c r="AO35" i="14"/>
  <c r="AD35" i="14"/>
  <c r="AH35" i="14"/>
  <c r="AS35" i="14"/>
  <c r="AJ35" i="14"/>
  <c r="AQ34" i="13"/>
  <c r="AU34" i="13" s="1"/>
  <c r="AX34" i="13" s="1"/>
  <c r="AY34" i="13" s="1"/>
  <c r="AZ34" i="13" s="1"/>
  <c r="AR34" i="13"/>
  <c r="BB30" i="9"/>
  <c r="BA30" i="9"/>
  <c r="BC30" i="9" s="1"/>
  <c r="BA32" i="10" l="1"/>
  <c r="BC32" i="10" s="1"/>
  <c r="BB32" i="10"/>
  <c r="BD32" i="10" s="1"/>
  <c r="AN32" i="15"/>
  <c r="AK32" i="15"/>
  <c r="AE31" i="11"/>
  <c r="AG31" i="11"/>
  <c r="AI31" i="11" s="1"/>
  <c r="AK31" i="11" s="1"/>
  <c r="AV31" i="11"/>
  <c r="AW31" i="11" s="1"/>
  <c r="AG35" i="14"/>
  <c r="BA27" i="8"/>
  <c r="BC27" i="8" s="1"/>
  <c r="BB27" i="8"/>
  <c r="BD27" i="8" s="1"/>
  <c r="BB34" i="13"/>
  <c r="BD34" i="13" s="1"/>
  <c r="BE34" i="13" s="1"/>
  <c r="U35" i="13" s="1"/>
  <c r="Y35" i="13" s="1"/>
  <c r="BA34" i="13"/>
  <c r="BC34" i="13" s="1"/>
  <c r="BE34" i="12"/>
  <c r="U35" i="12" s="1"/>
  <c r="Y35" i="12" s="1"/>
  <c r="AA36" i="12" s="1"/>
  <c r="AB37" i="12" s="1"/>
  <c r="AT32" i="11"/>
  <c r="AP32" i="11"/>
  <c r="X33" i="11"/>
  <c r="AA32" i="11"/>
  <c r="AB33" i="11" s="1"/>
  <c r="AC31" i="11"/>
  <c r="AF31" i="11" s="1"/>
  <c r="AP36" i="14"/>
  <c r="X37" i="14"/>
  <c r="AT36" i="14"/>
  <c r="AI35" i="14"/>
  <c r="AV35" i="14"/>
  <c r="AW35" i="14" s="1"/>
  <c r="AE35" i="14"/>
  <c r="AC35" i="14"/>
  <c r="AF35" i="14" s="1"/>
  <c r="BF34" i="13"/>
  <c r="V35" i="13" s="1"/>
  <c r="Z35" i="13" s="1"/>
  <c r="BD30" i="9"/>
  <c r="BE30" i="9" s="1"/>
  <c r="U31" i="9" s="1"/>
  <c r="BE32" i="10" l="1"/>
  <c r="U33" i="10" s="1"/>
  <c r="BF32" i="10"/>
  <c r="V33" i="10" s="1"/>
  <c r="AQ32" i="15"/>
  <c r="AU32" i="15" s="1"/>
  <c r="AX32" i="15" s="1"/>
  <c r="AY32" i="15" s="1"/>
  <c r="AZ32" i="15" s="1"/>
  <c r="AR32" i="15"/>
  <c r="AJ35" i="12"/>
  <c r="AH35" i="12"/>
  <c r="AN31" i="11"/>
  <c r="AR31" i="11" s="1"/>
  <c r="BF27" i="8"/>
  <c r="V28" i="8" s="1"/>
  <c r="Z28" i="8" s="1"/>
  <c r="BE27" i="8"/>
  <c r="U28" i="8" s="1"/>
  <c r="Y28" i="8" s="1"/>
  <c r="W36" i="12"/>
  <c r="X37" i="12" s="1"/>
  <c r="AO35" i="12"/>
  <c r="AS35" i="12"/>
  <c r="AQ31" i="11"/>
  <c r="AU31" i="11" s="1"/>
  <c r="AX31" i="11" s="1"/>
  <c r="AY31" i="11" s="1"/>
  <c r="AZ31" i="11" s="1"/>
  <c r="AK35" i="14"/>
  <c r="AN35" i="14"/>
  <c r="W36" i="13"/>
  <c r="AA36" i="13"/>
  <c r="AB37" i="13" s="1"/>
  <c r="AS35" i="13"/>
  <c r="AO35" i="13"/>
  <c r="AH35" i="13"/>
  <c r="AJ35" i="13"/>
  <c r="AP36" i="12"/>
  <c r="AG35" i="12"/>
  <c r="AC35" i="12"/>
  <c r="AD35" i="12"/>
  <c r="AV35" i="12"/>
  <c r="AW35" i="12" s="1"/>
  <c r="AI35" i="12"/>
  <c r="AE35" i="12"/>
  <c r="Y31" i="9"/>
  <c r="AA32" i="9" s="1"/>
  <c r="AB33" i="9" s="1"/>
  <c r="W32" i="9"/>
  <c r="AS31" i="9"/>
  <c r="AO31" i="9"/>
  <c r="AJ31" i="9"/>
  <c r="BF30" i="9"/>
  <c r="V31" i="9" s="1"/>
  <c r="Z33" i="10" l="1"/>
  <c r="AS33" i="10"/>
  <c r="AH33" i="10"/>
  <c r="AO33" i="10"/>
  <c r="Y33" i="10"/>
  <c r="AD33" i="10" s="1"/>
  <c r="W34" i="10"/>
  <c r="AJ33" i="10"/>
  <c r="BB32" i="15"/>
  <c r="BD32" i="15" s="1"/>
  <c r="BA32" i="15"/>
  <c r="BC32" i="15" s="1"/>
  <c r="AF35" i="12"/>
  <c r="AT36" i="12"/>
  <c r="AJ28" i="8"/>
  <c r="AH28" i="8"/>
  <c r="W29" i="8"/>
  <c r="AD28" i="8"/>
  <c r="AO28" i="8"/>
  <c r="AS28" i="8"/>
  <c r="BB31" i="11"/>
  <c r="BD31" i="11" s="1"/>
  <c r="BA31" i="11"/>
  <c r="BC31" i="11" s="1"/>
  <c r="AQ35" i="14"/>
  <c r="AU35" i="14" s="1"/>
  <c r="AX35" i="14" s="1"/>
  <c r="AY35" i="14" s="1"/>
  <c r="AZ35" i="14" s="1"/>
  <c r="AR35" i="14"/>
  <c r="X37" i="13"/>
  <c r="AT36" i="13"/>
  <c r="AP36" i="13"/>
  <c r="AV35" i="13"/>
  <c r="AW35" i="13" s="1"/>
  <c r="AE35" i="13"/>
  <c r="AD35" i="13"/>
  <c r="AC35" i="13"/>
  <c r="AG35" i="13"/>
  <c r="AI35" i="13" s="1"/>
  <c r="AN35" i="12"/>
  <c r="AK35" i="12"/>
  <c r="AT32" i="9"/>
  <c r="X33" i="9"/>
  <c r="AP32" i="9"/>
  <c r="Z31" i="9"/>
  <c r="AC31" i="9" s="1"/>
  <c r="AH31" i="9"/>
  <c r="AT34" i="10" l="1"/>
  <c r="X35" i="10"/>
  <c r="AP34" i="10"/>
  <c r="AG33" i="10"/>
  <c r="AA34" i="10"/>
  <c r="AB35" i="10" s="1"/>
  <c r="AC33" i="10"/>
  <c r="AF33" i="10" s="1"/>
  <c r="AV33" i="10"/>
  <c r="AW33" i="10" s="1"/>
  <c r="AI33" i="10"/>
  <c r="AE33" i="10"/>
  <c r="BF32" i="15"/>
  <c r="V33" i="15" s="1"/>
  <c r="BE32" i="15"/>
  <c r="U33" i="15" s="1"/>
  <c r="BA35" i="14"/>
  <c r="BC35" i="14" s="1"/>
  <c r="BF35" i="14" s="1"/>
  <c r="V36" i="14" s="1"/>
  <c r="Z36" i="14" s="1"/>
  <c r="BB35" i="14"/>
  <c r="BD35" i="14" s="1"/>
  <c r="AT29" i="8"/>
  <c r="X30" i="8"/>
  <c r="AP29" i="8"/>
  <c r="AV28" i="8"/>
  <c r="AW28" i="8" s="1"/>
  <c r="AE28" i="8"/>
  <c r="AG28" i="8"/>
  <c r="AA29" i="8"/>
  <c r="AB30" i="8" s="1"/>
  <c r="AC28" i="8"/>
  <c r="AF28" i="8" s="1"/>
  <c r="AI28" i="8" s="1"/>
  <c r="AF35" i="13"/>
  <c r="BE31" i="11"/>
  <c r="U32" i="11" s="1"/>
  <c r="BF31" i="11"/>
  <c r="V32" i="11" s="1"/>
  <c r="AK35" i="13"/>
  <c r="AN35" i="13"/>
  <c r="AQ35" i="12"/>
  <c r="AU35" i="12" s="1"/>
  <c r="AX35" i="12" s="1"/>
  <c r="AY35" i="12" s="1"/>
  <c r="AZ35" i="12" s="1"/>
  <c r="AR35" i="12"/>
  <c r="AV31" i="9"/>
  <c r="AW31" i="9" s="1"/>
  <c r="AE31" i="9"/>
  <c r="AD31" i="9"/>
  <c r="AF31" i="9" s="1"/>
  <c r="AG31" i="9"/>
  <c r="AI31" i="9" s="1"/>
  <c r="AK33" i="10" l="1"/>
  <c r="AN33" i="10"/>
  <c r="Y33" i="15"/>
  <c r="AA34" i="15" s="1"/>
  <c r="AB35" i="15" s="1"/>
  <c r="AS33" i="15"/>
  <c r="AO33" i="15"/>
  <c r="AD33" i="15"/>
  <c r="W34" i="15"/>
  <c r="AH33" i="15"/>
  <c r="AJ33" i="15"/>
  <c r="AG33" i="15"/>
  <c r="AI33" i="15" s="1"/>
  <c r="Z33" i="15"/>
  <c r="AC33" i="15"/>
  <c r="AF33" i="15" s="1"/>
  <c r="BE35" i="14"/>
  <c r="U36" i="14" s="1"/>
  <c r="Y36" i="14" s="1"/>
  <c r="AA37" i="14" s="1"/>
  <c r="AB38" i="14" s="1"/>
  <c r="AK28" i="8"/>
  <c r="AN28" i="8"/>
  <c r="BA35" i="12"/>
  <c r="BC35" i="12" s="1"/>
  <c r="BB35" i="12"/>
  <c r="BD35" i="12" s="1"/>
  <c r="BF35" i="12" s="1"/>
  <c r="V36" i="12" s="1"/>
  <c r="Z36" i="12" s="1"/>
  <c r="Z32" i="11"/>
  <c r="AD32" i="11" s="1"/>
  <c r="Y32" i="11"/>
  <c r="AA33" i="11" s="1"/>
  <c r="AB34" i="11" s="1"/>
  <c r="W33" i="11"/>
  <c r="AO32" i="11"/>
  <c r="AS32" i="11"/>
  <c r="AH32" i="11"/>
  <c r="AJ32" i="11"/>
  <c r="AS36" i="14"/>
  <c r="AQ35" i="13"/>
  <c r="AU35" i="13" s="1"/>
  <c r="AX35" i="13" s="1"/>
  <c r="AY35" i="13" s="1"/>
  <c r="AZ35" i="13" s="1"/>
  <c r="BA35" i="13" s="1"/>
  <c r="BC35" i="13" s="1"/>
  <c r="AR35" i="13"/>
  <c r="AK31" i="9"/>
  <c r="AN31" i="9"/>
  <c r="AQ33" i="10" l="1"/>
  <c r="AU33" i="10" s="1"/>
  <c r="AX33" i="10" s="1"/>
  <c r="AY33" i="10" s="1"/>
  <c r="AZ33" i="10" s="1"/>
  <c r="AR33" i="10"/>
  <c r="AN33" i="15"/>
  <c r="AK33" i="15"/>
  <c r="AE33" i="15"/>
  <c r="AV33" i="15"/>
  <c r="AW33" i="15" s="1"/>
  <c r="X35" i="15"/>
  <c r="AP34" i="15"/>
  <c r="AT34" i="15"/>
  <c r="AJ36" i="14"/>
  <c r="W37" i="14"/>
  <c r="AP37" i="14" s="1"/>
  <c r="AO36" i="14"/>
  <c r="AH36" i="14"/>
  <c r="AQ28" i="8"/>
  <c r="AU28" i="8" s="1"/>
  <c r="AX28" i="8" s="1"/>
  <c r="AY28" i="8" s="1"/>
  <c r="AZ28" i="8" s="1"/>
  <c r="AR28" i="8"/>
  <c r="BB35" i="13"/>
  <c r="BD35" i="13" s="1"/>
  <c r="BF35" i="13" s="1"/>
  <c r="V36" i="13" s="1"/>
  <c r="Z36" i="13" s="1"/>
  <c r="BE35" i="12"/>
  <c r="U36" i="12" s="1"/>
  <c r="Y36" i="12" s="1"/>
  <c r="AA37" i="12" s="1"/>
  <c r="AB38" i="12" s="1"/>
  <c r="AT33" i="11"/>
  <c r="AP33" i="11"/>
  <c r="X34" i="11"/>
  <c r="AG32" i="11"/>
  <c r="AC32" i="11"/>
  <c r="AF32" i="11" s="1"/>
  <c r="AI32" i="11"/>
  <c r="AV32" i="11"/>
  <c r="AW32" i="11" s="1"/>
  <c r="AE32" i="11"/>
  <c r="X38" i="14"/>
  <c r="AT37" i="14"/>
  <c r="AV36" i="14"/>
  <c r="AW36" i="14" s="1"/>
  <c r="AI36" i="14"/>
  <c r="AE36" i="14"/>
  <c r="AC36" i="14"/>
  <c r="AG36" i="14"/>
  <c r="AD36" i="14"/>
  <c r="W37" i="12"/>
  <c r="AS36" i="12"/>
  <c r="AR31" i="9"/>
  <c r="AQ31" i="9"/>
  <c r="AU31" i="9" s="1"/>
  <c r="AX31" i="9" s="1"/>
  <c r="AY31" i="9" s="1"/>
  <c r="AZ31" i="9" s="1"/>
  <c r="BB33" i="10" l="1"/>
  <c r="BD33" i="10" s="1"/>
  <c r="BA33" i="10"/>
  <c r="BC33" i="10" s="1"/>
  <c r="AQ33" i="15"/>
  <c r="AU33" i="15" s="1"/>
  <c r="AX33" i="15" s="1"/>
  <c r="AY33" i="15" s="1"/>
  <c r="AZ33" i="15" s="1"/>
  <c r="AR33" i="15"/>
  <c r="AF36" i="14"/>
  <c r="BA28" i="8"/>
  <c r="BC28" i="8" s="1"/>
  <c r="BB28" i="8"/>
  <c r="BD28" i="8" s="1"/>
  <c r="BE35" i="13"/>
  <c r="U36" i="13" s="1"/>
  <c r="Y36" i="13" s="1"/>
  <c r="AA37" i="13" s="1"/>
  <c r="AB38" i="13" s="1"/>
  <c r="AH36" i="12"/>
  <c r="AG36" i="12"/>
  <c r="AO36" i="12"/>
  <c r="AJ36" i="12"/>
  <c r="AD36" i="12"/>
  <c r="AK32" i="11"/>
  <c r="AN32" i="11"/>
  <c r="AN36" i="14"/>
  <c r="AK36" i="14"/>
  <c r="AP37" i="12"/>
  <c r="X38" i="12"/>
  <c r="AT37" i="12"/>
  <c r="AI36" i="12"/>
  <c r="AV36" i="12"/>
  <c r="AW36" i="12" s="1"/>
  <c r="AE36" i="12"/>
  <c r="AC36" i="12"/>
  <c r="AF36" i="12" s="1"/>
  <c r="BB31" i="9"/>
  <c r="BD31" i="9" s="1"/>
  <c r="BA31" i="9"/>
  <c r="BC31" i="9" s="1"/>
  <c r="BF33" i="10" l="1"/>
  <c r="V34" i="10" s="1"/>
  <c r="BE33" i="10"/>
  <c r="U34" i="10" s="1"/>
  <c r="BB33" i="15"/>
  <c r="BD33" i="15" s="1"/>
  <c r="BA33" i="15"/>
  <c r="BC33" i="15" s="1"/>
  <c r="AS36" i="13"/>
  <c r="W37" i="13"/>
  <c r="BE28" i="8"/>
  <c r="U29" i="8" s="1"/>
  <c r="Y29" i="8" s="1"/>
  <c r="BF28" i="8"/>
  <c r="V29" i="8" s="1"/>
  <c r="Z29" i="8" s="1"/>
  <c r="AD36" i="13"/>
  <c r="AO36" i="13"/>
  <c r="AJ36" i="13"/>
  <c r="AH36" i="13"/>
  <c r="AQ32" i="11"/>
  <c r="AU32" i="11" s="1"/>
  <c r="AX32" i="11" s="1"/>
  <c r="AY32" i="11" s="1"/>
  <c r="AZ32" i="11" s="1"/>
  <c r="AR32" i="11"/>
  <c r="AQ36" i="14"/>
  <c r="AU36" i="14" s="1"/>
  <c r="AX36" i="14" s="1"/>
  <c r="AY36" i="14" s="1"/>
  <c r="AZ36" i="14" s="1"/>
  <c r="AR36" i="14"/>
  <c r="AC36" i="13"/>
  <c r="AF36" i="13" s="1"/>
  <c r="AV36" i="13"/>
  <c r="AW36" i="13" s="1"/>
  <c r="AE36" i="13"/>
  <c r="AG36" i="13"/>
  <c r="AI36" i="13" s="1"/>
  <c r="AP37" i="13"/>
  <c r="X38" i="13"/>
  <c r="AT37" i="13"/>
  <c r="AK36" i="12"/>
  <c r="AN36" i="12"/>
  <c r="BF31" i="9"/>
  <c r="V32" i="9" s="1"/>
  <c r="BE31" i="9"/>
  <c r="U32" i="9" s="1"/>
  <c r="AH34" i="10" l="1"/>
  <c r="AS34" i="10"/>
  <c r="W35" i="10"/>
  <c r="Y34" i="10"/>
  <c r="AA35" i="10" s="1"/>
  <c r="AB36" i="10" s="1"/>
  <c r="AO34" i="10"/>
  <c r="AJ34" i="10"/>
  <c r="Z34" i="10"/>
  <c r="AD34" i="10" s="1"/>
  <c r="AC34" i="10"/>
  <c r="AF34" i="10" s="1"/>
  <c r="BF33" i="15"/>
  <c r="V34" i="15" s="1"/>
  <c r="BE33" i="15"/>
  <c r="U34" i="15" s="1"/>
  <c r="BA36" i="14"/>
  <c r="BC36" i="14" s="1"/>
  <c r="BE36" i="14" s="1"/>
  <c r="U37" i="14" s="1"/>
  <c r="Y37" i="14" s="1"/>
  <c r="BB36" i="14"/>
  <c r="BD36" i="14" s="1"/>
  <c r="AJ29" i="8"/>
  <c r="AA30" i="8"/>
  <c r="AB31" i="8" s="1"/>
  <c r="AS29" i="8"/>
  <c r="W30" i="8"/>
  <c r="AH29" i="8"/>
  <c r="AO29" i="8"/>
  <c r="AG29" i="8"/>
  <c r="AC29" i="8"/>
  <c r="BA32" i="11"/>
  <c r="BC32" i="11" s="1"/>
  <c r="BB32" i="11"/>
  <c r="AN36" i="13"/>
  <c r="AK36" i="13"/>
  <c r="AQ36" i="12"/>
  <c r="AU36" i="12" s="1"/>
  <c r="AX36" i="12" s="1"/>
  <c r="AY36" i="12" s="1"/>
  <c r="AZ36" i="12" s="1"/>
  <c r="BB36" i="12" s="1"/>
  <c r="BD36" i="12" s="1"/>
  <c r="AR36" i="12"/>
  <c r="AO32" i="9"/>
  <c r="Y32" i="9"/>
  <c r="AA33" i="9" s="1"/>
  <c r="AB34" i="9" s="1"/>
  <c r="W33" i="9"/>
  <c r="AS32" i="9"/>
  <c r="AH32" i="9"/>
  <c r="AJ32" i="9"/>
  <c r="Z32" i="9"/>
  <c r="AG34" i="10" l="1"/>
  <c r="AI34" i="10" s="1"/>
  <c r="AP35" i="10"/>
  <c r="AT35" i="10"/>
  <c r="X36" i="10"/>
  <c r="AV34" i="10"/>
  <c r="AW34" i="10" s="1"/>
  <c r="AE34" i="10"/>
  <c r="Y34" i="15"/>
  <c r="AA35" i="15" s="1"/>
  <c r="AB36" i="15" s="1"/>
  <c r="AS34" i="15"/>
  <c r="AJ34" i="15"/>
  <c r="AO34" i="15"/>
  <c r="W35" i="15"/>
  <c r="AH34" i="15"/>
  <c r="AD34" i="15"/>
  <c r="AG34" i="15"/>
  <c r="AI34" i="15" s="1"/>
  <c r="Z34" i="15"/>
  <c r="BF36" i="14"/>
  <c r="V37" i="14" s="1"/>
  <c r="Z37" i="14" s="1"/>
  <c r="AD29" i="8"/>
  <c r="AF29" i="8" s="1"/>
  <c r="AI29" i="8" s="1"/>
  <c r="AV29" i="8"/>
  <c r="AW29" i="8" s="1"/>
  <c r="AE29" i="8"/>
  <c r="AP30" i="8"/>
  <c r="X31" i="8"/>
  <c r="AT30" i="8"/>
  <c r="BA36" i="12"/>
  <c r="BC36" i="12" s="1"/>
  <c r="BE36" i="12" s="1"/>
  <c r="U37" i="12" s="1"/>
  <c r="Y37" i="12" s="1"/>
  <c r="BD32" i="11"/>
  <c r="BE32" i="11" s="1"/>
  <c r="U33" i="11" s="1"/>
  <c r="W38" i="14"/>
  <c r="AA38" i="14"/>
  <c r="AB39" i="14" s="1"/>
  <c r="AS37" i="14"/>
  <c r="AO37" i="14"/>
  <c r="AJ37" i="14"/>
  <c r="AR36" i="13"/>
  <c r="AQ36" i="13"/>
  <c r="AU36" i="13" s="1"/>
  <c r="AX36" i="13" s="1"/>
  <c r="AY36" i="13" s="1"/>
  <c r="AZ36" i="13" s="1"/>
  <c r="AC32" i="9"/>
  <c r="AG32" i="9"/>
  <c r="AT33" i="9"/>
  <c r="X34" i="9"/>
  <c r="AP33" i="9"/>
  <c r="AV32" i="9"/>
  <c r="AW32" i="9" s="1"/>
  <c r="AI32" i="9"/>
  <c r="AE32" i="9"/>
  <c r="AD32" i="9"/>
  <c r="AF32" i="9" l="1"/>
  <c r="AK34" i="10"/>
  <c r="AN34" i="10"/>
  <c r="AC34" i="15"/>
  <c r="AF34" i="15" s="1"/>
  <c r="AN34" i="15"/>
  <c r="AK34" i="15"/>
  <c r="AE34" i="15"/>
  <c r="AV34" i="15"/>
  <c r="AW34" i="15" s="1"/>
  <c r="AP35" i="15"/>
  <c r="X36" i="15"/>
  <c r="AT35" i="15"/>
  <c r="AH37" i="14"/>
  <c r="AN29" i="8"/>
  <c r="AK29" i="8"/>
  <c r="BB36" i="13"/>
  <c r="BD36" i="13" s="1"/>
  <c r="BE36" i="13" s="1"/>
  <c r="U37" i="13" s="1"/>
  <c r="Y37" i="13" s="1"/>
  <c r="BA36" i="13"/>
  <c r="BC36" i="13" s="1"/>
  <c r="BF36" i="12"/>
  <c r="V37" i="12" s="1"/>
  <c r="Z37" i="12" s="1"/>
  <c r="Y33" i="11"/>
  <c r="AA34" i="11" s="1"/>
  <c r="AB35" i="11" s="1"/>
  <c r="AO33" i="11"/>
  <c r="W34" i="11"/>
  <c r="AS33" i="11"/>
  <c r="AJ33" i="11"/>
  <c r="BF32" i="11"/>
  <c r="V33" i="11" s="1"/>
  <c r="AH33" i="11" s="1"/>
  <c r="AV37" i="14"/>
  <c r="AW37" i="14" s="1"/>
  <c r="AE37" i="14"/>
  <c r="AG37" i="14"/>
  <c r="AI37" i="14" s="1"/>
  <c r="AC37" i="14"/>
  <c r="AF37" i="14" s="1"/>
  <c r="AD37" i="14"/>
  <c r="X39" i="14"/>
  <c r="AP38" i="14"/>
  <c r="AT38" i="14"/>
  <c r="AA38" i="12"/>
  <c r="AB39" i="12" s="1"/>
  <c r="W38" i="12"/>
  <c r="AS37" i="12"/>
  <c r="AO37" i="12"/>
  <c r="AH37" i="12"/>
  <c r="AJ37" i="12"/>
  <c r="AN32" i="9"/>
  <c r="AK32" i="9"/>
  <c r="AQ34" i="10" l="1"/>
  <c r="AU34" i="10" s="1"/>
  <c r="AX34" i="10" s="1"/>
  <c r="AY34" i="10" s="1"/>
  <c r="AZ34" i="10" s="1"/>
  <c r="AR34" i="10"/>
  <c r="AQ34" i="15"/>
  <c r="AU34" i="15" s="1"/>
  <c r="AX34" i="15" s="1"/>
  <c r="AY34" i="15" s="1"/>
  <c r="AZ34" i="15" s="1"/>
  <c r="AR34" i="15"/>
  <c r="BF36" i="13"/>
  <c r="V37" i="13" s="1"/>
  <c r="Z37" i="13" s="1"/>
  <c r="AG37" i="13" s="1"/>
  <c r="AR29" i="8"/>
  <c r="AQ29" i="8"/>
  <c r="AU29" i="8"/>
  <c r="AX29" i="8" s="1"/>
  <c r="AY29" i="8" s="1"/>
  <c r="AZ29" i="8" s="1"/>
  <c r="AC37" i="12"/>
  <c r="AP34" i="11"/>
  <c r="X35" i="11"/>
  <c r="AT34" i="11"/>
  <c r="Z33" i="11"/>
  <c r="AK37" i="14"/>
  <c r="AN37" i="14"/>
  <c r="AS37" i="13"/>
  <c r="AO37" i="13"/>
  <c r="W38" i="13"/>
  <c r="AH37" i="13"/>
  <c r="AA38" i="13"/>
  <c r="AB39" i="13" s="1"/>
  <c r="AJ37" i="13"/>
  <c r="AP38" i="12"/>
  <c r="X39" i="12"/>
  <c r="AT38" i="12"/>
  <c r="AV37" i="12"/>
  <c r="AW37" i="12" s="1"/>
  <c r="AE37" i="12"/>
  <c r="AG37" i="12"/>
  <c r="AI37" i="12" s="1"/>
  <c r="AD37" i="12"/>
  <c r="AR32" i="9"/>
  <c r="AQ32" i="9"/>
  <c r="AU32" i="9" s="1"/>
  <c r="AX32" i="9" s="1"/>
  <c r="AY32" i="9" s="1"/>
  <c r="AZ32" i="9" s="1"/>
  <c r="BB34" i="10" l="1"/>
  <c r="BD34" i="10" s="1"/>
  <c r="BA34" i="10"/>
  <c r="BC34" i="10" s="1"/>
  <c r="BB34" i="15"/>
  <c r="BD34" i="15" s="1"/>
  <c r="BA34" i="15"/>
  <c r="BC34" i="15" s="1"/>
  <c r="BB29" i="8"/>
  <c r="BD29" i="8" s="1"/>
  <c r="BA29" i="8"/>
  <c r="BC29" i="8" s="1"/>
  <c r="AF37" i="12"/>
  <c r="AV33" i="11"/>
  <c r="AW33" i="11" s="1"/>
  <c r="AE33" i="11"/>
  <c r="AD33" i="11"/>
  <c r="AG33" i="11"/>
  <c r="AI33" i="11" s="1"/>
  <c r="AC33" i="11"/>
  <c r="AQ37" i="14"/>
  <c r="AU37" i="14" s="1"/>
  <c r="AX37" i="14" s="1"/>
  <c r="AY37" i="14" s="1"/>
  <c r="AZ37" i="14" s="1"/>
  <c r="AR37" i="14"/>
  <c r="AP38" i="13"/>
  <c r="X39" i="13"/>
  <c r="AT38" i="13"/>
  <c r="AV37" i="13"/>
  <c r="AW37" i="13" s="1"/>
  <c r="AI37" i="13"/>
  <c r="AE37" i="13"/>
  <c r="AD37" i="13"/>
  <c r="AC37" i="13"/>
  <c r="AN37" i="12"/>
  <c r="AK37" i="12"/>
  <c r="BA32" i="9"/>
  <c r="BB32" i="9"/>
  <c r="BE34" i="10" l="1"/>
  <c r="U35" i="10" s="1"/>
  <c r="BF34" i="10"/>
  <c r="V35" i="10" s="1"/>
  <c r="BE34" i="15"/>
  <c r="U35" i="15" s="1"/>
  <c r="BF34" i="15"/>
  <c r="V35" i="15" s="1"/>
  <c r="BA37" i="14"/>
  <c r="BC37" i="14" s="1"/>
  <c r="BB37" i="14"/>
  <c r="BD37" i="14" s="1"/>
  <c r="BF37" i="14" s="1"/>
  <c r="V38" i="14" s="1"/>
  <c r="Z38" i="14" s="1"/>
  <c r="BE29" i="8"/>
  <c r="U30" i="8" s="1"/>
  <c r="Y30" i="8" s="1"/>
  <c r="BF29" i="8"/>
  <c r="V30" i="8" s="1"/>
  <c r="Z30" i="8" s="1"/>
  <c r="AF37" i="13"/>
  <c r="AK33" i="11"/>
  <c r="AN33" i="11"/>
  <c r="AF33" i="11"/>
  <c r="BE37" i="14"/>
  <c r="U38" i="14" s="1"/>
  <c r="Y38" i="14" s="1"/>
  <c r="AN37" i="13"/>
  <c r="AK37" i="13"/>
  <c r="AQ37" i="12"/>
  <c r="AU37" i="12" s="1"/>
  <c r="AX37" i="12" s="1"/>
  <c r="AY37" i="12" s="1"/>
  <c r="AZ37" i="12" s="1"/>
  <c r="AR37" i="12"/>
  <c r="BD32" i="9"/>
  <c r="BC32" i="9"/>
  <c r="Z35" i="10" l="1"/>
  <c r="AC35" i="10"/>
  <c r="AF35" i="10" s="1"/>
  <c r="AH35" i="10"/>
  <c r="Y35" i="10"/>
  <c r="AA36" i="10" s="1"/>
  <c r="AB37" i="10" s="1"/>
  <c r="AO35" i="10"/>
  <c r="AS35" i="10"/>
  <c r="W36" i="10"/>
  <c r="AD35" i="10"/>
  <c r="AJ35" i="10"/>
  <c r="Z35" i="15"/>
  <c r="Y35" i="15"/>
  <c r="AA36" i="15" s="1"/>
  <c r="AB37" i="15" s="1"/>
  <c r="W36" i="15"/>
  <c r="AH35" i="15"/>
  <c r="AO35" i="15"/>
  <c r="AS35" i="15"/>
  <c r="AJ35" i="15"/>
  <c r="W31" i="8"/>
  <c r="AS30" i="8"/>
  <c r="AA31" i="8"/>
  <c r="AB32" i="8" s="1"/>
  <c r="AO30" i="8"/>
  <c r="AH30" i="8"/>
  <c r="AJ30" i="8"/>
  <c r="BB37" i="12"/>
  <c r="BD37" i="12" s="1"/>
  <c r="BF37" i="12" s="1"/>
  <c r="V38" i="12" s="1"/>
  <c r="Z38" i="12" s="1"/>
  <c r="BA37" i="12"/>
  <c r="BC37" i="12" s="1"/>
  <c r="AQ33" i="11"/>
  <c r="AU33" i="11" s="1"/>
  <c r="AX33" i="11" s="1"/>
  <c r="AY33" i="11" s="1"/>
  <c r="AZ33" i="11" s="1"/>
  <c r="AR33" i="11"/>
  <c r="AS38" i="14"/>
  <c r="AH38" i="14"/>
  <c r="AA39" i="14"/>
  <c r="AB40" i="14" s="1"/>
  <c r="AO38" i="14"/>
  <c r="W39" i="14"/>
  <c r="AJ38" i="14"/>
  <c r="AQ37" i="13"/>
  <c r="AU37" i="13" s="1"/>
  <c r="AX37" i="13" s="1"/>
  <c r="AY37" i="13" s="1"/>
  <c r="AZ37" i="13" s="1"/>
  <c r="BA37" i="13" s="1"/>
  <c r="BC37" i="13" s="1"/>
  <c r="AR37" i="13"/>
  <c r="BE32" i="9"/>
  <c r="U33" i="9" s="1"/>
  <c r="AS33" i="9" s="1"/>
  <c r="BF32" i="9"/>
  <c r="V33" i="9" s="1"/>
  <c r="Z33" i="9"/>
  <c r="AP36" i="10" l="1"/>
  <c r="AT36" i="10"/>
  <c r="X37" i="10"/>
  <c r="AG35" i="10"/>
  <c r="AI35" i="10" s="1"/>
  <c r="AV35" i="10"/>
  <c r="AW35" i="10" s="1"/>
  <c r="AE35" i="10"/>
  <c r="AJ33" i="9"/>
  <c r="AH33" i="9"/>
  <c r="W34" i="9"/>
  <c r="AP34" i="9" s="1"/>
  <c r="AG35" i="15"/>
  <c r="AI35" i="15" s="1"/>
  <c r="AC35" i="15"/>
  <c r="AF35" i="15" s="1"/>
  <c r="X37" i="15"/>
  <c r="AT36" i="15"/>
  <c r="AP36" i="15"/>
  <c r="AD35" i="15"/>
  <c r="AE35" i="15"/>
  <c r="AV35" i="15"/>
  <c r="AW35" i="15" s="1"/>
  <c r="BE37" i="12"/>
  <c r="U38" i="12" s="1"/>
  <c r="Y38" i="12" s="1"/>
  <c r="AA39" i="12" s="1"/>
  <c r="AB40" i="12" s="1"/>
  <c r="AG30" i="8"/>
  <c r="X32" i="8"/>
  <c r="AT31" i="8"/>
  <c r="AP31" i="8"/>
  <c r="AC30" i="8"/>
  <c r="AF30" i="8" s="1"/>
  <c r="AI30" i="8" s="1"/>
  <c r="AD30" i="8"/>
  <c r="AV30" i="8"/>
  <c r="AW30" i="8" s="1"/>
  <c r="AE30" i="8"/>
  <c r="BB37" i="13"/>
  <c r="BD37" i="13" s="1"/>
  <c r="BF37" i="13" s="1"/>
  <c r="V38" i="13" s="1"/>
  <c r="Z38" i="13" s="1"/>
  <c r="BB33" i="11"/>
  <c r="BD33" i="11" s="1"/>
  <c r="BA33" i="11"/>
  <c r="BC33" i="11" s="1"/>
  <c r="AG38" i="14"/>
  <c r="AI38" i="14" s="1"/>
  <c r="AC38" i="14"/>
  <c r="AP39" i="14"/>
  <c r="X40" i="14"/>
  <c r="AT39" i="14"/>
  <c r="AV38" i="14"/>
  <c r="AW38" i="14" s="1"/>
  <c r="AE38" i="14"/>
  <c r="AD38" i="14"/>
  <c r="W39" i="12"/>
  <c r="AS38" i="12"/>
  <c r="AO38" i="12"/>
  <c r="AH38" i="12"/>
  <c r="Y33" i="9"/>
  <c r="AA34" i="9" s="1"/>
  <c r="AB35" i="9" s="1"/>
  <c r="AO33" i="9"/>
  <c r="X35" i="9" l="1"/>
  <c r="AT34" i="9"/>
  <c r="AE33" i="9"/>
  <c r="AV33" i="9"/>
  <c r="AW33" i="9" s="1"/>
  <c r="AN35" i="10"/>
  <c r="AK35" i="10"/>
  <c r="AD33" i="9"/>
  <c r="AC33" i="9"/>
  <c r="AG33" i="9"/>
  <c r="AI33" i="9" s="1"/>
  <c r="AN33" i="9" s="1"/>
  <c r="AK35" i="15"/>
  <c r="AN35" i="15"/>
  <c r="AF38" i="14"/>
  <c r="AJ38" i="12"/>
  <c r="AN30" i="8"/>
  <c r="AK30" i="8"/>
  <c r="BE37" i="13"/>
  <c r="U38" i="13" s="1"/>
  <c r="Y38" i="13" s="1"/>
  <c r="AA39" i="13" s="1"/>
  <c r="AB40" i="13" s="1"/>
  <c r="BF33" i="11"/>
  <c r="V34" i="11" s="1"/>
  <c r="BE33" i="11"/>
  <c r="U34" i="11" s="1"/>
  <c r="AN38" i="14"/>
  <c r="AK38" i="14"/>
  <c r="AV38" i="12"/>
  <c r="AW38" i="12" s="1"/>
  <c r="AE38" i="12"/>
  <c r="AD38" i="12"/>
  <c r="AG38" i="12"/>
  <c r="AI38" i="12" s="1"/>
  <c r="AC38" i="12"/>
  <c r="X40" i="12"/>
  <c r="AT39" i="12"/>
  <c r="AP39" i="12"/>
  <c r="AR35" i="10" l="1"/>
  <c r="AQ35" i="10"/>
  <c r="AU35" i="10" s="1"/>
  <c r="AX35" i="10" s="1"/>
  <c r="AY35" i="10" s="1"/>
  <c r="AZ35" i="10" s="1"/>
  <c r="AK33" i="9"/>
  <c r="AF33" i="9"/>
  <c r="AR35" i="15"/>
  <c r="AQ35" i="15"/>
  <c r="AU35" i="15" s="1"/>
  <c r="AX35" i="15" s="1"/>
  <c r="AY35" i="15" s="1"/>
  <c r="AZ35" i="15" s="1"/>
  <c r="AR30" i="8"/>
  <c r="AQ30" i="8"/>
  <c r="AU30" i="8" s="1"/>
  <c r="AX30" i="8" s="1"/>
  <c r="AY30" i="8" s="1"/>
  <c r="AZ30" i="8" s="1"/>
  <c r="AJ38" i="13"/>
  <c r="AS38" i="13"/>
  <c r="W39" i="13"/>
  <c r="AT39" i="13" s="1"/>
  <c r="AO38" i="13"/>
  <c r="AH38" i="13"/>
  <c r="AF38" i="12"/>
  <c r="Y34" i="11"/>
  <c r="AA35" i="11" s="1"/>
  <c r="AB36" i="11" s="1"/>
  <c r="AO34" i="11"/>
  <c r="W35" i="11"/>
  <c r="AS34" i="11"/>
  <c r="AH34" i="11"/>
  <c r="AJ34" i="11"/>
  <c r="Z34" i="11"/>
  <c r="AD34" i="11" s="1"/>
  <c r="AQ38" i="14"/>
  <c r="AU38" i="14" s="1"/>
  <c r="AX38" i="14" s="1"/>
  <c r="AY38" i="14" s="1"/>
  <c r="AZ38" i="14" s="1"/>
  <c r="AR38" i="14"/>
  <c r="AG38" i="13"/>
  <c r="AI38" i="13" s="1"/>
  <c r="AD38" i="13"/>
  <c r="AV38" i="13"/>
  <c r="AW38" i="13" s="1"/>
  <c r="AE38" i="13"/>
  <c r="AC38" i="13"/>
  <c r="AK38" i="12"/>
  <c r="AN38" i="12"/>
  <c r="AQ33" i="9"/>
  <c r="AU33" i="9" s="1"/>
  <c r="AX33" i="9" s="1"/>
  <c r="AY33" i="9" s="1"/>
  <c r="AR33" i="9"/>
  <c r="BA35" i="10" l="1"/>
  <c r="BC35" i="10" s="1"/>
  <c r="BB35" i="10"/>
  <c r="BD35" i="10" s="1"/>
  <c r="BB35" i="15"/>
  <c r="BD35" i="15" s="1"/>
  <c r="BA35" i="15"/>
  <c r="BC35" i="15" s="1"/>
  <c r="BB38" i="14"/>
  <c r="BD38" i="14" s="1"/>
  <c r="BA38" i="14"/>
  <c r="BC38" i="14" s="1"/>
  <c r="BA30" i="8"/>
  <c r="BC30" i="8" s="1"/>
  <c r="BB30" i="8"/>
  <c r="BD30" i="8" s="1"/>
  <c r="AP39" i="13"/>
  <c r="X40" i="13"/>
  <c r="AF38" i="13"/>
  <c r="AG34" i="11"/>
  <c r="AI34" i="11" s="1"/>
  <c r="X36" i="11"/>
  <c r="AT35" i="11"/>
  <c r="AP35" i="11"/>
  <c r="AC34" i="11"/>
  <c r="AF34" i="11" s="1"/>
  <c r="AV34" i="11"/>
  <c r="AW34" i="11" s="1"/>
  <c r="AE34" i="11"/>
  <c r="AK38" i="13"/>
  <c r="AN38" i="13"/>
  <c r="AQ38" i="12"/>
  <c r="AU38" i="12" s="1"/>
  <c r="AX38" i="12" s="1"/>
  <c r="AY38" i="12" s="1"/>
  <c r="AZ38" i="12" s="1"/>
  <c r="AR38" i="12"/>
  <c r="AZ33" i="9"/>
  <c r="BA33" i="9" s="1"/>
  <c r="BE35" i="10" l="1"/>
  <c r="U36" i="10" s="1"/>
  <c r="BF35" i="10"/>
  <c r="V36" i="10" s="1"/>
  <c r="BF35" i="15"/>
  <c r="V36" i="15" s="1"/>
  <c r="BE35" i="15"/>
  <c r="U36" i="15" s="1"/>
  <c r="BF38" i="14"/>
  <c r="V39" i="14" s="1"/>
  <c r="Z39" i="14" s="1"/>
  <c r="BE38" i="14"/>
  <c r="U39" i="14" s="1"/>
  <c r="Y39" i="14" s="1"/>
  <c r="BF30" i="8"/>
  <c r="V31" i="8" s="1"/>
  <c r="Z31" i="8" s="1"/>
  <c r="BE30" i="8"/>
  <c r="U31" i="8" s="1"/>
  <c r="Y31" i="8" s="1"/>
  <c r="BB38" i="12"/>
  <c r="BD38" i="12" s="1"/>
  <c r="BF38" i="12" s="1"/>
  <c r="V39" i="12" s="1"/>
  <c r="Z39" i="12" s="1"/>
  <c r="BA38" i="12"/>
  <c r="BC38" i="12" s="1"/>
  <c r="AK34" i="11"/>
  <c r="AN34" i="11"/>
  <c r="AA40" i="14"/>
  <c r="AB41" i="14" s="1"/>
  <c r="AO39" i="14"/>
  <c r="AS39" i="14"/>
  <c r="AH39" i="14"/>
  <c r="AQ38" i="13"/>
  <c r="AU38" i="13" s="1"/>
  <c r="AX38" i="13" s="1"/>
  <c r="AY38" i="13" s="1"/>
  <c r="AZ38" i="13" s="1"/>
  <c r="BA38" i="13" s="1"/>
  <c r="BC38" i="13" s="1"/>
  <c r="AR38" i="13"/>
  <c r="BC33" i="9"/>
  <c r="BB33" i="9"/>
  <c r="BD33" i="9" s="1"/>
  <c r="Z36" i="10" l="1"/>
  <c r="AS36" i="10"/>
  <c r="W37" i="10"/>
  <c r="AO36" i="10"/>
  <c r="AH36" i="10"/>
  <c r="Y36" i="10"/>
  <c r="AA37" i="10" s="1"/>
  <c r="AB38" i="10" s="1"/>
  <c r="AJ36" i="10"/>
  <c r="Y36" i="15"/>
  <c r="AA37" i="15" s="1"/>
  <c r="AB38" i="15" s="1"/>
  <c r="W37" i="15"/>
  <c r="AS36" i="15"/>
  <c r="AO36" i="15"/>
  <c r="AJ36" i="15"/>
  <c r="AH36" i="15"/>
  <c r="AD36" i="15"/>
  <c r="AG36" i="15"/>
  <c r="AI36" i="15" s="1"/>
  <c r="Z36" i="15"/>
  <c r="AC36" i="15" s="1"/>
  <c r="AF36" i="15" s="1"/>
  <c r="AJ39" i="14"/>
  <c r="W40" i="14"/>
  <c r="AD39" i="14"/>
  <c r="AG39" i="14"/>
  <c r="AS31" i="8"/>
  <c r="W32" i="8"/>
  <c r="AO31" i="8"/>
  <c r="AH31" i="8"/>
  <c r="AJ31" i="8"/>
  <c r="AD31" i="8"/>
  <c r="BB38" i="13"/>
  <c r="BD38" i="13" s="1"/>
  <c r="BF38" i="13" s="1"/>
  <c r="V39" i="13" s="1"/>
  <c r="Z39" i="13" s="1"/>
  <c r="BE38" i="12"/>
  <c r="U39" i="12" s="1"/>
  <c r="Y39" i="12" s="1"/>
  <c r="AA40" i="12" s="1"/>
  <c r="AB41" i="12" s="1"/>
  <c r="AR34" i="11"/>
  <c r="AQ34" i="11"/>
  <c r="AU34" i="11" s="1"/>
  <c r="AX34" i="11" s="1"/>
  <c r="AY34" i="11" s="1"/>
  <c r="AZ34" i="11" s="1"/>
  <c r="AV39" i="14"/>
  <c r="AW39" i="14" s="1"/>
  <c r="AI39" i="14"/>
  <c r="AE39" i="14"/>
  <c r="X41" i="14"/>
  <c r="AT40" i="14"/>
  <c r="AP40" i="14"/>
  <c r="AC39" i="14"/>
  <c r="AO39" i="12"/>
  <c r="AH39" i="12"/>
  <c r="W40" i="12"/>
  <c r="AJ39" i="12"/>
  <c r="BE33" i="9"/>
  <c r="U34" i="9" s="1"/>
  <c r="AO34" i="9" s="1"/>
  <c r="BF33" i="9"/>
  <c r="V34" i="9" s="1"/>
  <c r="AS34" i="9" l="1"/>
  <c r="W35" i="9"/>
  <c r="AP35" i="9" s="1"/>
  <c r="X38" i="10"/>
  <c r="AT37" i="10"/>
  <c r="AP37" i="10"/>
  <c r="AG36" i="10"/>
  <c r="AI36" i="10" s="1"/>
  <c r="AC36" i="10"/>
  <c r="AF36" i="10" s="1"/>
  <c r="AD36" i="10"/>
  <c r="AV36" i="10"/>
  <c r="AW36" i="10" s="1"/>
  <c r="AE36" i="10"/>
  <c r="AN36" i="15"/>
  <c r="AK36" i="15"/>
  <c r="X38" i="15"/>
  <c r="AT37" i="15"/>
  <c r="AP37" i="15"/>
  <c r="AE36" i="15"/>
  <c r="AV36" i="15"/>
  <c r="AW36" i="15" s="1"/>
  <c r="AF39" i="14"/>
  <c r="AD39" i="12"/>
  <c r="AV31" i="8"/>
  <c r="AW31" i="8" s="1"/>
  <c r="AA32" i="8"/>
  <c r="AB33" i="8" s="1"/>
  <c r="AC31" i="8"/>
  <c r="AF31" i="8" s="1"/>
  <c r="AG31" i="8"/>
  <c r="AP32" i="8"/>
  <c r="AT32" i="8"/>
  <c r="X33" i="8"/>
  <c r="AE31" i="8"/>
  <c r="BE38" i="13"/>
  <c r="U39" i="13" s="1"/>
  <c r="Y39" i="13" s="1"/>
  <c r="AA40" i="13" s="1"/>
  <c r="AB41" i="13" s="1"/>
  <c r="AS39" i="12"/>
  <c r="BA34" i="11"/>
  <c r="BC34" i="11" s="1"/>
  <c r="BB34" i="11"/>
  <c r="AK39" i="14"/>
  <c r="AN39" i="14"/>
  <c r="AS39" i="13"/>
  <c r="AP40" i="12"/>
  <c r="X41" i="12"/>
  <c r="AT40" i="12"/>
  <c r="AC39" i="12"/>
  <c r="AF39" i="12" s="1"/>
  <c r="AG39" i="12"/>
  <c r="AI39" i="12" s="1"/>
  <c r="AV39" i="12"/>
  <c r="AW39" i="12" s="1"/>
  <c r="AE39" i="12"/>
  <c r="Y34" i="9"/>
  <c r="AA35" i="9" s="1"/>
  <c r="AB36" i="9" s="1"/>
  <c r="AJ34" i="9"/>
  <c r="Z34" i="9"/>
  <c r="AH34" i="9"/>
  <c r="AT35" i="9" l="1"/>
  <c r="X36" i="9"/>
  <c r="AC34" i="9"/>
  <c r="AK36" i="10"/>
  <c r="AN36" i="10"/>
  <c r="AG34" i="9"/>
  <c r="AI34" i="9" s="1"/>
  <c r="AK34" i="9" s="1"/>
  <c r="AQ36" i="15"/>
  <c r="AU36" i="15" s="1"/>
  <c r="AX36" i="15" s="1"/>
  <c r="AY36" i="15" s="1"/>
  <c r="AZ36" i="15" s="1"/>
  <c r="AR36" i="15"/>
  <c r="AI31" i="8"/>
  <c r="AK31" i="8"/>
  <c r="AN31" i="8"/>
  <c r="AH39" i="13"/>
  <c r="W40" i="13"/>
  <c r="AP40" i="13" s="1"/>
  <c r="AJ39" i="13"/>
  <c r="AO39" i="13"/>
  <c r="BD34" i="11"/>
  <c r="BE34" i="11" s="1"/>
  <c r="U35" i="11" s="1"/>
  <c r="AQ39" i="14"/>
  <c r="AU39" i="14" s="1"/>
  <c r="AX39" i="14" s="1"/>
  <c r="AY39" i="14" s="1"/>
  <c r="AZ39" i="14" s="1"/>
  <c r="AR39" i="14"/>
  <c r="AT40" i="13"/>
  <c r="AC39" i="13"/>
  <c r="AF39" i="13" s="1"/>
  <c r="AG39" i="13"/>
  <c r="AI39" i="13" s="1"/>
  <c r="AD39" i="13"/>
  <c r="AV39" i="13"/>
  <c r="AW39" i="13" s="1"/>
  <c r="AE39" i="13"/>
  <c r="AN39" i="12"/>
  <c r="AK39" i="12"/>
  <c r="AV34" i="9"/>
  <c r="AW34" i="9" s="1"/>
  <c r="AE34" i="9"/>
  <c r="AD34" i="9"/>
  <c r="AN34" i="9" l="1"/>
  <c r="AR34" i="9" s="1"/>
  <c r="AF34" i="9"/>
  <c r="AQ36" i="10"/>
  <c r="AU36" i="10" s="1"/>
  <c r="AX36" i="10" s="1"/>
  <c r="AY36" i="10" s="1"/>
  <c r="AZ36" i="10" s="1"/>
  <c r="AR36" i="10"/>
  <c r="BA36" i="15"/>
  <c r="BC36" i="15" s="1"/>
  <c r="BB36" i="15"/>
  <c r="BD36" i="15" s="1"/>
  <c r="X41" i="13"/>
  <c r="BF34" i="11"/>
  <c r="V35" i="11" s="1"/>
  <c r="BB39" i="14"/>
  <c r="BD39" i="14" s="1"/>
  <c r="BE39" i="14" s="1"/>
  <c r="U40" i="14" s="1"/>
  <c r="Y40" i="14" s="1"/>
  <c r="BA39" i="14"/>
  <c r="BC39" i="14" s="1"/>
  <c r="AR31" i="8"/>
  <c r="AQ31" i="8"/>
  <c r="AU31" i="8" s="1"/>
  <c r="Y35" i="11"/>
  <c r="AA36" i="11" s="1"/>
  <c r="AB37" i="11" s="1"/>
  <c r="W36" i="11"/>
  <c r="AS35" i="11"/>
  <c r="AO35" i="11"/>
  <c r="AH35" i="11"/>
  <c r="AJ35" i="11"/>
  <c r="Z35" i="11"/>
  <c r="AD35" i="11" s="1"/>
  <c r="AN39" i="13"/>
  <c r="AK39" i="13"/>
  <c r="AQ39" i="12"/>
  <c r="AU39" i="12" s="1"/>
  <c r="AX39" i="12" s="1"/>
  <c r="AY39" i="12" s="1"/>
  <c r="AZ39" i="12" s="1"/>
  <c r="BB39" i="12" s="1"/>
  <c r="BD39" i="12" s="1"/>
  <c r="AR39" i="12"/>
  <c r="AQ34" i="9"/>
  <c r="AU34" i="9" s="1"/>
  <c r="AX34" i="9" s="1"/>
  <c r="AY34" i="9" s="1"/>
  <c r="AZ34" i="9" s="1"/>
  <c r="BB36" i="10" l="1"/>
  <c r="BD36" i="10" s="1"/>
  <c r="BA36" i="10"/>
  <c r="BC36" i="10" s="1"/>
  <c r="BF36" i="10" s="1"/>
  <c r="V37" i="10" s="1"/>
  <c r="BF36" i="15"/>
  <c r="V37" i="15" s="1"/>
  <c r="BE36" i="15"/>
  <c r="U37" i="15" s="1"/>
  <c r="BF39" i="14"/>
  <c r="V40" i="14" s="1"/>
  <c r="Z40" i="14" s="1"/>
  <c r="AG35" i="11"/>
  <c r="AI35" i="11" s="1"/>
  <c r="AX31" i="8"/>
  <c r="AY31" i="8" s="1"/>
  <c r="AZ31" i="8" s="1"/>
  <c r="BA39" i="12"/>
  <c r="BC39" i="12" s="1"/>
  <c r="BE39" i="12" s="1"/>
  <c r="U40" i="12" s="1"/>
  <c r="Y40" i="12" s="1"/>
  <c r="AN35" i="11"/>
  <c r="AK35" i="11"/>
  <c r="AC35" i="11"/>
  <c r="AF35" i="11" s="1"/>
  <c r="X37" i="11"/>
  <c r="AP36" i="11"/>
  <c r="AT36" i="11"/>
  <c r="AV35" i="11"/>
  <c r="AW35" i="11" s="1"/>
  <c r="AE35" i="11"/>
  <c r="AO40" i="14"/>
  <c r="AA41" i="14"/>
  <c r="AB42" i="14" s="1"/>
  <c r="W41" i="14"/>
  <c r="AS40" i="14"/>
  <c r="AJ40" i="14"/>
  <c r="AQ39" i="13"/>
  <c r="AU39" i="13" s="1"/>
  <c r="AX39" i="13" s="1"/>
  <c r="AY39" i="13" s="1"/>
  <c r="AZ39" i="13" s="1"/>
  <c r="AR39" i="13"/>
  <c r="BA34" i="9"/>
  <c r="BC34" i="9" s="1"/>
  <c r="BB34" i="9"/>
  <c r="BD34" i="9" s="1"/>
  <c r="Z37" i="10" l="1"/>
  <c r="BE36" i="10"/>
  <c r="U37" i="10" s="1"/>
  <c r="Y37" i="15"/>
  <c r="AA38" i="15" s="1"/>
  <c r="AB39" i="15" s="1"/>
  <c r="AS37" i="15"/>
  <c r="AO37" i="15"/>
  <c r="AJ37" i="15"/>
  <c r="AH37" i="15"/>
  <c r="W38" i="15"/>
  <c r="Z37" i="15"/>
  <c r="AD37" i="15" s="1"/>
  <c r="AH40" i="14"/>
  <c r="BB31" i="8"/>
  <c r="BA31" i="8"/>
  <c r="BC31" i="8" s="1"/>
  <c r="BA39" i="13"/>
  <c r="BC39" i="13" s="1"/>
  <c r="BB39" i="13"/>
  <c r="BD39" i="13" s="1"/>
  <c r="BF39" i="12"/>
  <c r="V40" i="12" s="1"/>
  <c r="Z40" i="12" s="1"/>
  <c r="AQ35" i="11"/>
  <c r="AU35" i="11" s="1"/>
  <c r="AX35" i="11" s="1"/>
  <c r="AY35" i="11" s="1"/>
  <c r="AZ35" i="11" s="1"/>
  <c r="AR35" i="11"/>
  <c r="X42" i="14"/>
  <c r="AT41" i="14"/>
  <c r="AP41" i="14"/>
  <c r="AC40" i="14"/>
  <c r="AG40" i="14"/>
  <c r="AI40" i="14" s="1"/>
  <c r="AV40" i="14"/>
  <c r="AW40" i="14" s="1"/>
  <c r="AE40" i="14"/>
  <c r="AD40" i="14"/>
  <c r="AS40" i="12"/>
  <c r="AO40" i="12"/>
  <c r="AA41" i="12"/>
  <c r="AB42" i="12" s="1"/>
  <c r="W41" i="12"/>
  <c r="AH40" i="12"/>
  <c r="AJ40" i="12"/>
  <c r="BF34" i="9"/>
  <c r="V35" i="9" s="1"/>
  <c r="BE34" i="9"/>
  <c r="U35" i="9" s="1"/>
  <c r="AS37" i="10" l="1"/>
  <c r="W38" i="10"/>
  <c r="Y37" i="10"/>
  <c r="AH37" i="10"/>
  <c r="AO37" i="10"/>
  <c r="AD37" i="10"/>
  <c r="AG37" i="10"/>
  <c r="AI37" i="10" s="1"/>
  <c r="AJ37" i="10"/>
  <c r="AV37" i="10"/>
  <c r="AW37" i="10" s="1"/>
  <c r="AE37" i="10"/>
  <c r="AT38" i="15"/>
  <c r="AP38" i="15"/>
  <c r="X39" i="15"/>
  <c r="AG37" i="15"/>
  <c r="AI37" i="15" s="1"/>
  <c r="AC37" i="15"/>
  <c r="AF37" i="15" s="1"/>
  <c r="AV37" i="15"/>
  <c r="AW37" i="15" s="1"/>
  <c r="AE37" i="15"/>
  <c r="AF40" i="14"/>
  <c r="BE39" i="13"/>
  <c r="U40" i="13" s="1"/>
  <c r="Y40" i="13" s="1"/>
  <c r="AA41" i="13" s="1"/>
  <c r="AB42" i="13" s="1"/>
  <c r="BF39" i="13"/>
  <c r="V40" i="13" s="1"/>
  <c r="Z40" i="13" s="1"/>
  <c r="AD40" i="13" s="1"/>
  <c r="BD31" i="8"/>
  <c r="BF31" i="8" s="1"/>
  <c r="V32" i="8" s="1"/>
  <c r="Z32" i="8" s="1"/>
  <c r="BA35" i="11"/>
  <c r="BC35" i="11" s="1"/>
  <c r="BB35" i="11"/>
  <c r="AK40" i="14"/>
  <c r="AN40" i="14"/>
  <c r="AS40" i="13"/>
  <c r="AO40" i="13"/>
  <c r="AH40" i="13"/>
  <c r="W41" i="13"/>
  <c r="AJ40" i="13"/>
  <c r="AD40" i="12"/>
  <c r="AC40" i="12"/>
  <c r="AG40" i="12"/>
  <c r="AI40" i="12"/>
  <c r="AV40" i="12"/>
  <c r="AW40" i="12" s="1"/>
  <c r="AE40" i="12"/>
  <c r="AT41" i="12"/>
  <c r="AP41" i="12"/>
  <c r="X42" i="12"/>
  <c r="Y35" i="9"/>
  <c r="AA36" i="9" s="1"/>
  <c r="AB37" i="9" s="1"/>
  <c r="W36" i="9"/>
  <c r="AO35" i="9"/>
  <c r="AS35" i="9"/>
  <c r="AH35" i="9"/>
  <c r="AJ35" i="9"/>
  <c r="Z35" i="9"/>
  <c r="AK37" i="10" l="1"/>
  <c r="AN37" i="10"/>
  <c r="AA38" i="10"/>
  <c r="AB39" i="10" s="1"/>
  <c r="AC37" i="10"/>
  <c r="AF37" i="10" s="1"/>
  <c r="AP38" i="10"/>
  <c r="AT38" i="10"/>
  <c r="X39" i="10"/>
  <c r="AC35" i="9"/>
  <c r="AF35" i="9" s="1"/>
  <c r="AN37" i="15"/>
  <c r="AK37" i="15"/>
  <c r="BE31" i="8"/>
  <c r="U32" i="8" s="1"/>
  <c r="Y32" i="8" s="1"/>
  <c r="AF40" i="12"/>
  <c r="BD35" i="11"/>
  <c r="BF35" i="11" s="1"/>
  <c r="V36" i="11" s="1"/>
  <c r="AQ40" i="14"/>
  <c r="AU40" i="14" s="1"/>
  <c r="AX40" i="14" s="1"/>
  <c r="AY40" i="14" s="1"/>
  <c r="AZ40" i="14" s="1"/>
  <c r="BA40" i="14" s="1"/>
  <c r="BC40" i="14" s="1"/>
  <c r="AR40" i="14"/>
  <c r="AV40" i="13"/>
  <c r="AW40" i="13" s="1"/>
  <c r="AE40" i="13"/>
  <c r="AT41" i="13"/>
  <c r="AP41" i="13"/>
  <c r="X42" i="13"/>
  <c r="AG40" i="13"/>
  <c r="AI40" i="13" s="1"/>
  <c r="AC40" i="13"/>
  <c r="AF40" i="13" s="1"/>
  <c r="AK40" i="12"/>
  <c r="AN40" i="12"/>
  <c r="AD35" i="9"/>
  <c r="X37" i="9"/>
  <c r="AP36" i="9"/>
  <c r="AT36" i="9"/>
  <c r="AV35" i="9"/>
  <c r="AW35" i="9" s="1"/>
  <c r="AE35" i="9"/>
  <c r="AG35" i="9"/>
  <c r="AI35" i="9" s="1"/>
  <c r="AQ37" i="10" l="1"/>
  <c r="AU37" i="10" s="1"/>
  <c r="AX37" i="10" s="1"/>
  <c r="AY37" i="10" s="1"/>
  <c r="AZ37" i="10" s="1"/>
  <c r="AR37" i="10"/>
  <c r="AR37" i="15"/>
  <c r="AQ37" i="15"/>
  <c r="AU37" i="15" s="1"/>
  <c r="AX37" i="15" s="1"/>
  <c r="AY37" i="15" s="1"/>
  <c r="AZ37" i="15" s="1"/>
  <c r="W33" i="8"/>
  <c r="AH32" i="8"/>
  <c r="AS32" i="8"/>
  <c r="AJ32" i="8"/>
  <c r="AO32" i="8"/>
  <c r="BB40" i="14"/>
  <c r="BD40" i="14" s="1"/>
  <c r="BF40" i="14" s="1"/>
  <c r="V41" i="14" s="1"/>
  <c r="Z41" i="14" s="1"/>
  <c r="AA33" i="8"/>
  <c r="AB34" i="8" s="1"/>
  <c r="AC32" i="8"/>
  <c r="AE32" i="8"/>
  <c r="AD32" i="8"/>
  <c r="AG32" i="8"/>
  <c r="AT33" i="8"/>
  <c r="X34" i="8"/>
  <c r="AP33" i="8"/>
  <c r="AV32" i="8"/>
  <c r="AW32" i="8" s="1"/>
  <c r="AU40" i="12"/>
  <c r="AX40" i="12" s="1"/>
  <c r="AY40" i="12" s="1"/>
  <c r="AZ40" i="12" s="1"/>
  <c r="BA40" i="12" s="1"/>
  <c r="BC40" i="12" s="1"/>
  <c r="Z36" i="11"/>
  <c r="BE35" i="11"/>
  <c r="U36" i="11" s="1"/>
  <c r="AK40" i="13"/>
  <c r="AN40" i="13"/>
  <c r="AQ40" i="12"/>
  <c r="AR40" i="12"/>
  <c r="AN35" i="9"/>
  <c r="AK35" i="9"/>
  <c r="BB37" i="10" l="1"/>
  <c r="BD37" i="10" s="1"/>
  <c r="BA37" i="10"/>
  <c r="BC37" i="10" s="1"/>
  <c r="BB37" i="15"/>
  <c r="BD37" i="15" s="1"/>
  <c r="BA37" i="15"/>
  <c r="BC37" i="15" s="1"/>
  <c r="BE40" i="14"/>
  <c r="U41" i="14" s="1"/>
  <c r="Y41" i="14" s="1"/>
  <c r="AA42" i="14" s="1"/>
  <c r="AB43" i="14" s="1"/>
  <c r="AF32" i="8"/>
  <c r="AI32" i="8" s="1"/>
  <c r="BB40" i="12"/>
  <c r="BD40" i="12" s="1"/>
  <c r="BF40" i="12" s="1"/>
  <c r="V41" i="12" s="1"/>
  <c r="Z41" i="12" s="1"/>
  <c r="Y36" i="11"/>
  <c r="AE36" i="11" s="1"/>
  <c r="AH36" i="11"/>
  <c r="W37" i="11"/>
  <c r="AO36" i="11"/>
  <c r="AS36" i="11"/>
  <c r="AJ36" i="11"/>
  <c r="AV36" i="11"/>
  <c r="AW36" i="11" s="1"/>
  <c r="AR40" i="13"/>
  <c r="AQ40" i="13"/>
  <c r="AU40" i="13" s="1"/>
  <c r="AX40" i="13" s="1"/>
  <c r="AY40" i="13" s="1"/>
  <c r="AZ40" i="13" s="1"/>
  <c r="AQ35" i="9"/>
  <c r="AU35" i="9" s="1"/>
  <c r="AX35" i="9" s="1"/>
  <c r="AY35" i="9" s="1"/>
  <c r="AR35" i="9"/>
  <c r="BF37" i="10" l="1"/>
  <c r="V38" i="10" s="1"/>
  <c r="BE37" i="10"/>
  <c r="U38" i="10" s="1"/>
  <c r="BE37" i="15"/>
  <c r="U38" i="15" s="1"/>
  <c r="BF37" i="15"/>
  <c r="V38" i="15" s="1"/>
  <c r="AG36" i="11"/>
  <c r="AI36" i="11" s="1"/>
  <c r="AN36" i="11" s="1"/>
  <c r="AD36" i="11"/>
  <c r="AD41" i="14"/>
  <c r="AJ41" i="14"/>
  <c r="AO41" i="14"/>
  <c r="W42" i="14"/>
  <c r="AS41" i="14"/>
  <c r="AH41" i="14"/>
  <c r="AG41" i="14"/>
  <c r="AI41" i="14" s="1"/>
  <c r="AN32" i="8"/>
  <c r="AK32" i="8"/>
  <c r="BB40" i="13"/>
  <c r="BD40" i="13" s="1"/>
  <c r="BF40" i="13" s="1"/>
  <c r="V41" i="13" s="1"/>
  <c r="Z41" i="13" s="1"/>
  <c r="BA40" i="13"/>
  <c r="BC40" i="13" s="1"/>
  <c r="BE40" i="12"/>
  <c r="U41" i="12" s="1"/>
  <c r="Y41" i="12" s="1"/>
  <c r="AD41" i="12" s="1"/>
  <c r="AK36" i="11"/>
  <c r="AP37" i="11"/>
  <c r="X38" i="11"/>
  <c r="AT37" i="11"/>
  <c r="AA37" i="11"/>
  <c r="AB38" i="11" s="1"/>
  <c r="AC36" i="11"/>
  <c r="AF36" i="11" s="1"/>
  <c r="AC41" i="14"/>
  <c r="AF41" i="14" s="1"/>
  <c r="AP42" i="14"/>
  <c r="X43" i="14"/>
  <c r="AT42" i="14"/>
  <c r="AV41" i="14"/>
  <c r="AW41" i="14" s="1"/>
  <c r="AE41" i="14"/>
  <c r="W42" i="12"/>
  <c r="AH41" i="12"/>
  <c r="AO41" i="12"/>
  <c r="AS41" i="12"/>
  <c r="AJ41" i="12"/>
  <c r="AZ35" i="9"/>
  <c r="BB35" i="9" s="1"/>
  <c r="AS38" i="10" l="1"/>
  <c r="AO38" i="10"/>
  <c r="AH38" i="10"/>
  <c r="W39" i="10"/>
  <c r="Y38" i="10"/>
  <c r="AA39" i="10" s="1"/>
  <c r="AB40" i="10" s="1"/>
  <c r="AJ38" i="10"/>
  <c r="Z38" i="10"/>
  <c r="Z38" i="15"/>
  <c r="Y38" i="15"/>
  <c r="AA39" i="15" s="1"/>
  <c r="AB40" i="15" s="1"/>
  <c r="W39" i="15"/>
  <c r="AH38" i="15"/>
  <c r="AS38" i="15"/>
  <c r="AJ38" i="15"/>
  <c r="AO38" i="15"/>
  <c r="BE40" i="13"/>
  <c r="U41" i="13" s="1"/>
  <c r="Y41" i="13" s="1"/>
  <c r="AA42" i="13" s="1"/>
  <c r="AB43" i="13" s="1"/>
  <c r="AA42" i="12"/>
  <c r="AB43" i="12" s="1"/>
  <c r="AR32" i="8"/>
  <c r="AQ32" i="8"/>
  <c r="AU32" i="8" s="1"/>
  <c r="AX32" i="8" s="1"/>
  <c r="AY32" i="8" s="1"/>
  <c r="AZ32" i="8" s="1"/>
  <c r="AR36" i="11"/>
  <c r="AQ36" i="11"/>
  <c r="AU36" i="11" s="1"/>
  <c r="AX36" i="11" s="1"/>
  <c r="AY36" i="11" s="1"/>
  <c r="AZ36" i="11" s="1"/>
  <c r="AK41" i="14"/>
  <c r="AN41" i="14"/>
  <c r="AJ41" i="13"/>
  <c r="AC41" i="12"/>
  <c r="AF41" i="12" s="1"/>
  <c r="AG41" i="12"/>
  <c r="AI41" i="12"/>
  <c r="AV41" i="12"/>
  <c r="AW41" i="12" s="1"/>
  <c r="AE41" i="12"/>
  <c r="X43" i="12"/>
  <c r="AP42" i="12"/>
  <c r="AT42" i="12"/>
  <c r="BD35" i="9"/>
  <c r="BA35" i="9"/>
  <c r="BC35" i="9" s="1"/>
  <c r="AD38" i="10" l="1"/>
  <c r="AG38" i="10"/>
  <c r="AC38" i="10"/>
  <c r="AF38" i="10" s="1"/>
  <c r="AP39" i="10"/>
  <c r="X40" i="10"/>
  <c r="AT39" i="10"/>
  <c r="AI38" i="10"/>
  <c r="AV38" i="10"/>
  <c r="AW38" i="10" s="1"/>
  <c r="AE38" i="10"/>
  <c r="AD38" i="15"/>
  <c r="AC38" i="15"/>
  <c r="AT39" i="15"/>
  <c r="AP39" i="15"/>
  <c r="X40" i="15"/>
  <c r="AG38" i="15"/>
  <c r="AI38" i="15"/>
  <c r="AE38" i="15"/>
  <c r="AV38" i="15"/>
  <c r="AW38" i="15" s="1"/>
  <c r="AC41" i="13"/>
  <c r="AD41" i="13"/>
  <c r="AG41" i="13"/>
  <c r="AI41" i="13" s="1"/>
  <c r="AH41" i="13"/>
  <c r="AS41" i="13"/>
  <c r="W42" i="13"/>
  <c r="X43" i="13" s="1"/>
  <c r="AO41" i="13"/>
  <c r="BB32" i="8"/>
  <c r="BA32" i="8"/>
  <c r="BC32" i="8" s="1"/>
  <c r="BB36" i="11"/>
  <c r="BD36" i="11" s="1"/>
  <c r="BA36" i="11"/>
  <c r="BC36" i="11" s="1"/>
  <c r="AQ41" i="14"/>
  <c r="AU41" i="14" s="1"/>
  <c r="AX41" i="14" s="1"/>
  <c r="AY41" i="14" s="1"/>
  <c r="AZ41" i="14" s="1"/>
  <c r="AR41" i="14"/>
  <c r="AP42" i="13"/>
  <c r="AV41" i="13"/>
  <c r="AW41" i="13" s="1"/>
  <c r="AE41" i="13"/>
  <c r="AK41" i="12"/>
  <c r="AN41" i="12"/>
  <c r="BF35" i="9"/>
  <c r="V36" i="9" s="1"/>
  <c r="BE35" i="9"/>
  <c r="U36" i="9" s="1"/>
  <c r="AN38" i="10" l="1"/>
  <c r="AK38" i="10"/>
  <c r="AK38" i="15"/>
  <c r="AN38" i="15"/>
  <c r="AF38" i="15"/>
  <c r="AT42" i="13"/>
  <c r="AF41" i="13"/>
  <c r="BA41" i="14"/>
  <c r="BC41" i="14" s="1"/>
  <c r="BB41" i="14"/>
  <c r="BD41" i="14" s="1"/>
  <c r="BD32" i="8"/>
  <c r="BF32" i="8" s="1"/>
  <c r="V33" i="8" s="1"/>
  <c r="Z33" i="8" s="1"/>
  <c r="BE36" i="11"/>
  <c r="U37" i="11" s="1"/>
  <c r="BF36" i="11"/>
  <c r="V37" i="11" s="1"/>
  <c r="AK41" i="13"/>
  <c r="AN41" i="13"/>
  <c r="AQ41" i="12"/>
  <c r="AU41" i="12" s="1"/>
  <c r="AX41" i="12" s="1"/>
  <c r="AY41" i="12" s="1"/>
  <c r="AZ41" i="12" s="1"/>
  <c r="AR41" i="12"/>
  <c r="Y36" i="9"/>
  <c r="AA37" i="9" s="1"/>
  <c r="AB38" i="9" s="1"/>
  <c r="AS36" i="9"/>
  <c r="W37" i="9"/>
  <c r="AO36" i="9"/>
  <c r="AH36" i="9"/>
  <c r="AJ36" i="9"/>
  <c r="Z36" i="9"/>
  <c r="AD36" i="9" l="1"/>
  <c r="AQ38" i="10"/>
  <c r="AU38" i="10" s="1"/>
  <c r="AX38" i="10" s="1"/>
  <c r="AY38" i="10" s="1"/>
  <c r="AZ38" i="10" s="1"/>
  <c r="AR38" i="10"/>
  <c r="AQ38" i="15"/>
  <c r="AU38" i="15" s="1"/>
  <c r="AX38" i="15" s="1"/>
  <c r="AY38" i="15" s="1"/>
  <c r="AZ38" i="15" s="1"/>
  <c r="AR38" i="15"/>
  <c r="BE41" i="14"/>
  <c r="U42" i="14" s="1"/>
  <c r="Y42" i="14" s="1"/>
  <c r="AA43" i="14" s="1"/>
  <c r="AB44" i="14" s="1"/>
  <c r="BF41" i="14"/>
  <c r="V42" i="14" s="1"/>
  <c r="Z42" i="14" s="1"/>
  <c r="AG42" i="14" s="1"/>
  <c r="BE32" i="8"/>
  <c r="U33" i="8" s="1"/>
  <c r="Y33" i="8" s="1"/>
  <c r="AO33" i="8"/>
  <c r="W34" i="8"/>
  <c r="AH33" i="8"/>
  <c r="BA41" i="12"/>
  <c r="BC41" i="12" s="1"/>
  <c r="BB41" i="12"/>
  <c r="BD41" i="12" s="1"/>
  <c r="BE41" i="12" s="1"/>
  <c r="U42" i="12" s="1"/>
  <c r="Y42" i="12" s="1"/>
  <c r="Z37" i="11"/>
  <c r="Y37" i="11"/>
  <c r="AA38" i="11" s="1"/>
  <c r="AB39" i="11" s="1"/>
  <c r="AH37" i="11"/>
  <c r="AO37" i="11"/>
  <c r="AS37" i="11"/>
  <c r="W38" i="11"/>
  <c r="AJ37" i="11"/>
  <c r="AO42" i="14"/>
  <c r="AQ41" i="13"/>
  <c r="AU41" i="13" s="1"/>
  <c r="AX41" i="13" s="1"/>
  <c r="AY41" i="13" s="1"/>
  <c r="AZ41" i="13" s="1"/>
  <c r="AR41" i="13"/>
  <c r="AG36" i="9"/>
  <c r="AI36" i="9" s="1"/>
  <c r="AK36" i="9" s="1"/>
  <c r="X38" i="9"/>
  <c r="AT37" i="9"/>
  <c r="AP37" i="9"/>
  <c r="AC36" i="9"/>
  <c r="AV36" i="9"/>
  <c r="AW36" i="9" s="1"/>
  <c r="AE36" i="9"/>
  <c r="AF36" i="9" l="1"/>
  <c r="BB38" i="10"/>
  <c r="BD38" i="10" s="1"/>
  <c r="BA38" i="10"/>
  <c r="BC38" i="10" s="1"/>
  <c r="BA38" i="15"/>
  <c r="BC38" i="15" s="1"/>
  <c r="BB38" i="15"/>
  <c r="BD38" i="15" s="1"/>
  <c r="AJ42" i="14"/>
  <c r="W43" i="14"/>
  <c r="AS42" i="14"/>
  <c r="AH42" i="14"/>
  <c r="AJ33" i="8"/>
  <c r="AS33" i="8"/>
  <c r="BF41" i="12"/>
  <c r="V42" i="12" s="1"/>
  <c r="Z42" i="12" s="1"/>
  <c r="AD37" i="11"/>
  <c r="AD42" i="14"/>
  <c r="AA34" i="8"/>
  <c r="AB35" i="8" s="1"/>
  <c r="AC33" i="8"/>
  <c r="AV33" i="8"/>
  <c r="AW33" i="8" s="1"/>
  <c r="AD33" i="8"/>
  <c r="AG33" i="8"/>
  <c r="AP34" i="8"/>
  <c r="AT34" i="8"/>
  <c r="X35" i="8"/>
  <c r="AE33" i="8"/>
  <c r="BB41" i="13"/>
  <c r="BD41" i="13" s="1"/>
  <c r="BF41" i="13" s="1"/>
  <c r="V42" i="13" s="1"/>
  <c r="Z42" i="13" s="1"/>
  <c r="BA41" i="13"/>
  <c r="BC41" i="13" s="1"/>
  <c r="AC37" i="11"/>
  <c r="AF37" i="11" s="1"/>
  <c r="AG37" i="11"/>
  <c r="AP38" i="11"/>
  <c r="AT38" i="11"/>
  <c r="X39" i="11"/>
  <c r="AI37" i="11"/>
  <c r="AV37" i="11"/>
  <c r="AW37" i="11" s="1"/>
  <c r="AE37" i="11"/>
  <c r="AI42" i="14"/>
  <c r="AV42" i="14"/>
  <c r="AW42" i="14" s="1"/>
  <c r="AE42" i="14"/>
  <c r="X44" i="14"/>
  <c r="AP43" i="14"/>
  <c r="AT43" i="14"/>
  <c r="AC42" i="14"/>
  <c r="AF42" i="14" s="1"/>
  <c r="W43" i="12"/>
  <c r="AS42" i="12"/>
  <c r="AO42" i="12"/>
  <c r="AA43" i="12"/>
  <c r="AB44" i="12" s="1"/>
  <c r="AJ42" i="12"/>
  <c r="AN36" i="9"/>
  <c r="AR36" i="9" s="1"/>
  <c r="BF38" i="10" l="1"/>
  <c r="V39" i="10" s="1"/>
  <c r="BE38" i="10"/>
  <c r="U39" i="10" s="1"/>
  <c r="BE38" i="15"/>
  <c r="U39" i="15" s="1"/>
  <c r="BF38" i="15"/>
  <c r="V39" i="15" s="1"/>
  <c r="BE41" i="13"/>
  <c r="U42" i="13" s="1"/>
  <c r="Y42" i="13" s="1"/>
  <c r="AD42" i="13" s="1"/>
  <c r="AH42" i="12"/>
  <c r="AF33" i="8"/>
  <c r="AI33" i="8" s="1"/>
  <c r="AN37" i="11"/>
  <c r="AK37" i="11"/>
  <c r="AK42" i="14"/>
  <c r="AN42" i="14"/>
  <c r="AH42" i="13"/>
  <c r="AO42" i="13"/>
  <c r="AJ42" i="13"/>
  <c r="AP43" i="12"/>
  <c r="X44" i="12"/>
  <c r="AT43" i="12"/>
  <c r="AC42" i="12"/>
  <c r="AG42" i="12"/>
  <c r="AI42" i="12" s="1"/>
  <c r="AD42" i="12"/>
  <c r="AV42" i="12"/>
  <c r="AW42" i="12" s="1"/>
  <c r="AE42" i="12"/>
  <c r="AQ36" i="9"/>
  <c r="AU36" i="9" s="1"/>
  <c r="AX36" i="9" s="1"/>
  <c r="AY36" i="9" s="1"/>
  <c r="AZ36" i="9" s="1"/>
  <c r="BB36" i="9" s="1"/>
  <c r="BD36" i="9" s="1"/>
  <c r="Y39" i="10" l="1"/>
  <c r="AA40" i="10" s="1"/>
  <c r="AB41" i="10" s="1"/>
  <c r="W40" i="10"/>
  <c r="AO39" i="10"/>
  <c r="AS39" i="10"/>
  <c r="AH39" i="10"/>
  <c r="AD39" i="10"/>
  <c r="AJ39" i="10"/>
  <c r="Z39" i="10"/>
  <c r="Z39" i="15"/>
  <c r="Y39" i="15"/>
  <c r="AA40" i="15" s="1"/>
  <c r="AB41" i="15" s="1"/>
  <c r="AG39" i="15"/>
  <c r="AI39" i="15" s="1"/>
  <c r="AS39" i="15"/>
  <c r="AH39" i="15"/>
  <c r="AJ39" i="15"/>
  <c r="W40" i="15"/>
  <c r="AO39" i="15"/>
  <c r="AA43" i="13"/>
  <c r="AB44" i="13" s="1"/>
  <c r="AS42" i="13"/>
  <c r="W43" i="13"/>
  <c r="AT43" i="13" s="1"/>
  <c r="AN33" i="8"/>
  <c r="AK33" i="8"/>
  <c r="AC42" i="13"/>
  <c r="AF42" i="13" s="1"/>
  <c r="AG42" i="13"/>
  <c r="AF42" i="12"/>
  <c r="AQ37" i="11"/>
  <c r="AU37" i="11" s="1"/>
  <c r="AX37" i="11" s="1"/>
  <c r="AY37" i="11" s="1"/>
  <c r="AZ37" i="11" s="1"/>
  <c r="AR37" i="11"/>
  <c r="AQ42" i="14"/>
  <c r="AU42" i="14" s="1"/>
  <c r="AX42" i="14" s="1"/>
  <c r="AY42" i="14" s="1"/>
  <c r="AZ42" i="14" s="1"/>
  <c r="AR42" i="14"/>
  <c r="X44" i="13"/>
  <c r="AV42" i="13"/>
  <c r="AW42" i="13" s="1"/>
  <c r="AI42" i="13"/>
  <c r="AE42" i="13"/>
  <c r="AN42" i="12"/>
  <c r="AK42" i="12"/>
  <c r="BA36" i="9"/>
  <c r="BC36" i="9" s="1"/>
  <c r="BE36" i="9" s="1"/>
  <c r="U37" i="9" s="1"/>
  <c r="AG39" i="10" l="1"/>
  <c r="AI39" i="10" s="1"/>
  <c r="AC39" i="10"/>
  <c r="AF39" i="10" s="1"/>
  <c r="AP40" i="10"/>
  <c r="AT40" i="10"/>
  <c r="X41" i="10"/>
  <c r="AV39" i="10"/>
  <c r="AW39" i="10" s="1"/>
  <c r="AE39" i="10"/>
  <c r="X41" i="15"/>
  <c r="AT40" i="15"/>
  <c r="AP40" i="15"/>
  <c r="AD39" i="15"/>
  <c r="AC39" i="15"/>
  <c r="AF39" i="15" s="1"/>
  <c r="AK39" i="15"/>
  <c r="AN39" i="15"/>
  <c r="AV39" i="15"/>
  <c r="AW39" i="15" s="1"/>
  <c r="AE39" i="15"/>
  <c r="AP43" i="13"/>
  <c r="BB42" i="14"/>
  <c r="BD42" i="14" s="1"/>
  <c r="BA42" i="14"/>
  <c r="BC42" i="14" s="1"/>
  <c r="AR33" i="8"/>
  <c r="AQ33" i="8"/>
  <c r="AU33" i="8" s="1"/>
  <c r="AX33" i="8" s="1"/>
  <c r="AY33" i="8" s="1"/>
  <c r="AZ33" i="8" s="1"/>
  <c r="AU42" i="12"/>
  <c r="AX42" i="12" s="1"/>
  <c r="AY42" i="12" s="1"/>
  <c r="AZ42" i="12" s="1"/>
  <c r="BA42" i="12" s="1"/>
  <c r="BC42" i="12" s="1"/>
  <c r="BA37" i="11"/>
  <c r="BC37" i="11" s="1"/>
  <c r="BB37" i="11"/>
  <c r="AN42" i="13"/>
  <c r="AK42" i="13"/>
  <c r="AQ42" i="12"/>
  <c r="AR42" i="12"/>
  <c r="BF36" i="9"/>
  <c r="V37" i="9" s="1"/>
  <c r="Z37" i="9" s="1"/>
  <c r="Y37" i="9"/>
  <c r="AA38" i="9" s="1"/>
  <c r="AB39" i="9" s="1"/>
  <c r="AS37" i="9"/>
  <c r="W38" i="9"/>
  <c r="AO37" i="9"/>
  <c r="AJ37" i="9"/>
  <c r="AD37" i="9" l="1"/>
  <c r="AH37" i="9"/>
  <c r="AN39" i="10"/>
  <c r="AK39" i="10"/>
  <c r="AQ39" i="15"/>
  <c r="AU39" i="15" s="1"/>
  <c r="AX39" i="15" s="1"/>
  <c r="AY39" i="15" s="1"/>
  <c r="AZ39" i="15" s="1"/>
  <c r="AR39" i="15"/>
  <c r="BF42" i="14"/>
  <c r="V43" i="14" s="1"/>
  <c r="Z43" i="14" s="1"/>
  <c r="BE42" i="14"/>
  <c r="U43" i="14" s="1"/>
  <c r="Y43" i="14" s="1"/>
  <c r="AA44" i="14" s="1"/>
  <c r="AB45" i="14" s="1"/>
  <c r="BA33" i="8"/>
  <c r="BC33" i="8" s="1"/>
  <c r="BB33" i="8"/>
  <c r="BD33" i="8" s="1"/>
  <c r="BB42" i="12"/>
  <c r="BD42" i="12" s="1"/>
  <c r="BF42" i="12" s="1"/>
  <c r="V43" i="12" s="1"/>
  <c r="Z43" i="12" s="1"/>
  <c r="BD37" i="11"/>
  <c r="BE37" i="11" s="1"/>
  <c r="U38" i="11" s="1"/>
  <c r="W44" i="14"/>
  <c r="AH43" i="14"/>
  <c r="AS43" i="14"/>
  <c r="AJ43" i="14"/>
  <c r="AQ42" i="13"/>
  <c r="AU42" i="13" s="1"/>
  <c r="AX42" i="13" s="1"/>
  <c r="AY42" i="13" s="1"/>
  <c r="AZ42" i="13" s="1"/>
  <c r="AR42" i="13"/>
  <c r="AC37" i="9"/>
  <c r="AF37" i="9" s="1"/>
  <c r="AG37" i="9"/>
  <c r="AI37" i="9" s="1"/>
  <c r="AT38" i="9"/>
  <c r="X39" i="9"/>
  <c r="AP38" i="9"/>
  <c r="AV37" i="9"/>
  <c r="AW37" i="9" s="1"/>
  <c r="AE37" i="9"/>
  <c r="AR39" i="10" l="1"/>
  <c r="AQ39" i="10"/>
  <c r="AU39" i="10" s="1"/>
  <c r="AX39" i="10" s="1"/>
  <c r="AY39" i="10" s="1"/>
  <c r="AZ39" i="10" s="1"/>
  <c r="BB39" i="15"/>
  <c r="BD39" i="15" s="1"/>
  <c r="BA39" i="15"/>
  <c r="BC39" i="15" s="1"/>
  <c r="AO43" i="14"/>
  <c r="AC43" i="14"/>
  <c r="AG43" i="14"/>
  <c r="AI43" i="14" s="1"/>
  <c r="AD43" i="14"/>
  <c r="BE33" i="8"/>
  <c r="U34" i="8" s="1"/>
  <c r="Y34" i="8" s="1"/>
  <c r="BF33" i="8"/>
  <c r="V34" i="8" s="1"/>
  <c r="Z34" i="8" s="1"/>
  <c r="BB42" i="13"/>
  <c r="BD42" i="13" s="1"/>
  <c r="BA42" i="13"/>
  <c r="BC42" i="13" s="1"/>
  <c r="BE42" i="12"/>
  <c r="U43" i="12" s="1"/>
  <c r="Y43" i="12" s="1"/>
  <c r="AD43" i="12" s="1"/>
  <c r="Y38" i="11"/>
  <c r="AA39" i="11" s="1"/>
  <c r="AB40" i="11" s="1"/>
  <c r="AO38" i="11"/>
  <c r="W39" i="11"/>
  <c r="AH38" i="11"/>
  <c r="AS38" i="11"/>
  <c r="AJ38" i="11"/>
  <c r="BF37" i="11"/>
  <c r="V38" i="11" s="1"/>
  <c r="AV43" i="14"/>
  <c r="AW43" i="14" s="1"/>
  <c r="AE43" i="14"/>
  <c r="X45" i="14"/>
  <c r="AP44" i="14"/>
  <c r="AT44" i="14"/>
  <c r="AS43" i="12"/>
  <c r="AJ43" i="12"/>
  <c r="AN37" i="9"/>
  <c r="AK37" i="9"/>
  <c r="BB39" i="10" l="1"/>
  <c r="BD39" i="10" s="1"/>
  <c r="BA39" i="10"/>
  <c r="BC39" i="10" s="1"/>
  <c r="BE39" i="15"/>
  <c r="U40" i="15" s="1"/>
  <c r="BF39" i="15"/>
  <c r="V40" i="15" s="1"/>
  <c r="BE42" i="13"/>
  <c r="U43" i="13" s="1"/>
  <c r="Y43" i="13" s="1"/>
  <c r="AA44" i="13" s="1"/>
  <c r="AB45" i="13" s="1"/>
  <c r="AH43" i="12"/>
  <c r="W44" i="12"/>
  <c r="AT44" i="12" s="1"/>
  <c r="AO43" i="12"/>
  <c r="AF43" i="14"/>
  <c r="AA35" i="8"/>
  <c r="AB36" i="8" s="1"/>
  <c r="AS34" i="8"/>
  <c r="AO34" i="8"/>
  <c r="W35" i="8"/>
  <c r="AH34" i="8"/>
  <c r="AJ34" i="8"/>
  <c r="BF42" i="13"/>
  <c r="V43" i="13" s="1"/>
  <c r="Z43" i="13" s="1"/>
  <c r="AA44" i="12"/>
  <c r="AB45" i="12" s="1"/>
  <c r="AT39" i="11"/>
  <c r="AP39" i="11"/>
  <c r="X40" i="11"/>
  <c r="Z38" i="11"/>
  <c r="AK43" i="14"/>
  <c r="AN43" i="14"/>
  <c r="AS43" i="13"/>
  <c r="AO43" i="13"/>
  <c r="AJ43" i="13"/>
  <c r="AP44" i="12"/>
  <c r="X45" i="12"/>
  <c r="AC43" i="12"/>
  <c r="AF43" i="12" s="1"/>
  <c r="AG43" i="12"/>
  <c r="AI43" i="12" s="1"/>
  <c r="AV43" i="12"/>
  <c r="AW43" i="12" s="1"/>
  <c r="AE43" i="12"/>
  <c r="AQ37" i="9"/>
  <c r="AU37" i="9" s="1"/>
  <c r="AX37" i="9" s="1"/>
  <c r="AY37" i="9" s="1"/>
  <c r="AZ37" i="9" s="1"/>
  <c r="AR37" i="9"/>
  <c r="BF39" i="10" l="1"/>
  <c r="V40" i="10" s="1"/>
  <c r="BE39" i="10"/>
  <c r="U40" i="10" s="1"/>
  <c r="Z40" i="15"/>
  <c r="Y40" i="15"/>
  <c r="AA41" i="15" s="1"/>
  <c r="AB42" i="15" s="1"/>
  <c r="W41" i="15"/>
  <c r="AO40" i="15"/>
  <c r="AD40" i="15"/>
  <c r="AJ40" i="15"/>
  <c r="AH40" i="15"/>
  <c r="AS40" i="15"/>
  <c r="W44" i="13"/>
  <c r="AV34" i="8"/>
  <c r="AW34" i="8" s="1"/>
  <c r="AE34" i="8"/>
  <c r="AP35" i="8"/>
  <c r="AT35" i="8"/>
  <c r="X36" i="8"/>
  <c r="AG34" i="8"/>
  <c r="AC34" i="8"/>
  <c r="AD34" i="8"/>
  <c r="AH43" i="13"/>
  <c r="AV38" i="11"/>
  <c r="AW38" i="11" s="1"/>
  <c r="AE38" i="11"/>
  <c r="AD38" i="11"/>
  <c r="AG38" i="11"/>
  <c r="AI38" i="11" s="1"/>
  <c r="AC38" i="11"/>
  <c r="AQ43" i="14"/>
  <c r="AU43" i="14" s="1"/>
  <c r="AX43" i="14" s="1"/>
  <c r="AY43" i="14" s="1"/>
  <c r="AZ43" i="14" s="1"/>
  <c r="BA43" i="14" s="1"/>
  <c r="BC43" i="14" s="1"/>
  <c r="AR43" i="14"/>
  <c r="AG43" i="13"/>
  <c r="AI43" i="13" s="1"/>
  <c r="AD43" i="13"/>
  <c r="AV43" i="13"/>
  <c r="AW43" i="13" s="1"/>
  <c r="AE43" i="13"/>
  <c r="AP44" i="13"/>
  <c r="X45" i="13"/>
  <c r="AT44" i="13"/>
  <c r="AC43" i="13"/>
  <c r="AF43" i="13" s="1"/>
  <c r="AN43" i="12"/>
  <c r="AK43" i="12"/>
  <c r="BA37" i="9"/>
  <c r="BC37" i="9" s="1"/>
  <c r="BB37" i="9"/>
  <c r="Z40" i="10" l="1"/>
  <c r="AC40" i="10"/>
  <c r="AF40" i="10" s="1"/>
  <c r="W41" i="10"/>
  <c r="Y40" i="10"/>
  <c r="AA41" i="10" s="1"/>
  <c r="AB42" i="10" s="1"/>
  <c r="AS40" i="10"/>
  <c r="AD40" i="10"/>
  <c r="AG40" i="10"/>
  <c r="AO40" i="10"/>
  <c r="AH40" i="10"/>
  <c r="AJ40" i="10"/>
  <c r="AC40" i="15"/>
  <c r="AF40" i="15" s="1"/>
  <c r="X42" i="15"/>
  <c r="AT41" i="15"/>
  <c r="AP41" i="15"/>
  <c r="AG40" i="15"/>
  <c r="AE40" i="15"/>
  <c r="AI40" i="15"/>
  <c r="AV40" i="15"/>
  <c r="AW40" i="15" s="1"/>
  <c r="AF38" i="11"/>
  <c r="BB43" i="14"/>
  <c r="BD43" i="14" s="1"/>
  <c r="BE43" i="14" s="1"/>
  <c r="U44" i="14" s="1"/>
  <c r="Y44" i="14" s="1"/>
  <c r="AF34" i="8"/>
  <c r="AI34" i="8" s="1"/>
  <c r="AK38" i="11"/>
  <c r="AN38" i="11"/>
  <c r="AN43" i="13"/>
  <c r="AK43" i="13"/>
  <c r="AR43" i="12"/>
  <c r="AQ43" i="12"/>
  <c r="AU43" i="12" s="1"/>
  <c r="AX43" i="12" s="1"/>
  <c r="AY43" i="12" s="1"/>
  <c r="AZ43" i="12" s="1"/>
  <c r="BD37" i="9"/>
  <c r="BF37" i="9" s="1"/>
  <c r="V38" i="9" s="1"/>
  <c r="AT41" i="10" l="1"/>
  <c r="X42" i="10"/>
  <c r="AP41" i="10"/>
  <c r="AI40" i="10"/>
  <c r="AV40" i="10"/>
  <c r="AW40" i="10" s="1"/>
  <c r="AE40" i="10"/>
  <c r="AK40" i="15"/>
  <c r="AN40" i="15"/>
  <c r="BF43" i="14"/>
  <c r="V44" i="14" s="1"/>
  <c r="Z44" i="14" s="1"/>
  <c r="AN34" i="8"/>
  <c r="AK34" i="8"/>
  <c r="AU43" i="13"/>
  <c r="AX43" i="13" s="1"/>
  <c r="AY43" i="13" s="1"/>
  <c r="AZ43" i="13" s="1"/>
  <c r="BB43" i="13" s="1"/>
  <c r="BD43" i="13" s="1"/>
  <c r="BB43" i="12"/>
  <c r="BD43" i="12" s="1"/>
  <c r="BF43" i="12" s="1"/>
  <c r="V44" i="12" s="1"/>
  <c r="Z44" i="12" s="1"/>
  <c r="BA43" i="12"/>
  <c r="BC43" i="12" s="1"/>
  <c r="AQ38" i="11"/>
  <c r="AU38" i="11" s="1"/>
  <c r="AX38" i="11" s="1"/>
  <c r="AY38" i="11" s="1"/>
  <c r="AZ38" i="11" s="1"/>
  <c r="AR38" i="11"/>
  <c r="AO44" i="14"/>
  <c r="AS44" i="14"/>
  <c r="AA45" i="14"/>
  <c r="AB46" i="14" s="1"/>
  <c r="W45" i="14"/>
  <c r="AJ44" i="14"/>
  <c r="AQ43" i="13"/>
  <c r="AR43" i="13"/>
  <c r="Z38" i="9"/>
  <c r="BE37" i="9"/>
  <c r="U38" i="9" s="1"/>
  <c r="AK40" i="10" l="1"/>
  <c r="AN40" i="10"/>
  <c r="AQ40" i="15"/>
  <c r="AU40" i="15" s="1"/>
  <c r="AX40" i="15" s="1"/>
  <c r="AY40" i="15" s="1"/>
  <c r="AZ40" i="15" s="1"/>
  <c r="AR40" i="15"/>
  <c r="AH44" i="14"/>
  <c r="BE43" i="12"/>
  <c r="U44" i="12" s="1"/>
  <c r="Y44" i="12" s="1"/>
  <c r="AG44" i="12" s="1"/>
  <c r="AR34" i="8"/>
  <c r="AQ34" i="8"/>
  <c r="AU34" i="8" s="1"/>
  <c r="AX34" i="8" s="1"/>
  <c r="AY34" i="8" s="1"/>
  <c r="AZ34" i="8" s="1"/>
  <c r="BA43" i="13"/>
  <c r="BC43" i="13" s="1"/>
  <c r="BE43" i="13" s="1"/>
  <c r="U44" i="13" s="1"/>
  <c r="Y44" i="13" s="1"/>
  <c r="BB38" i="11"/>
  <c r="BD38" i="11" s="1"/>
  <c r="BA38" i="11"/>
  <c r="BC38" i="11" s="1"/>
  <c r="AT45" i="14"/>
  <c r="AP45" i="14"/>
  <c r="X46" i="14"/>
  <c r="AD44" i="14"/>
  <c r="AV44" i="14"/>
  <c r="AW44" i="14" s="1"/>
  <c r="AE44" i="14"/>
  <c r="AG44" i="14"/>
  <c r="AI44" i="14" s="1"/>
  <c r="AC44" i="14"/>
  <c r="AH44" i="12"/>
  <c r="W45" i="12"/>
  <c r="AJ44" i="12"/>
  <c r="Y38" i="9"/>
  <c r="AE38" i="9" s="1"/>
  <c r="AO38" i="9"/>
  <c r="AS38" i="9"/>
  <c r="W39" i="9"/>
  <c r="AH38" i="9"/>
  <c r="AJ38" i="9"/>
  <c r="AQ40" i="10" l="1"/>
  <c r="AU40" i="10" s="1"/>
  <c r="AX40" i="10" s="1"/>
  <c r="AY40" i="10" s="1"/>
  <c r="AZ40" i="10" s="1"/>
  <c r="AR40" i="10"/>
  <c r="BB40" i="15"/>
  <c r="BD40" i="15" s="1"/>
  <c r="BA40" i="15"/>
  <c r="BC40" i="15" s="1"/>
  <c r="AF44" i="14"/>
  <c r="AA45" i="12"/>
  <c r="AB46" i="12" s="1"/>
  <c r="AD44" i="12"/>
  <c r="AO44" i="12"/>
  <c r="AS44" i="12"/>
  <c r="BB34" i="8"/>
  <c r="BA34" i="8"/>
  <c r="BC34" i="8" s="1"/>
  <c r="BF43" i="13"/>
  <c r="V44" i="13" s="1"/>
  <c r="Z44" i="13" s="1"/>
  <c r="BE38" i="11"/>
  <c r="U39" i="11" s="1"/>
  <c r="BF38" i="11"/>
  <c r="V39" i="11" s="1"/>
  <c r="AN44" i="14"/>
  <c r="AK44" i="14"/>
  <c r="AS44" i="13"/>
  <c r="AO44" i="13"/>
  <c r="AA45" i="13"/>
  <c r="AB46" i="13" s="1"/>
  <c r="W45" i="13"/>
  <c r="AJ44" i="13"/>
  <c r="AP45" i="12"/>
  <c r="AT45" i="12"/>
  <c r="X46" i="12"/>
  <c r="AI44" i="12"/>
  <c r="AV44" i="12"/>
  <c r="AW44" i="12" s="1"/>
  <c r="AE44" i="12"/>
  <c r="AC44" i="12"/>
  <c r="AV38" i="9"/>
  <c r="AW38" i="9" s="1"/>
  <c r="AG38" i="9"/>
  <c r="AI38" i="9" s="1"/>
  <c r="AK38" i="9" s="1"/>
  <c r="AD38" i="9"/>
  <c r="AT39" i="9"/>
  <c r="X40" i="9"/>
  <c r="AP39" i="9"/>
  <c r="AA39" i="9"/>
  <c r="AB40" i="9" s="1"/>
  <c r="AC38" i="9"/>
  <c r="AN38" i="9" l="1"/>
  <c r="BB40" i="10"/>
  <c r="BD40" i="10" s="1"/>
  <c r="BA40" i="10"/>
  <c r="BC40" i="10" s="1"/>
  <c r="BF40" i="15"/>
  <c r="V41" i="15" s="1"/>
  <c r="BE40" i="15"/>
  <c r="U41" i="15" s="1"/>
  <c r="AF44" i="12"/>
  <c r="BD34" i="8"/>
  <c r="BF34" i="8" s="1"/>
  <c r="V35" i="8" s="1"/>
  <c r="Z35" i="8" s="1"/>
  <c r="AH44" i="13"/>
  <c r="AC44" i="13"/>
  <c r="AG44" i="13"/>
  <c r="AI44" i="13" s="1"/>
  <c r="Z39" i="11"/>
  <c r="Y39" i="11"/>
  <c r="AA40" i="11" s="1"/>
  <c r="AB41" i="11" s="1"/>
  <c r="AO39" i="11"/>
  <c r="AS39" i="11"/>
  <c r="W40" i="11"/>
  <c r="AH39" i="11"/>
  <c r="AJ39" i="11"/>
  <c r="AQ44" i="14"/>
  <c r="AU44" i="14" s="1"/>
  <c r="AX44" i="14" s="1"/>
  <c r="AY44" i="14" s="1"/>
  <c r="AZ44" i="14" s="1"/>
  <c r="AR44" i="14"/>
  <c r="AT45" i="13"/>
  <c r="AP45" i="13"/>
  <c r="X46" i="13"/>
  <c r="AV44" i="13"/>
  <c r="AW44" i="13" s="1"/>
  <c r="AE44" i="13"/>
  <c r="AD44" i="13"/>
  <c r="AK44" i="12"/>
  <c r="AN44" i="12"/>
  <c r="AF38" i="9"/>
  <c r="AR38" i="9"/>
  <c r="AQ38" i="9"/>
  <c r="AU38" i="9" s="1"/>
  <c r="AX38" i="9" s="1"/>
  <c r="AY38" i="9" s="1"/>
  <c r="BE40" i="10" l="1"/>
  <c r="U41" i="10" s="1"/>
  <c r="BF40" i="10"/>
  <c r="V41" i="10" s="1"/>
  <c r="Y41" i="15"/>
  <c r="AA42" i="15" s="1"/>
  <c r="AB43" i="15" s="1"/>
  <c r="AS41" i="15"/>
  <c r="AO41" i="15"/>
  <c r="AH41" i="15"/>
  <c r="AJ41" i="15"/>
  <c r="W42" i="15"/>
  <c r="AD41" i="15"/>
  <c r="AG41" i="15"/>
  <c r="Z41" i="15"/>
  <c r="AC41" i="15"/>
  <c r="AF41" i="15" s="1"/>
  <c r="AG39" i="11"/>
  <c r="AI39" i="11" s="1"/>
  <c r="AN39" i="11" s="1"/>
  <c r="BA44" i="14"/>
  <c r="BC44" i="14" s="1"/>
  <c r="BB44" i="14"/>
  <c r="BD44" i="14" s="1"/>
  <c r="BE44" i="14" s="1"/>
  <c r="U45" i="14" s="1"/>
  <c r="Y45" i="14" s="1"/>
  <c r="BE34" i="8"/>
  <c r="U35" i="8" s="1"/>
  <c r="W36" i="8" s="1"/>
  <c r="AF44" i="13"/>
  <c r="AP40" i="11"/>
  <c r="AT40" i="11"/>
  <c r="X41" i="11"/>
  <c r="AC39" i="11"/>
  <c r="AF39" i="11" s="1"/>
  <c r="AK39" i="11"/>
  <c r="AD39" i="11"/>
  <c r="AV39" i="11"/>
  <c r="AW39" i="11" s="1"/>
  <c r="AE39" i="11"/>
  <c r="AK44" i="13"/>
  <c r="AN44" i="13"/>
  <c r="AQ44" i="12"/>
  <c r="AU44" i="12" s="1"/>
  <c r="AX44" i="12" s="1"/>
  <c r="AY44" i="12" s="1"/>
  <c r="AZ44" i="12" s="1"/>
  <c r="AR44" i="12"/>
  <c r="AZ38" i="9"/>
  <c r="BA38" i="9" s="1"/>
  <c r="Z41" i="10" l="1"/>
  <c r="AS41" i="10"/>
  <c r="W42" i="10"/>
  <c r="AO41" i="10"/>
  <c r="Y41" i="10"/>
  <c r="AA42" i="10" s="1"/>
  <c r="AB43" i="10" s="1"/>
  <c r="AH41" i="10"/>
  <c r="AJ41" i="10"/>
  <c r="X43" i="15"/>
  <c r="AT42" i="15"/>
  <c r="AP42" i="15"/>
  <c r="AI41" i="15"/>
  <c r="AV41" i="15"/>
  <c r="AW41" i="15" s="1"/>
  <c r="AE41" i="15"/>
  <c r="AS35" i="8"/>
  <c r="AJ35" i="8"/>
  <c r="AO35" i="8"/>
  <c r="BF44" i="14"/>
  <c r="V45" i="14" s="1"/>
  <c r="Z45" i="14" s="1"/>
  <c r="AG45" i="14" s="1"/>
  <c r="AH35" i="8"/>
  <c r="Y35" i="8"/>
  <c r="AD35" i="8" s="1"/>
  <c r="X37" i="8"/>
  <c r="AT36" i="8"/>
  <c r="AP36" i="8"/>
  <c r="AU44" i="13"/>
  <c r="AX44" i="13" s="1"/>
  <c r="AY44" i="13" s="1"/>
  <c r="AZ44" i="13" s="1"/>
  <c r="BB44" i="13" s="1"/>
  <c r="BD44" i="13" s="1"/>
  <c r="BB44" i="12"/>
  <c r="BD44" i="12" s="1"/>
  <c r="BF44" i="12" s="1"/>
  <c r="V45" i="12" s="1"/>
  <c r="Z45" i="12" s="1"/>
  <c r="BA44" i="12"/>
  <c r="BC44" i="12" s="1"/>
  <c r="AQ39" i="11"/>
  <c r="AU39" i="11" s="1"/>
  <c r="AX39" i="11" s="1"/>
  <c r="AY39" i="11" s="1"/>
  <c r="AZ39" i="11" s="1"/>
  <c r="AR39" i="11"/>
  <c r="AS45" i="14"/>
  <c r="AO45" i="14"/>
  <c r="AA46" i="14"/>
  <c r="AB47" i="14" s="1"/>
  <c r="W46" i="14"/>
  <c r="AJ45" i="14"/>
  <c r="AR44" i="13"/>
  <c r="AQ44" i="13"/>
  <c r="BC38" i="9"/>
  <c r="BB38" i="9"/>
  <c r="BD38" i="9" s="1"/>
  <c r="AP42" i="10" l="1"/>
  <c r="X43" i="10"/>
  <c r="AT42" i="10"/>
  <c r="AG41" i="10"/>
  <c r="AI41" i="10" s="1"/>
  <c r="AC41" i="10"/>
  <c r="AF41" i="10" s="1"/>
  <c r="AD41" i="10"/>
  <c r="AV41" i="10"/>
  <c r="AW41" i="10" s="1"/>
  <c r="AE41" i="10"/>
  <c r="AN41" i="15"/>
  <c r="AK41" i="15"/>
  <c r="AH45" i="14"/>
  <c r="AG35" i="8"/>
  <c r="AV35" i="8"/>
  <c r="AW35" i="8" s="1"/>
  <c r="AC35" i="8"/>
  <c r="AF35" i="8" s="1"/>
  <c r="AE35" i="8"/>
  <c r="AA36" i="8"/>
  <c r="AB37" i="8" s="1"/>
  <c r="AI35" i="8"/>
  <c r="BA44" i="13"/>
  <c r="BC44" i="13" s="1"/>
  <c r="BE44" i="13" s="1"/>
  <c r="U45" i="13" s="1"/>
  <c r="Y45" i="13" s="1"/>
  <c r="BE44" i="12"/>
  <c r="U45" i="12" s="1"/>
  <c r="Y45" i="12" s="1"/>
  <c r="AD45" i="12" s="1"/>
  <c r="BA39" i="11"/>
  <c r="BC39" i="11" s="1"/>
  <c r="BB39" i="11"/>
  <c r="BD39" i="11" s="1"/>
  <c r="AC45" i="14"/>
  <c r="AP46" i="14"/>
  <c r="X47" i="14"/>
  <c r="AT46" i="14"/>
  <c r="AI45" i="14"/>
  <c r="AV45" i="14"/>
  <c r="AW45" i="14" s="1"/>
  <c r="AE45" i="14"/>
  <c r="AD45" i="14"/>
  <c r="BF38" i="9"/>
  <c r="V39" i="9" s="1"/>
  <c r="Z39" i="9" s="1"/>
  <c r="BE38" i="9"/>
  <c r="U39" i="9" s="1"/>
  <c r="AK41" i="10" l="1"/>
  <c r="AN41" i="10"/>
  <c r="AQ41" i="15"/>
  <c r="AU41" i="15" s="1"/>
  <c r="AX41" i="15" s="1"/>
  <c r="AY41" i="15" s="1"/>
  <c r="AZ41" i="15" s="1"/>
  <c r="AR41" i="15"/>
  <c r="AS45" i="12"/>
  <c r="AH45" i="12"/>
  <c r="AO45" i="12"/>
  <c r="AJ45" i="12"/>
  <c r="AF45" i="14"/>
  <c r="AN35" i="8"/>
  <c r="AK35" i="8"/>
  <c r="BF44" i="13"/>
  <c r="V45" i="13" s="1"/>
  <c r="Z45" i="13" s="1"/>
  <c r="AD45" i="13" s="1"/>
  <c r="AA46" i="12"/>
  <c r="AB47" i="12" s="1"/>
  <c r="W46" i="12"/>
  <c r="AP46" i="12" s="1"/>
  <c r="AC45" i="12"/>
  <c r="AF45" i="12" s="1"/>
  <c r="BF39" i="11"/>
  <c r="V40" i="11" s="1"/>
  <c r="BE39" i="11"/>
  <c r="U40" i="11" s="1"/>
  <c r="AN45" i="14"/>
  <c r="AK45" i="14"/>
  <c r="AA46" i="13"/>
  <c r="AB47" i="13" s="1"/>
  <c r="W46" i="13"/>
  <c r="AS45" i="13"/>
  <c r="AO45" i="13"/>
  <c r="AJ45" i="13"/>
  <c r="AV45" i="12"/>
  <c r="AW45" i="12" s="1"/>
  <c r="AE45" i="12"/>
  <c r="AG45" i="12"/>
  <c r="AI45" i="12" s="1"/>
  <c r="X47" i="12"/>
  <c r="Y39" i="9"/>
  <c r="AG39" i="9" s="1"/>
  <c r="AI39" i="9" s="1"/>
  <c r="AS39" i="9"/>
  <c r="W40" i="9"/>
  <c r="AH39" i="9"/>
  <c r="AO39" i="9"/>
  <c r="AJ39" i="9"/>
  <c r="AE39" i="9" l="1"/>
  <c r="AQ41" i="10"/>
  <c r="AU41" i="10" s="1"/>
  <c r="AX41" i="10" s="1"/>
  <c r="AY41" i="10" s="1"/>
  <c r="AZ41" i="10" s="1"/>
  <c r="AR41" i="10"/>
  <c r="BA41" i="15"/>
  <c r="BC41" i="15" s="1"/>
  <c r="BB41" i="15"/>
  <c r="BD41" i="15" s="1"/>
  <c r="AR35" i="8"/>
  <c r="AQ35" i="8"/>
  <c r="AU35" i="8" s="1"/>
  <c r="AX35" i="8" s="1"/>
  <c r="AY35" i="8" s="1"/>
  <c r="AZ35" i="8" s="1"/>
  <c r="AG45" i="13"/>
  <c r="AI45" i="13" s="1"/>
  <c r="AH45" i="13"/>
  <c r="AT46" i="12"/>
  <c r="Y40" i="11"/>
  <c r="AA41" i="11" s="1"/>
  <c r="AB42" i="11" s="1"/>
  <c r="W41" i="11"/>
  <c r="AO40" i="11"/>
  <c r="AH40" i="11"/>
  <c r="AS40" i="11"/>
  <c r="AJ40" i="11"/>
  <c r="Z40" i="11"/>
  <c r="AQ45" i="14"/>
  <c r="AU45" i="14" s="1"/>
  <c r="AX45" i="14" s="1"/>
  <c r="AY45" i="14" s="1"/>
  <c r="AZ45" i="14" s="1"/>
  <c r="AR45" i="14"/>
  <c r="AV45" i="13"/>
  <c r="AW45" i="13" s="1"/>
  <c r="AE45" i="13"/>
  <c r="X47" i="13"/>
  <c r="AP46" i="13"/>
  <c r="AT46" i="13"/>
  <c r="AC45" i="13"/>
  <c r="AF45" i="13" s="1"/>
  <c r="AK45" i="12"/>
  <c r="AN45" i="12"/>
  <c r="AV39" i="9"/>
  <c r="AW39" i="9" s="1"/>
  <c r="AD39" i="9"/>
  <c r="AN39" i="9"/>
  <c r="AK39" i="9"/>
  <c r="AP40" i="9"/>
  <c r="AT40" i="9"/>
  <c r="X41" i="9"/>
  <c r="AA40" i="9"/>
  <c r="AB41" i="9" s="1"/>
  <c r="AC39" i="9"/>
  <c r="BA41" i="10" l="1"/>
  <c r="BC41" i="10" s="1"/>
  <c r="BB41" i="10"/>
  <c r="BD41" i="10" s="1"/>
  <c r="BE41" i="15"/>
  <c r="U42" i="15" s="1"/>
  <c r="BF41" i="15"/>
  <c r="V42" i="15" s="1"/>
  <c r="AD40" i="11"/>
  <c r="BB45" i="14"/>
  <c r="BD45" i="14" s="1"/>
  <c r="BA45" i="14"/>
  <c r="BC45" i="14" s="1"/>
  <c r="BA35" i="8"/>
  <c r="BC35" i="8" s="1"/>
  <c r="BB35" i="8"/>
  <c r="BD35" i="8" s="1"/>
  <c r="AU45" i="12"/>
  <c r="AX45" i="12" s="1"/>
  <c r="AY45" i="12" s="1"/>
  <c r="AZ45" i="12" s="1"/>
  <c r="BA45" i="12" s="1"/>
  <c r="BC45" i="12" s="1"/>
  <c r="AP41" i="11"/>
  <c r="X42" i="11"/>
  <c r="AT41" i="11"/>
  <c r="AC40" i="11"/>
  <c r="AF40" i="11" s="1"/>
  <c r="AG40" i="11"/>
  <c r="AI40" i="11" s="1"/>
  <c r="AV40" i="11"/>
  <c r="AW40" i="11" s="1"/>
  <c r="AE40" i="11"/>
  <c r="AK45" i="13"/>
  <c r="AN45" i="13"/>
  <c r="AQ45" i="12"/>
  <c r="AR45" i="12"/>
  <c r="AF39" i="9"/>
  <c r="AQ39" i="9"/>
  <c r="AU39" i="9" s="1"/>
  <c r="AX39" i="9" s="1"/>
  <c r="AY39" i="9" s="1"/>
  <c r="AZ39" i="9" s="1"/>
  <c r="AR39" i="9"/>
  <c r="BF41" i="10" l="1"/>
  <c r="V42" i="10" s="1"/>
  <c r="BE41" i="10"/>
  <c r="U42" i="10" s="1"/>
  <c r="Z42" i="15"/>
  <c r="AD42" i="15" s="1"/>
  <c r="Y42" i="15"/>
  <c r="AA43" i="15" s="1"/>
  <c r="AB44" i="15" s="1"/>
  <c r="W43" i="15"/>
  <c r="AJ42" i="15"/>
  <c r="AH42" i="15"/>
  <c r="AO42" i="15"/>
  <c r="AS42" i="15"/>
  <c r="BE45" i="14"/>
  <c r="U46" i="14" s="1"/>
  <c r="Y46" i="14" s="1"/>
  <c r="AA47" i="14" s="1"/>
  <c r="AB48" i="14" s="1"/>
  <c r="BF45" i="14"/>
  <c r="V46" i="14" s="1"/>
  <c r="Z46" i="14" s="1"/>
  <c r="BE35" i="8"/>
  <c r="U36" i="8" s="1"/>
  <c r="Y36" i="8" s="1"/>
  <c r="BF35" i="8"/>
  <c r="V36" i="8" s="1"/>
  <c r="Z36" i="8" s="1"/>
  <c r="BB45" i="12"/>
  <c r="BD45" i="12" s="1"/>
  <c r="BF45" i="12" s="1"/>
  <c r="V46" i="12" s="1"/>
  <c r="Z46" i="12" s="1"/>
  <c r="AN40" i="11"/>
  <c r="AK40" i="11"/>
  <c r="W47" i="14"/>
  <c r="AQ45" i="13"/>
  <c r="AU45" i="13" s="1"/>
  <c r="AX45" i="13" s="1"/>
  <c r="AY45" i="13" s="1"/>
  <c r="AZ45" i="13" s="1"/>
  <c r="AR45" i="13"/>
  <c r="BB39" i="9"/>
  <c r="BD39" i="9" s="1"/>
  <c r="BA39" i="9"/>
  <c r="BC39" i="9" s="1"/>
  <c r="W43" i="10" l="1"/>
  <c r="AS42" i="10"/>
  <c r="AD42" i="10"/>
  <c r="AG42" i="10"/>
  <c r="Y42" i="10"/>
  <c r="AA43" i="10" s="1"/>
  <c r="AB44" i="10" s="1"/>
  <c r="AH42" i="10"/>
  <c r="AO42" i="10"/>
  <c r="AJ42" i="10"/>
  <c r="Z42" i="10"/>
  <c r="AC42" i="10"/>
  <c r="AF42" i="10" s="1"/>
  <c r="X44" i="15"/>
  <c r="AP43" i="15"/>
  <c r="AT43" i="15"/>
  <c r="AG42" i="15"/>
  <c r="AI42" i="15" s="1"/>
  <c r="AC42" i="15"/>
  <c r="AF42" i="15" s="1"/>
  <c r="AE42" i="15"/>
  <c r="AV42" i="15"/>
  <c r="AW42" i="15" s="1"/>
  <c r="AH46" i="14"/>
  <c r="AD46" i="14"/>
  <c r="AJ46" i="14"/>
  <c r="AO46" i="14"/>
  <c r="AS46" i="14"/>
  <c r="AG46" i="14"/>
  <c r="W37" i="8"/>
  <c r="AO36" i="8"/>
  <c r="AS36" i="8"/>
  <c r="AA37" i="8"/>
  <c r="AB38" i="8" s="1"/>
  <c r="AH36" i="8"/>
  <c r="AJ36" i="8"/>
  <c r="AC36" i="8"/>
  <c r="BB45" i="13"/>
  <c r="BD45" i="13" s="1"/>
  <c r="BE45" i="13" s="1"/>
  <c r="U46" i="13" s="1"/>
  <c r="Y46" i="13" s="1"/>
  <c r="BA45" i="13"/>
  <c r="BC45" i="13" s="1"/>
  <c r="BE45" i="12"/>
  <c r="U46" i="12" s="1"/>
  <c r="Y46" i="12" s="1"/>
  <c r="AA47" i="12" s="1"/>
  <c r="AB48" i="12" s="1"/>
  <c r="AQ40" i="11"/>
  <c r="AU40" i="11" s="1"/>
  <c r="AX40" i="11" s="1"/>
  <c r="AY40" i="11" s="1"/>
  <c r="AZ40" i="11" s="1"/>
  <c r="AR40" i="11"/>
  <c r="AP47" i="14"/>
  <c r="X48" i="14"/>
  <c r="AT47" i="14"/>
  <c r="AV46" i="14"/>
  <c r="AW46" i="14" s="1"/>
  <c r="AI46" i="14"/>
  <c r="AE46" i="14"/>
  <c r="AC46" i="14"/>
  <c r="AF46" i="14" s="1"/>
  <c r="AS46" i="12"/>
  <c r="W47" i="12"/>
  <c r="BE39" i="9"/>
  <c r="U40" i="9" s="1"/>
  <c r="BF39" i="9"/>
  <c r="V40" i="9" s="1"/>
  <c r="AI42" i="10" l="1"/>
  <c r="AV42" i="10"/>
  <c r="AW42" i="10" s="1"/>
  <c r="AE42" i="10"/>
  <c r="X44" i="10"/>
  <c r="AT43" i="10"/>
  <c r="AP43" i="10"/>
  <c r="AN42" i="15"/>
  <c r="AK42" i="15"/>
  <c r="AP37" i="8"/>
  <c r="AT37" i="8"/>
  <c r="X38" i="8"/>
  <c r="AG36" i="8"/>
  <c r="AV36" i="8"/>
  <c r="AW36" i="8" s="1"/>
  <c r="AE36" i="8"/>
  <c r="AD36" i="8"/>
  <c r="AF36" i="8" s="1"/>
  <c r="AI36" i="8" s="1"/>
  <c r="BF45" i="13"/>
  <c r="V46" i="13" s="1"/>
  <c r="Z46" i="13" s="1"/>
  <c r="AH46" i="12"/>
  <c r="AO46" i="12"/>
  <c r="AJ46" i="12"/>
  <c r="AD46" i="12"/>
  <c r="BB40" i="11"/>
  <c r="BD40" i="11" s="1"/>
  <c r="BA40" i="11"/>
  <c r="BC40" i="11" s="1"/>
  <c r="AK46" i="14"/>
  <c r="AN46" i="14"/>
  <c r="W47" i="13"/>
  <c r="AS46" i="13"/>
  <c r="AO46" i="13"/>
  <c r="AA47" i="13"/>
  <c r="AB48" i="13" s="1"/>
  <c r="AJ46" i="13"/>
  <c r="X48" i="12"/>
  <c r="AP47" i="12"/>
  <c r="AT47" i="12"/>
  <c r="AC46" i="12"/>
  <c r="AF46" i="12" s="1"/>
  <c r="AG46" i="12"/>
  <c r="AI46" i="12" s="1"/>
  <c r="AV46" i="12"/>
  <c r="AW46" i="12" s="1"/>
  <c r="AE46" i="12"/>
  <c r="Z40" i="9"/>
  <c r="AO40" i="9"/>
  <c r="Y40" i="9"/>
  <c r="AA41" i="9" s="1"/>
  <c r="AB42" i="9" s="1"/>
  <c r="AH40" i="9"/>
  <c r="AS40" i="9"/>
  <c r="W41" i="9"/>
  <c r="AJ40" i="9"/>
  <c r="AK42" i="10" l="1"/>
  <c r="AN42" i="10"/>
  <c r="AR42" i="15"/>
  <c r="AQ42" i="15"/>
  <c r="AU42" i="15" s="1"/>
  <c r="AX42" i="15" s="1"/>
  <c r="AY42" i="15" s="1"/>
  <c r="AZ42" i="15" s="1"/>
  <c r="AN36" i="8"/>
  <c r="AK36" i="8"/>
  <c r="AG46" i="13"/>
  <c r="AH46" i="13"/>
  <c r="AD46" i="13"/>
  <c r="BE40" i="11"/>
  <c r="U41" i="11" s="1"/>
  <c r="BF40" i="11"/>
  <c r="V41" i="11" s="1"/>
  <c r="AQ46" i="14"/>
  <c r="AU46" i="14" s="1"/>
  <c r="AX46" i="14" s="1"/>
  <c r="AY46" i="14" s="1"/>
  <c r="AZ46" i="14" s="1"/>
  <c r="AR46" i="14"/>
  <c r="X48" i="13"/>
  <c r="AP47" i="13"/>
  <c r="AT47" i="13"/>
  <c r="AC46" i="13"/>
  <c r="AF46" i="13" s="1"/>
  <c r="AV46" i="13"/>
  <c r="AW46" i="13" s="1"/>
  <c r="AI46" i="13"/>
  <c r="AE46" i="13"/>
  <c r="AN46" i="12"/>
  <c r="AK46" i="12"/>
  <c r="AD40" i="9"/>
  <c r="AC40" i="9"/>
  <c r="AT41" i="9"/>
  <c r="X42" i="9"/>
  <c r="AP41" i="9"/>
  <c r="AG40" i="9"/>
  <c r="AI40" i="9" s="1"/>
  <c r="AV40" i="9"/>
  <c r="AW40" i="9" s="1"/>
  <c r="AE40" i="9"/>
  <c r="AR42" i="10" l="1"/>
  <c r="AQ42" i="10"/>
  <c r="AU42" i="10" s="1"/>
  <c r="AX42" i="10" s="1"/>
  <c r="AY42" i="10" s="1"/>
  <c r="AZ42" i="10" s="1"/>
  <c r="BA42" i="15"/>
  <c r="BC42" i="15" s="1"/>
  <c r="BB42" i="15"/>
  <c r="BD42" i="15" s="1"/>
  <c r="BB46" i="14"/>
  <c r="BD46" i="14" s="1"/>
  <c r="BF46" i="14" s="1"/>
  <c r="V47" i="14" s="1"/>
  <c r="Z47" i="14" s="1"/>
  <c r="BA46" i="14"/>
  <c r="BC46" i="14" s="1"/>
  <c r="AR36" i="8"/>
  <c r="AQ36" i="8"/>
  <c r="AU36" i="8" s="1"/>
  <c r="AX36" i="8" s="1"/>
  <c r="AY36" i="8" s="1"/>
  <c r="AZ36" i="8" s="1"/>
  <c r="Z41" i="11"/>
  <c r="Y41" i="11"/>
  <c r="AA42" i="11" s="1"/>
  <c r="AB43" i="11" s="1"/>
  <c r="AH41" i="11"/>
  <c r="AO41" i="11"/>
  <c r="W42" i="11"/>
  <c r="AS41" i="11"/>
  <c r="AJ41" i="11"/>
  <c r="AN46" i="13"/>
  <c r="AK46" i="13"/>
  <c r="AQ46" i="12"/>
  <c r="AU46" i="12" s="1"/>
  <c r="AX46" i="12" s="1"/>
  <c r="AY46" i="12" s="1"/>
  <c r="AZ46" i="12" s="1"/>
  <c r="AR46" i="12"/>
  <c r="AF40" i="9"/>
  <c r="AN40" i="9"/>
  <c r="AK40" i="9"/>
  <c r="BA42" i="10" l="1"/>
  <c r="BC42" i="10" s="1"/>
  <c r="BB42" i="10"/>
  <c r="BD42" i="10" s="1"/>
  <c r="BF42" i="15"/>
  <c r="V43" i="15" s="1"/>
  <c r="BE42" i="15"/>
  <c r="U43" i="15" s="1"/>
  <c r="BE46" i="14"/>
  <c r="U47" i="14" s="1"/>
  <c r="Y47" i="14" s="1"/>
  <c r="AA48" i="14" s="1"/>
  <c r="AB49" i="14" s="1"/>
  <c r="BB36" i="8"/>
  <c r="BD36" i="8" s="1"/>
  <c r="BA36" i="8"/>
  <c r="BA46" i="12"/>
  <c r="BC46" i="12" s="1"/>
  <c r="BB46" i="12"/>
  <c r="BD46" i="12" s="1"/>
  <c r="BF46" i="12" s="1"/>
  <c r="V47" i="12" s="1"/>
  <c r="Z47" i="12" s="1"/>
  <c r="AD41" i="11"/>
  <c r="AC41" i="11"/>
  <c r="AV41" i="11"/>
  <c r="AW41" i="11" s="1"/>
  <c r="AE41" i="11"/>
  <c r="X43" i="11"/>
  <c r="AP42" i="11"/>
  <c r="AT42" i="11"/>
  <c r="AG41" i="11"/>
  <c r="AI41" i="11" s="1"/>
  <c r="AQ46" i="13"/>
  <c r="AU46" i="13" s="1"/>
  <c r="AX46" i="13" s="1"/>
  <c r="AY46" i="13" s="1"/>
  <c r="AZ46" i="13" s="1"/>
  <c r="BA46" i="13" s="1"/>
  <c r="BC46" i="13" s="1"/>
  <c r="AR46" i="13"/>
  <c r="AR40" i="9"/>
  <c r="AQ40" i="9"/>
  <c r="AU40" i="9" s="1"/>
  <c r="AX40" i="9" s="1"/>
  <c r="AY40" i="9" s="1"/>
  <c r="AZ40" i="9" s="1"/>
  <c r="BF42" i="10" l="1"/>
  <c r="V43" i="10" s="1"/>
  <c r="BE42" i="10"/>
  <c r="U43" i="10" s="1"/>
  <c r="Y43" i="15"/>
  <c r="AA44" i="15" s="1"/>
  <c r="AB45" i="15" s="1"/>
  <c r="AO43" i="15"/>
  <c r="AH43" i="15"/>
  <c r="AS43" i="15"/>
  <c r="W44" i="15"/>
  <c r="AJ43" i="15"/>
  <c r="AD43" i="15"/>
  <c r="AG43" i="15"/>
  <c r="AI43" i="15" s="1"/>
  <c r="Z43" i="15"/>
  <c r="AC43" i="15"/>
  <c r="AF43" i="15" s="1"/>
  <c r="AJ47" i="14"/>
  <c r="AS47" i="14"/>
  <c r="AH47" i="14"/>
  <c r="AO47" i="14"/>
  <c r="W48" i="14"/>
  <c r="AT48" i="14" s="1"/>
  <c r="AG47" i="14"/>
  <c r="AI47" i="14" s="1"/>
  <c r="BC36" i="8"/>
  <c r="BF36" i="8" s="1"/>
  <c r="V37" i="8" s="1"/>
  <c r="Z37" i="8" s="1"/>
  <c r="BB46" i="13"/>
  <c r="BD46" i="13" s="1"/>
  <c r="BE46" i="13" s="1"/>
  <c r="U47" i="13" s="1"/>
  <c r="Y47" i="13" s="1"/>
  <c r="BE46" i="12"/>
  <c r="U47" i="12" s="1"/>
  <c r="Y47" i="12" s="1"/>
  <c r="AA48" i="12" s="1"/>
  <c r="AB49" i="12" s="1"/>
  <c r="AK41" i="11"/>
  <c r="AN41" i="11"/>
  <c r="AF41" i="11"/>
  <c r="AC47" i="14"/>
  <c r="X49" i="14"/>
  <c r="AD47" i="14"/>
  <c r="AV47" i="14"/>
  <c r="AW47" i="14" s="1"/>
  <c r="AE47" i="14"/>
  <c r="BB40" i="9"/>
  <c r="BD40" i="9" s="1"/>
  <c r="BA40" i="9"/>
  <c r="BC40" i="9" s="1"/>
  <c r="AO43" i="10" l="1"/>
  <c r="W44" i="10"/>
  <c r="AH43" i="10"/>
  <c r="Y43" i="10"/>
  <c r="AA44" i="10" s="1"/>
  <c r="AB45" i="10" s="1"/>
  <c r="AS43" i="10"/>
  <c r="AJ43" i="10"/>
  <c r="Z43" i="10"/>
  <c r="AD43" i="10" s="1"/>
  <c r="AN43" i="15"/>
  <c r="AK43" i="15"/>
  <c r="AV43" i="15"/>
  <c r="AW43" i="15" s="1"/>
  <c r="AE43" i="15"/>
  <c r="AP44" i="15"/>
  <c r="AT44" i="15"/>
  <c r="X45" i="15"/>
  <c r="W48" i="12"/>
  <c r="AP48" i="14"/>
  <c r="AF47" i="14"/>
  <c r="BE36" i="8"/>
  <c r="U37" i="8" s="1"/>
  <c r="Y37" i="8" s="1"/>
  <c r="AH37" i="8"/>
  <c r="AS37" i="8"/>
  <c r="AO37" i="8"/>
  <c r="W38" i="8"/>
  <c r="AJ37" i="8"/>
  <c r="BF46" i="13"/>
  <c r="V47" i="13" s="1"/>
  <c r="Z47" i="13" s="1"/>
  <c r="AD47" i="13" s="1"/>
  <c r="AJ47" i="12"/>
  <c r="AH47" i="12"/>
  <c r="AD47" i="12"/>
  <c r="AO47" i="12"/>
  <c r="AS47" i="12"/>
  <c r="AQ41" i="11"/>
  <c r="AU41" i="11" s="1"/>
  <c r="AX41" i="11" s="1"/>
  <c r="AY41" i="11" s="1"/>
  <c r="AZ41" i="11" s="1"/>
  <c r="AR41" i="11"/>
  <c r="AN47" i="14"/>
  <c r="AK47" i="14"/>
  <c r="AS47" i="13"/>
  <c r="AO47" i="13"/>
  <c r="AA48" i="13"/>
  <c r="AB49" i="13" s="1"/>
  <c r="W48" i="13"/>
  <c r="AJ47" i="13"/>
  <c r="AP48" i="12"/>
  <c r="X49" i="12"/>
  <c r="AT48" i="12"/>
  <c r="AC47" i="12"/>
  <c r="AG47" i="12"/>
  <c r="AI47" i="12" s="1"/>
  <c r="AV47" i="12"/>
  <c r="AW47" i="12" s="1"/>
  <c r="AE47" i="12"/>
  <c r="BF40" i="9"/>
  <c r="V41" i="9" s="1"/>
  <c r="BE40" i="9"/>
  <c r="U41" i="9" s="1"/>
  <c r="AC43" i="10" l="1"/>
  <c r="AF43" i="10" s="1"/>
  <c r="AG43" i="10"/>
  <c r="AT44" i="10"/>
  <c r="X45" i="10"/>
  <c r="AP44" i="10"/>
  <c r="AI43" i="10"/>
  <c r="AV43" i="10"/>
  <c r="AW43" i="10" s="1"/>
  <c r="AE43" i="10"/>
  <c r="AQ43" i="15"/>
  <c r="AU43" i="15" s="1"/>
  <c r="AX43" i="15" s="1"/>
  <c r="AY43" i="15" s="1"/>
  <c r="AZ43" i="15" s="1"/>
  <c r="AR43" i="15"/>
  <c r="AA38" i="8"/>
  <c r="AB39" i="8" s="1"/>
  <c r="AC37" i="8"/>
  <c r="AE37" i="8"/>
  <c r="AP38" i="8"/>
  <c r="X39" i="8"/>
  <c r="AT38" i="8"/>
  <c r="AV37" i="8"/>
  <c r="AW37" i="8" s="1"/>
  <c r="AD37" i="8"/>
  <c r="AG37" i="8"/>
  <c r="AH47" i="13"/>
  <c r="AF47" i="12"/>
  <c r="BA41" i="11"/>
  <c r="BB41" i="11"/>
  <c r="BD41" i="11" s="1"/>
  <c r="AQ47" i="14"/>
  <c r="AU47" i="14" s="1"/>
  <c r="AX47" i="14" s="1"/>
  <c r="AY47" i="14" s="1"/>
  <c r="AZ47" i="14" s="1"/>
  <c r="AR47" i="14"/>
  <c r="AP48" i="13"/>
  <c r="X49" i="13"/>
  <c r="AT48" i="13"/>
  <c r="AG47" i="13"/>
  <c r="AC47" i="13"/>
  <c r="AF47" i="13" s="1"/>
  <c r="AV47" i="13"/>
  <c r="AW47" i="13" s="1"/>
  <c r="AI47" i="13"/>
  <c r="AE47" i="13"/>
  <c r="AK47" i="12"/>
  <c r="AN47" i="12"/>
  <c r="Y41" i="9"/>
  <c r="AA42" i="9" s="1"/>
  <c r="AB43" i="9" s="1"/>
  <c r="AO41" i="9"/>
  <c r="W42" i="9"/>
  <c r="AH41" i="9"/>
  <c r="AS41" i="9"/>
  <c r="AJ41" i="9"/>
  <c r="Z41" i="9"/>
  <c r="AN43" i="10" l="1"/>
  <c r="AK43" i="10"/>
  <c r="AD41" i="9"/>
  <c r="BB43" i="15"/>
  <c r="BD43" i="15" s="1"/>
  <c r="BA43" i="15"/>
  <c r="BC43" i="15" s="1"/>
  <c r="BA47" i="14"/>
  <c r="BC47" i="14" s="1"/>
  <c r="BB47" i="14"/>
  <c r="BD47" i="14" s="1"/>
  <c r="AF37" i="8"/>
  <c r="AI37" i="8" s="1"/>
  <c r="BC41" i="11"/>
  <c r="BE41" i="11" s="1"/>
  <c r="U42" i="11" s="1"/>
  <c r="AN47" i="13"/>
  <c r="AK47" i="13"/>
  <c r="AQ47" i="12"/>
  <c r="AU47" i="12" s="1"/>
  <c r="AX47" i="12" s="1"/>
  <c r="AY47" i="12" s="1"/>
  <c r="AZ47" i="12" s="1"/>
  <c r="AR47" i="12"/>
  <c r="AG41" i="9"/>
  <c r="AI41" i="9" s="1"/>
  <c r="AC41" i="9"/>
  <c r="AP42" i="9"/>
  <c r="AT42" i="9"/>
  <c r="X43" i="9"/>
  <c r="AV41" i="9"/>
  <c r="AW41" i="9" s="1"/>
  <c r="AE41" i="9"/>
  <c r="AF41" i="9" l="1"/>
  <c r="AQ43" i="10"/>
  <c r="AU43" i="10" s="1"/>
  <c r="AX43" i="10" s="1"/>
  <c r="AY43" i="10" s="1"/>
  <c r="AZ43" i="10" s="1"/>
  <c r="AR43" i="10"/>
  <c r="BF43" i="15"/>
  <c r="V44" i="15" s="1"/>
  <c r="Z44" i="15" s="1"/>
  <c r="BE43" i="15"/>
  <c r="U44" i="15" s="1"/>
  <c r="BF47" i="14"/>
  <c r="V48" i="14" s="1"/>
  <c r="Z48" i="14" s="1"/>
  <c r="BE47" i="14"/>
  <c r="U48" i="14" s="1"/>
  <c r="Y48" i="14" s="1"/>
  <c r="AA49" i="14" s="1"/>
  <c r="AK37" i="8"/>
  <c r="AN37" i="8"/>
  <c r="BB47" i="12"/>
  <c r="BD47" i="12" s="1"/>
  <c r="BE47" i="12" s="1"/>
  <c r="U48" i="12" s="1"/>
  <c r="Y48" i="12" s="1"/>
  <c r="BA47" i="12"/>
  <c r="BC47" i="12" s="1"/>
  <c r="Y42" i="11"/>
  <c r="AA43" i="11" s="1"/>
  <c r="AB44" i="11" s="1"/>
  <c r="AO42" i="11"/>
  <c r="W43" i="11"/>
  <c r="AS42" i="11"/>
  <c r="AJ42" i="11"/>
  <c r="BF41" i="11"/>
  <c r="V42" i="11" s="1"/>
  <c r="AH42" i="11" s="1"/>
  <c r="AJ48" i="14"/>
  <c r="AQ47" i="13"/>
  <c r="AU47" i="13" s="1"/>
  <c r="AX47" i="13" s="1"/>
  <c r="AY47" i="13" s="1"/>
  <c r="AZ47" i="13" s="1"/>
  <c r="BB47" i="13" s="1"/>
  <c r="BD47" i="13" s="1"/>
  <c r="AR47" i="13"/>
  <c r="AK41" i="9"/>
  <c r="AN41" i="9"/>
  <c r="BA43" i="10" l="1"/>
  <c r="BC43" i="10" s="1"/>
  <c r="BB43" i="10"/>
  <c r="BD43" i="10" s="1"/>
  <c r="Y44" i="15"/>
  <c r="W45" i="15"/>
  <c r="AS44" i="15"/>
  <c r="AO44" i="15"/>
  <c r="AH44" i="15"/>
  <c r="AJ44" i="15"/>
  <c r="W49" i="14"/>
  <c r="AH48" i="14"/>
  <c r="AO48" i="14"/>
  <c r="AG48" i="14"/>
  <c r="AI48" i="14" s="1"/>
  <c r="AS48" i="14"/>
  <c r="AR37" i="8"/>
  <c r="AQ37" i="8"/>
  <c r="BA47" i="13"/>
  <c r="BC47" i="13" s="1"/>
  <c r="BF47" i="13" s="1"/>
  <c r="V48" i="13" s="1"/>
  <c r="Z48" i="13" s="1"/>
  <c r="BF47" i="12"/>
  <c r="V48" i="12" s="1"/>
  <c r="Z48" i="12" s="1"/>
  <c r="Z42" i="11"/>
  <c r="AG42" i="11" s="1"/>
  <c r="AI42" i="11" s="1"/>
  <c r="X44" i="11"/>
  <c r="AP43" i="11"/>
  <c r="AT43" i="11"/>
  <c r="AV48" i="14"/>
  <c r="AW48" i="14" s="1"/>
  <c r="AE48" i="14"/>
  <c r="AD48" i="14"/>
  <c r="AC48" i="14"/>
  <c r="AP49" i="14"/>
  <c r="AT49" i="14"/>
  <c r="AA49" i="12"/>
  <c r="W49" i="12"/>
  <c r="AO48" i="12"/>
  <c r="AS48" i="12"/>
  <c r="AH48" i="12"/>
  <c r="AJ48" i="12"/>
  <c r="AR41" i="9"/>
  <c r="AQ41" i="9"/>
  <c r="AU41" i="9" s="1"/>
  <c r="AX41" i="9" s="1"/>
  <c r="AY41" i="9" s="1"/>
  <c r="AZ41" i="9" s="1"/>
  <c r="BF43" i="10" l="1"/>
  <c r="V44" i="10" s="1"/>
  <c r="BE43" i="10"/>
  <c r="U44" i="10" s="1"/>
  <c r="AP45" i="15"/>
  <c r="X46" i="15"/>
  <c r="AT45" i="15"/>
  <c r="AA45" i="15"/>
  <c r="AB46" i="15" s="1"/>
  <c r="AE44" i="15"/>
  <c r="AC44" i="15"/>
  <c r="AF44" i="15" s="1"/>
  <c r="AV44" i="15"/>
  <c r="AW44" i="15" s="1"/>
  <c r="AG44" i="15"/>
  <c r="AI44" i="15" s="1"/>
  <c r="AD44" i="15"/>
  <c r="AC42" i="11"/>
  <c r="AF48" i="14"/>
  <c r="AU37" i="8"/>
  <c r="AX37" i="8" s="1"/>
  <c r="AY37" i="8" s="1"/>
  <c r="AZ37" i="8" s="1"/>
  <c r="BE47" i="13"/>
  <c r="U48" i="13" s="1"/>
  <c r="Y48" i="13" s="1"/>
  <c r="AA49" i="13" s="1"/>
  <c r="AV42" i="11"/>
  <c r="AW42" i="11" s="1"/>
  <c r="AE42" i="11"/>
  <c r="AD42" i="11"/>
  <c r="AF42" i="11" s="1"/>
  <c r="AN42" i="11"/>
  <c r="AK42" i="11"/>
  <c r="AN48" i="14"/>
  <c r="AK48" i="14"/>
  <c r="AG48" i="12"/>
  <c r="AI48" i="12" s="1"/>
  <c r="AV48" i="12"/>
  <c r="AW48" i="12" s="1"/>
  <c r="AE48" i="12"/>
  <c r="AD48" i="12"/>
  <c r="AT49" i="12"/>
  <c r="AP49" i="12"/>
  <c r="AC48" i="12"/>
  <c r="BB41" i="9"/>
  <c r="BD41" i="9" s="1"/>
  <c r="BA41" i="9"/>
  <c r="BC41" i="9" s="1"/>
  <c r="Y44" i="10" l="1"/>
  <c r="AA45" i="10" s="1"/>
  <c r="AB46" i="10" s="1"/>
  <c r="AO44" i="10"/>
  <c r="AS44" i="10"/>
  <c r="AH44" i="10"/>
  <c r="W45" i="10"/>
  <c r="AD44" i="10"/>
  <c r="AJ44" i="10"/>
  <c r="Z44" i="10"/>
  <c r="AC44" i="10"/>
  <c r="AF44" i="10" s="1"/>
  <c r="AN44" i="15"/>
  <c r="AK44" i="15"/>
  <c r="AU48" i="14"/>
  <c r="AX48" i="14" s="1"/>
  <c r="AY48" i="14" s="1"/>
  <c r="AZ48" i="14" s="1"/>
  <c r="BA48" i="14" s="1"/>
  <c r="BC48" i="14" s="1"/>
  <c r="BB37" i="8"/>
  <c r="BD37" i="8" s="1"/>
  <c r="BA37" i="8"/>
  <c r="BC37" i="8" s="1"/>
  <c r="AJ48" i="13"/>
  <c r="AO48" i="13"/>
  <c r="W49" i="13"/>
  <c r="AT49" i="13" s="1"/>
  <c r="AS48" i="13"/>
  <c r="AH48" i="13"/>
  <c r="AF48" i="12"/>
  <c r="AQ42" i="11"/>
  <c r="AU42" i="11" s="1"/>
  <c r="AX42" i="11" s="1"/>
  <c r="AY42" i="11" s="1"/>
  <c r="AZ42" i="11" s="1"/>
  <c r="AR42" i="11"/>
  <c r="AQ48" i="14"/>
  <c r="AR48" i="14"/>
  <c r="AV48" i="13"/>
  <c r="AW48" i="13" s="1"/>
  <c r="AE48" i="13"/>
  <c r="AD48" i="13"/>
  <c r="AG48" i="13"/>
  <c r="AI48" i="13" s="1"/>
  <c r="AC48" i="13"/>
  <c r="AP49" i="13"/>
  <c r="AK48" i="12"/>
  <c r="AN48" i="12"/>
  <c r="BF41" i="9"/>
  <c r="V42" i="9" s="1"/>
  <c r="BE41" i="9"/>
  <c r="U42" i="9" s="1"/>
  <c r="AV44" i="10" l="1"/>
  <c r="AW44" i="10" s="1"/>
  <c r="AE44" i="10"/>
  <c r="AG44" i="10"/>
  <c r="AI44" i="10" s="1"/>
  <c r="X46" i="10"/>
  <c r="AP45" i="10"/>
  <c r="AT45" i="10"/>
  <c r="AQ44" i="15"/>
  <c r="AU44" i="15" s="1"/>
  <c r="AX44" i="15" s="1"/>
  <c r="AY44" i="15" s="1"/>
  <c r="AZ44" i="15" s="1"/>
  <c r="AR44" i="15"/>
  <c r="AF48" i="13"/>
  <c r="BB48" i="14"/>
  <c r="BD48" i="14" s="1"/>
  <c r="BF48" i="14" s="1"/>
  <c r="V49" i="14" s="1"/>
  <c r="Z49" i="14" s="1"/>
  <c r="BF37" i="8"/>
  <c r="V38" i="8" s="1"/>
  <c r="Z38" i="8" s="1"/>
  <c r="BE37" i="8"/>
  <c r="U38" i="8" s="1"/>
  <c r="Y38" i="8" s="1"/>
  <c r="BA42" i="11"/>
  <c r="BC42" i="11" s="1"/>
  <c r="BB42" i="11"/>
  <c r="BD42" i="11" s="1"/>
  <c r="AK48" i="13"/>
  <c r="AN48" i="13"/>
  <c r="AR48" i="12"/>
  <c r="AQ48" i="12"/>
  <c r="AU48" i="12" s="1"/>
  <c r="AX48" i="12" s="1"/>
  <c r="AY48" i="12" s="1"/>
  <c r="AZ48" i="12" s="1"/>
  <c r="Y42" i="9"/>
  <c r="AA43" i="9" s="1"/>
  <c r="AB44" i="9" s="1"/>
  <c r="AO42" i="9"/>
  <c r="W43" i="9"/>
  <c r="AH42" i="9"/>
  <c r="AS42" i="9"/>
  <c r="AJ42" i="9"/>
  <c r="Z42" i="9"/>
  <c r="AD42" i="9" s="1"/>
  <c r="AK44" i="10" l="1"/>
  <c r="AN44" i="10"/>
  <c r="BB44" i="15"/>
  <c r="BD44" i="15" s="1"/>
  <c r="BA44" i="15"/>
  <c r="BC44" i="15" s="1"/>
  <c r="BE48" i="14"/>
  <c r="U49" i="14" s="1"/>
  <c r="Y49" i="14" s="1"/>
  <c r="AC49" i="14" s="1"/>
  <c r="W39" i="8"/>
  <c r="AS38" i="8"/>
  <c r="AO38" i="8"/>
  <c r="AA39" i="8"/>
  <c r="AB40" i="8" s="1"/>
  <c r="AH38" i="8"/>
  <c r="AJ38" i="8"/>
  <c r="BB48" i="12"/>
  <c r="BD48" i="12" s="1"/>
  <c r="BA48" i="12"/>
  <c r="BC48" i="12" s="1"/>
  <c r="BF42" i="11"/>
  <c r="V43" i="11" s="1"/>
  <c r="BE42" i="11"/>
  <c r="U43" i="11" s="1"/>
  <c r="AS49" i="14"/>
  <c r="AO49" i="14"/>
  <c r="AJ49" i="14"/>
  <c r="AQ48" i="13"/>
  <c r="AU48" i="13" s="1"/>
  <c r="AX48" i="13" s="1"/>
  <c r="AY48" i="13" s="1"/>
  <c r="AZ48" i="13" s="1"/>
  <c r="AR48" i="13"/>
  <c r="AG42" i="9"/>
  <c r="AI42" i="9" s="1"/>
  <c r="X44" i="9"/>
  <c r="AP43" i="9"/>
  <c r="AT43" i="9"/>
  <c r="AC42" i="9"/>
  <c r="AF42" i="9" s="1"/>
  <c r="AV42" i="9"/>
  <c r="AW42" i="9" s="1"/>
  <c r="AE42" i="9"/>
  <c r="AQ44" i="10" l="1"/>
  <c r="AU44" i="10" s="1"/>
  <c r="AX44" i="10" s="1"/>
  <c r="AY44" i="10" s="1"/>
  <c r="AZ44" i="10" s="1"/>
  <c r="AR44" i="10"/>
  <c r="BE44" i="15"/>
  <c r="U45" i="15" s="1"/>
  <c r="BF44" i="15"/>
  <c r="V45" i="15" s="1"/>
  <c r="BF48" i="12"/>
  <c r="V49" i="12" s="1"/>
  <c r="Z49" i="12" s="1"/>
  <c r="AH49" i="14"/>
  <c r="AG49" i="14"/>
  <c r="AV38" i="8"/>
  <c r="AW38" i="8" s="1"/>
  <c r="AE38" i="8"/>
  <c r="AT39" i="8"/>
  <c r="AP39" i="8"/>
  <c r="X40" i="8"/>
  <c r="AG38" i="8"/>
  <c r="AC38" i="8"/>
  <c r="AD38" i="8"/>
  <c r="BA48" i="13"/>
  <c r="BC48" i="13" s="1"/>
  <c r="BB48" i="13"/>
  <c r="BD48" i="13" s="1"/>
  <c r="BF48" i="13" s="1"/>
  <c r="V49" i="13" s="1"/>
  <c r="Z49" i="13" s="1"/>
  <c r="BE48" i="12"/>
  <c r="U49" i="12" s="1"/>
  <c r="Y49" i="12" s="1"/>
  <c r="Z43" i="11"/>
  <c r="Y43" i="11"/>
  <c r="AA44" i="11" s="1"/>
  <c r="AB45" i="11" s="1"/>
  <c r="AO43" i="11"/>
  <c r="AH43" i="11"/>
  <c r="W44" i="11"/>
  <c r="AS43" i="11"/>
  <c r="AD43" i="11"/>
  <c r="AJ43" i="11"/>
  <c r="AV49" i="14"/>
  <c r="AW49" i="14" s="1"/>
  <c r="AI49" i="14"/>
  <c r="AE49" i="14"/>
  <c r="AD49" i="14"/>
  <c r="AF49" i="14" s="1"/>
  <c r="AH49" i="12"/>
  <c r="AJ49" i="12"/>
  <c r="AN42" i="9"/>
  <c r="AK42" i="9"/>
  <c r="BA44" i="10" l="1"/>
  <c r="BC44" i="10" s="1"/>
  <c r="BB44" i="10"/>
  <c r="BD44" i="10" s="1"/>
  <c r="Z45" i="15"/>
  <c r="Y45" i="15"/>
  <c r="AC45" i="15" s="1"/>
  <c r="AO45" i="15"/>
  <c r="AH45" i="15"/>
  <c r="AJ45" i="15"/>
  <c r="W46" i="15"/>
  <c r="AS45" i="15"/>
  <c r="BE48" i="13"/>
  <c r="U49" i="13" s="1"/>
  <c r="Y49" i="13" s="1"/>
  <c r="AC49" i="13" s="1"/>
  <c r="AG49" i="12"/>
  <c r="AF38" i="8"/>
  <c r="AI38" i="8" s="1"/>
  <c r="AS49" i="12"/>
  <c r="AO49" i="12"/>
  <c r="AD49" i="12"/>
  <c r="AT44" i="11"/>
  <c r="AP44" i="11"/>
  <c r="X45" i="11"/>
  <c r="AC43" i="11"/>
  <c r="AF43" i="11" s="1"/>
  <c r="AG43" i="11"/>
  <c r="AI43" i="11" s="1"/>
  <c r="AV43" i="11"/>
  <c r="AW43" i="11" s="1"/>
  <c r="AE43" i="11"/>
  <c r="AN49" i="14"/>
  <c r="AK49" i="14"/>
  <c r="AH49" i="13"/>
  <c r="AO49" i="13"/>
  <c r="AS49" i="13"/>
  <c r="AJ49" i="13"/>
  <c r="AI49" i="12"/>
  <c r="AV49" i="12"/>
  <c r="AW49" i="12" s="1"/>
  <c r="AE49" i="12"/>
  <c r="AC49" i="12"/>
  <c r="AQ42" i="9"/>
  <c r="AU42" i="9" s="1"/>
  <c r="AX42" i="9" s="1"/>
  <c r="AY42" i="9" s="1"/>
  <c r="AZ42" i="9" s="1"/>
  <c r="AR42" i="9"/>
  <c r="BE44" i="10" l="1"/>
  <c r="U45" i="10" s="1"/>
  <c r="BF44" i="10"/>
  <c r="V45" i="10" s="1"/>
  <c r="X47" i="15"/>
  <c r="AT46" i="15"/>
  <c r="AP46" i="15"/>
  <c r="AA46" i="15"/>
  <c r="AB47" i="15" s="1"/>
  <c r="AG45" i="15"/>
  <c r="AI45" i="15" s="1"/>
  <c r="AV45" i="15"/>
  <c r="AW45" i="15" s="1"/>
  <c r="AE45" i="15"/>
  <c r="AD45" i="15"/>
  <c r="AF45" i="15" s="1"/>
  <c r="AF49" i="12"/>
  <c r="AU49" i="14"/>
  <c r="AX49" i="14" s="1"/>
  <c r="AY49" i="14" s="1"/>
  <c r="AZ49" i="14" s="1"/>
  <c r="BA49" i="14" s="1"/>
  <c r="BC49" i="14" s="1"/>
  <c r="AN38" i="8"/>
  <c r="AK38" i="8"/>
  <c r="AG49" i="13"/>
  <c r="AI49" i="13" s="1"/>
  <c r="AD49" i="13"/>
  <c r="AF49" i="13" s="1"/>
  <c r="AK43" i="11"/>
  <c r="AN43" i="11"/>
  <c r="AQ49" i="14"/>
  <c r="AR49" i="14"/>
  <c r="AV49" i="13"/>
  <c r="AW49" i="13" s="1"/>
  <c r="AE49" i="13"/>
  <c r="AN49" i="12"/>
  <c r="AK49" i="12"/>
  <c r="BA42" i="9"/>
  <c r="BC42" i="9" s="1"/>
  <c r="BB42" i="9"/>
  <c r="BD42" i="9" s="1"/>
  <c r="Z45" i="10" l="1"/>
  <c r="AC45" i="10"/>
  <c r="AF45" i="10" s="1"/>
  <c r="AS45" i="10"/>
  <c r="AO45" i="10"/>
  <c r="Y45" i="10"/>
  <c r="AA46" i="10" s="1"/>
  <c r="AB47" i="10" s="1"/>
  <c r="AH45" i="10"/>
  <c r="W46" i="10"/>
  <c r="AD45" i="10"/>
  <c r="AG45" i="10"/>
  <c r="AJ45" i="10"/>
  <c r="AK45" i="15"/>
  <c r="AN45" i="15"/>
  <c r="BB49" i="14"/>
  <c r="BD49" i="14" s="1"/>
  <c r="BE49" i="14" s="1"/>
  <c r="AR38" i="8"/>
  <c r="AQ38" i="8"/>
  <c r="AU38" i="8" s="1"/>
  <c r="AX38" i="8" s="1"/>
  <c r="AY38" i="8" s="1"/>
  <c r="AZ38" i="8" s="1"/>
  <c r="AQ43" i="11"/>
  <c r="AU43" i="11" s="1"/>
  <c r="AX43" i="11" s="1"/>
  <c r="AY43" i="11" s="1"/>
  <c r="AZ43" i="11" s="1"/>
  <c r="AR43" i="11"/>
  <c r="AK49" i="13"/>
  <c r="AN49" i="13"/>
  <c r="AQ49" i="12"/>
  <c r="AU49" i="12" s="1"/>
  <c r="AX49" i="12" s="1"/>
  <c r="AY49" i="12" s="1"/>
  <c r="AZ49" i="12" s="1"/>
  <c r="AR49" i="12"/>
  <c r="BF42" i="9"/>
  <c r="V43" i="9" s="1"/>
  <c r="BE42" i="9"/>
  <c r="U43" i="9" s="1"/>
  <c r="AP46" i="10" l="1"/>
  <c r="AT46" i="10"/>
  <c r="X47" i="10"/>
  <c r="AI45" i="10"/>
  <c r="AV45" i="10"/>
  <c r="AW45" i="10" s="1"/>
  <c r="AE45" i="10"/>
  <c r="AR45" i="15"/>
  <c r="AQ45" i="15"/>
  <c r="AU45" i="15" s="1"/>
  <c r="AX45" i="15" s="1"/>
  <c r="AY45" i="15" s="1"/>
  <c r="AZ45" i="15" s="1"/>
  <c r="BF49" i="14"/>
  <c r="BA38" i="8"/>
  <c r="BC38" i="8" s="1"/>
  <c r="BB38" i="8"/>
  <c r="BD38" i="8" s="1"/>
  <c r="BB49" i="12"/>
  <c r="BD49" i="12" s="1"/>
  <c r="BF49" i="12" s="1"/>
  <c r="BA49" i="12"/>
  <c r="BC49" i="12" s="1"/>
  <c r="BB43" i="11"/>
  <c r="BD43" i="11" s="1"/>
  <c r="BA43" i="11"/>
  <c r="BC43" i="11" s="1"/>
  <c r="AQ49" i="13"/>
  <c r="AU49" i="13" s="1"/>
  <c r="AX49" i="13" s="1"/>
  <c r="AY49" i="13" s="1"/>
  <c r="AZ49" i="13" s="1"/>
  <c r="BA49" i="13" s="1"/>
  <c r="BC49" i="13" s="1"/>
  <c r="AR49" i="13"/>
  <c r="Y43" i="9"/>
  <c r="AA44" i="9" s="1"/>
  <c r="AB45" i="9" s="1"/>
  <c r="AO43" i="9"/>
  <c r="AS43" i="9"/>
  <c r="AH43" i="9"/>
  <c r="W44" i="9"/>
  <c r="AJ43" i="9"/>
  <c r="Z43" i="9"/>
  <c r="AD43" i="9" l="1"/>
  <c r="AK45" i="10"/>
  <c r="AN45" i="10"/>
  <c r="BB45" i="15"/>
  <c r="BD45" i="15" s="1"/>
  <c r="BA45" i="15"/>
  <c r="BC45" i="15" s="1"/>
  <c r="BF38" i="8"/>
  <c r="V39" i="8" s="1"/>
  <c r="Z39" i="8" s="1"/>
  <c r="BE38" i="8"/>
  <c r="U39" i="8" s="1"/>
  <c r="Y39" i="8" s="1"/>
  <c r="BB49" i="13"/>
  <c r="BD49" i="13" s="1"/>
  <c r="BE49" i="13" s="1"/>
  <c r="BE49" i="12"/>
  <c r="BE43" i="11"/>
  <c r="U44" i="11" s="1"/>
  <c r="BF43" i="11"/>
  <c r="V44" i="11" s="1"/>
  <c r="AG43" i="9"/>
  <c r="AI43" i="9" s="1"/>
  <c r="AC43" i="9"/>
  <c r="AF43" i="9" s="1"/>
  <c r="AV43" i="9"/>
  <c r="AW43" i="9" s="1"/>
  <c r="AE43" i="9"/>
  <c r="X45" i="9"/>
  <c r="AT44" i="9"/>
  <c r="AP44" i="9"/>
  <c r="AQ45" i="10" l="1"/>
  <c r="AU45" i="10" s="1"/>
  <c r="AX45" i="10" s="1"/>
  <c r="AY45" i="10" s="1"/>
  <c r="AZ45" i="10" s="1"/>
  <c r="AR45" i="10"/>
  <c r="BF45" i="15"/>
  <c r="V46" i="15" s="1"/>
  <c r="Z46" i="15" s="1"/>
  <c r="BE45" i="15"/>
  <c r="U46" i="15" s="1"/>
  <c r="AH39" i="8"/>
  <c r="AA40" i="8"/>
  <c r="AB41" i="8" s="1"/>
  <c r="AS39" i="8"/>
  <c r="W40" i="8"/>
  <c r="AO39" i="8"/>
  <c r="AD39" i="8"/>
  <c r="AJ39" i="8"/>
  <c r="BF49" i="13"/>
  <c r="Y44" i="11"/>
  <c r="AA45" i="11" s="1"/>
  <c r="AB46" i="11" s="1"/>
  <c r="W45" i="11"/>
  <c r="AS44" i="11"/>
  <c r="AH44" i="11"/>
  <c r="AO44" i="11"/>
  <c r="AJ44" i="11"/>
  <c r="Z44" i="11"/>
  <c r="AD44" i="11" s="1"/>
  <c r="AN43" i="9"/>
  <c r="AK43" i="9"/>
  <c r="BB45" i="10" l="1"/>
  <c r="BD45" i="10" s="1"/>
  <c r="BA45" i="10"/>
  <c r="BC45" i="10" s="1"/>
  <c r="Y46" i="15"/>
  <c r="AO46" i="15"/>
  <c r="AS46" i="15"/>
  <c r="AH46" i="15"/>
  <c r="W47" i="15"/>
  <c r="AJ46" i="15"/>
  <c r="AT40" i="8"/>
  <c r="X41" i="8"/>
  <c r="AP40" i="8"/>
  <c r="AC39" i="8"/>
  <c r="AF39" i="8" s="1"/>
  <c r="AG39" i="8"/>
  <c r="AV39" i="8"/>
  <c r="AW39" i="8" s="1"/>
  <c r="AE39" i="8"/>
  <c r="AG44" i="11"/>
  <c r="AI44" i="11" s="1"/>
  <c r="AC44" i="11"/>
  <c r="AF44" i="11" s="1"/>
  <c r="AP45" i="11"/>
  <c r="X46" i="11"/>
  <c r="AT45" i="11"/>
  <c r="AV44" i="11"/>
  <c r="AW44" i="11" s="1"/>
  <c r="AE44" i="11"/>
  <c r="AQ43" i="9"/>
  <c r="AU43" i="9" s="1"/>
  <c r="AX43" i="9" s="1"/>
  <c r="AY43" i="9" s="1"/>
  <c r="AZ43" i="9" s="1"/>
  <c r="AR43" i="9"/>
  <c r="BE45" i="10" l="1"/>
  <c r="U46" i="10" s="1"/>
  <c r="BF45" i="10"/>
  <c r="V46" i="10" s="1"/>
  <c r="AT47" i="15"/>
  <c r="X48" i="15"/>
  <c r="AP47" i="15"/>
  <c r="AA47" i="15"/>
  <c r="AB48" i="15" s="1"/>
  <c r="AI46" i="15"/>
  <c r="AG46" i="15"/>
  <c r="AV46" i="15"/>
  <c r="AW46" i="15" s="1"/>
  <c r="AC46" i="15"/>
  <c r="AF46" i="15" s="1"/>
  <c r="AD46" i="15"/>
  <c r="AE46" i="15"/>
  <c r="AI39" i="8"/>
  <c r="AN44" i="11"/>
  <c r="AK44" i="11"/>
  <c r="BA43" i="9"/>
  <c r="BC43" i="9" s="1"/>
  <c r="BB43" i="9"/>
  <c r="BD43" i="9" s="1"/>
  <c r="Z46" i="10" l="1"/>
  <c r="Y46" i="10"/>
  <c r="AA47" i="10" s="1"/>
  <c r="AB48" i="10" s="1"/>
  <c r="AS46" i="10"/>
  <c r="AH46" i="10"/>
  <c r="W47" i="10"/>
  <c r="AO46" i="10"/>
  <c r="AD46" i="10"/>
  <c r="AJ46" i="10"/>
  <c r="AK46" i="15"/>
  <c r="AN46" i="15"/>
  <c r="AN39" i="8"/>
  <c r="AK39" i="8"/>
  <c r="AR44" i="11"/>
  <c r="AQ44" i="11"/>
  <c r="AU44" i="11" s="1"/>
  <c r="AX44" i="11" s="1"/>
  <c r="AY44" i="11" s="1"/>
  <c r="AZ44" i="11" s="1"/>
  <c r="BE43" i="9"/>
  <c r="U44" i="9" s="1"/>
  <c r="BF43" i="9"/>
  <c r="V44" i="9" s="1"/>
  <c r="AT47" i="10" l="1"/>
  <c r="AP47" i="10"/>
  <c r="X48" i="10"/>
  <c r="AC46" i="10"/>
  <c r="AF46" i="10" s="1"/>
  <c r="AG46" i="10"/>
  <c r="AI46" i="10"/>
  <c r="AV46" i="10"/>
  <c r="AW46" i="10" s="1"/>
  <c r="AE46" i="10"/>
  <c r="AR46" i="15"/>
  <c r="AQ46" i="15"/>
  <c r="AU46" i="15" s="1"/>
  <c r="AX46" i="15" s="1"/>
  <c r="AY46" i="15" s="1"/>
  <c r="AZ46" i="15" s="1"/>
  <c r="AR39" i="8"/>
  <c r="AQ39" i="8"/>
  <c r="AU39" i="8" s="1"/>
  <c r="AX39" i="8" s="1"/>
  <c r="AY39" i="8" s="1"/>
  <c r="AZ39" i="8" s="1"/>
  <c r="BA44" i="11"/>
  <c r="BC44" i="11" s="1"/>
  <c r="BB44" i="11"/>
  <c r="BD44" i="11" s="1"/>
  <c r="Z44" i="9"/>
  <c r="Y44" i="9"/>
  <c r="AA45" i="9" s="1"/>
  <c r="AB46" i="9" s="1"/>
  <c r="W45" i="9"/>
  <c r="AH44" i="9"/>
  <c r="AO44" i="9"/>
  <c r="AS44" i="9"/>
  <c r="AJ44" i="9"/>
  <c r="AK46" i="10" l="1"/>
  <c r="AN46" i="10"/>
  <c r="BB46" i="15"/>
  <c r="BD46" i="15" s="1"/>
  <c r="BA46" i="15"/>
  <c r="BC46" i="15" s="1"/>
  <c r="BA39" i="8"/>
  <c r="BC39" i="8" s="1"/>
  <c r="BB39" i="8"/>
  <c r="BD39" i="8" s="1"/>
  <c r="BF44" i="11"/>
  <c r="V45" i="11" s="1"/>
  <c r="BE44" i="11"/>
  <c r="U45" i="11" s="1"/>
  <c r="AG44" i="9"/>
  <c r="AI44" i="9" s="1"/>
  <c r="AT45" i="9"/>
  <c r="AP45" i="9"/>
  <c r="X46" i="9"/>
  <c r="AC44" i="9"/>
  <c r="AD44" i="9"/>
  <c r="AV44" i="9"/>
  <c r="AW44" i="9" s="1"/>
  <c r="AE44" i="9"/>
  <c r="AF44" i="9" l="1"/>
  <c r="AR46" i="10"/>
  <c r="AQ46" i="10"/>
  <c r="AU46" i="10" s="1"/>
  <c r="AX46" i="10" s="1"/>
  <c r="AY46" i="10" s="1"/>
  <c r="AZ46" i="10" s="1"/>
  <c r="BF46" i="15"/>
  <c r="V47" i="15" s="1"/>
  <c r="Z47" i="15" s="1"/>
  <c r="BE46" i="15"/>
  <c r="U47" i="15" s="1"/>
  <c r="BF39" i="8"/>
  <c r="V40" i="8" s="1"/>
  <c r="Z40" i="8" s="1"/>
  <c r="BE39" i="8"/>
  <c r="U40" i="8" s="1"/>
  <c r="Y40" i="8" s="1"/>
  <c r="Y45" i="11"/>
  <c r="AA46" i="11" s="1"/>
  <c r="AB47" i="11" s="1"/>
  <c r="AS45" i="11"/>
  <c r="AH45" i="11"/>
  <c r="W46" i="11"/>
  <c r="AO45" i="11"/>
  <c r="AJ45" i="11"/>
  <c r="Z45" i="11"/>
  <c r="AD45" i="11" s="1"/>
  <c r="AK44" i="9"/>
  <c r="AN44" i="9"/>
  <c r="BB46" i="10" l="1"/>
  <c r="BD46" i="10" s="1"/>
  <c r="BA46" i="10"/>
  <c r="BC46" i="10" s="1"/>
  <c r="Y47" i="15"/>
  <c r="AO47" i="15"/>
  <c r="AS47" i="15"/>
  <c r="AH47" i="15"/>
  <c r="W48" i="15"/>
  <c r="AJ47" i="15"/>
  <c r="AG45" i="11"/>
  <c r="AI45" i="11" s="1"/>
  <c r="AC45" i="11"/>
  <c r="W41" i="8"/>
  <c r="AS40" i="8"/>
  <c r="AA41" i="8"/>
  <c r="AB42" i="8" s="1"/>
  <c r="AO40" i="8"/>
  <c r="AH40" i="8"/>
  <c r="AJ40" i="8"/>
  <c r="AV45" i="11"/>
  <c r="AW45" i="11" s="1"/>
  <c r="AE45" i="11"/>
  <c r="AF45" i="11"/>
  <c r="AP46" i="11"/>
  <c r="X47" i="11"/>
  <c r="AT46" i="11"/>
  <c r="AR44" i="9"/>
  <c r="AQ44" i="9"/>
  <c r="AU44" i="9" s="1"/>
  <c r="AX44" i="9" s="1"/>
  <c r="AY44" i="9" s="1"/>
  <c r="AZ44" i="9" s="1"/>
  <c r="BE46" i="10" l="1"/>
  <c r="U47" i="10" s="1"/>
  <c r="BF46" i="10"/>
  <c r="V47" i="10" s="1"/>
  <c r="AA48" i="15"/>
  <c r="AB49" i="15" s="1"/>
  <c r="AC47" i="15"/>
  <c r="AF47" i="15" s="1"/>
  <c r="AD47" i="15"/>
  <c r="AG47" i="15"/>
  <c r="AE47" i="15"/>
  <c r="AP48" i="15"/>
  <c r="X49" i="15"/>
  <c r="AT48" i="15"/>
  <c r="AI47" i="15"/>
  <c r="AV47" i="15"/>
  <c r="AW47" i="15" s="1"/>
  <c r="AV40" i="8"/>
  <c r="AW40" i="8" s="1"/>
  <c r="AE40" i="8"/>
  <c r="AG40" i="8"/>
  <c r="AI40" i="8" s="1"/>
  <c r="AT41" i="8"/>
  <c r="X42" i="8"/>
  <c r="AP41" i="8"/>
  <c r="AC40" i="8"/>
  <c r="AD40" i="8"/>
  <c r="AN45" i="11"/>
  <c r="AK45" i="11"/>
  <c r="BB44" i="9"/>
  <c r="BD44" i="9" s="1"/>
  <c r="BA44" i="9"/>
  <c r="BC44" i="9" s="1"/>
  <c r="Z47" i="10" l="1"/>
  <c r="AH47" i="10"/>
  <c r="W48" i="10"/>
  <c r="AS47" i="10"/>
  <c r="Y47" i="10"/>
  <c r="AA48" i="10" s="1"/>
  <c r="AB49" i="10" s="1"/>
  <c r="AO47" i="10"/>
  <c r="AJ47" i="10"/>
  <c r="AK47" i="15"/>
  <c r="AN47" i="15"/>
  <c r="AN40" i="8"/>
  <c r="AK40" i="8"/>
  <c r="AF40" i="8"/>
  <c r="AQ45" i="11"/>
  <c r="AU45" i="11" s="1"/>
  <c r="AX45" i="11" s="1"/>
  <c r="AY45" i="11" s="1"/>
  <c r="AZ45" i="11" s="1"/>
  <c r="AR45" i="11"/>
  <c r="BF44" i="9"/>
  <c r="V45" i="9" s="1"/>
  <c r="BE44" i="9"/>
  <c r="U45" i="9" s="1"/>
  <c r="AG47" i="10" l="1"/>
  <c r="AT48" i="10"/>
  <c r="AP48" i="10"/>
  <c r="X49" i="10"/>
  <c r="AC47" i="10"/>
  <c r="AF47" i="10" s="1"/>
  <c r="AD47" i="10"/>
  <c r="AV47" i="10"/>
  <c r="AW47" i="10" s="1"/>
  <c r="AI47" i="10"/>
  <c r="AE47" i="10"/>
  <c r="AR47" i="15"/>
  <c r="AQ47" i="15"/>
  <c r="AU47" i="15" s="1"/>
  <c r="AX47" i="15" s="1"/>
  <c r="AY47" i="15" s="1"/>
  <c r="AZ47" i="15" s="1"/>
  <c r="AQ40" i="8"/>
  <c r="AU40" i="8" s="1"/>
  <c r="AX40" i="8" s="1"/>
  <c r="AY40" i="8" s="1"/>
  <c r="AZ40" i="8" s="1"/>
  <c r="AR40" i="8"/>
  <c r="BB45" i="11"/>
  <c r="BA45" i="11"/>
  <c r="BC45" i="11" s="1"/>
  <c r="Y45" i="9"/>
  <c r="AA46" i="9" s="1"/>
  <c r="AB47" i="9" s="1"/>
  <c r="AO45" i="9"/>
  <c r="AS45" i="9"/>
  <c r="AH45" i="9"/>
  <c r="W46" i="9"/>
  <c r="AJ45" i="9"/>
  <c r="Z45" i="9"/>
  <c r="AD45" i="9" l="1"/>
  <c r="AN47" i="10"/>
  <c r="AK47" i="10"/>
  <c r="AU47" i="10" s="1"/>
  <c r="AX47" i="10" s="1"/>
  <c r="AY47" i="10" s="1"/>
  <c r="AZ47" i="10" s="1"/>
  <c r="BA47" i="15"/>
  <c r="BC47" i="15" s="1"/>
  <c r="BB47" i="15"/>
  <c r="BD47" i="15" s="1"/>
  <c r="BB40" i="8"/>
  <c r="BA40" i="8"/>
  <c r="BD45" i="11"/>
  <c r="BE45" i="11" s="1"/>
  <c r="U46" i="11" s="1"/>
  <c r="AG45" i="9"/>
  <c r="AI45" i="9" s="1"/>
  <c r="AK45" i="9" s="1"/>
  <c r="AC45" i="9"/>
  <c r="AF45" i="9" s="1"/>
  <c r="AV45" i="9"/>
  <c r="AW45" i="9" s="1"/>
  <c r="AE45" i="9"/>
  <c r="AP46" i="9"/>
  <c r="X47" i="9"/>
  <c r="AT46" i="9"/>
  <c r="AN45" i="9" l="1"/>
  <c r="AR45" i="9" s="1"/>
  <c r="BB47" i="10"/>
  <c r="BD47" i="10" s="1"/>
  <c r="BA47" i="10"/>
  <c r="BC47" i="10" s="1"/>
  <c r="BE47" i="10" s="1"/>
  <c r="U48" i="10" s="1"/>
  <c r="AQ47" i="10"/>
  <c r="AR47" i="10"/>
  <c r="BE47" i="15"/>
  <c r="U48" i="15" s="1"/>
  <c r="BF47" i="15"/>
  <c r="V48" i="15" s="1"/>
  <c r="Z48" i="15" s="1"/>
  <c r="BC40" i="8"/>
  <c r="BD40" i="8"/>
  <c r="BE40" i="8" s="1"/>
  <c r="U41" i="8" s="1"/>
  <c r="Y46" i="11"/>
  <c r="AA47" i="11" s="1"/>
  <c r="AB48" i="11" s="1"/>
  <c r="AO46" i="11"/>
  <c r="AS46" i="11"/>
  <c r="W47" i="11"/>
  <c r="AJ46" i="11"/>
  <c r="BF45" i="11"/>
  <c r="V46" i="11" s="1"/>
  <c r="AH46" i="11" s="1"/>
  <c r="AQ45" i="9" l="1"/>
  <c r="AU45" i="9" s="1"/>
  <c r="AX45" i="9" s="1"/>
  <c r="AY45" i="9" s="1"/>
  <c r="AZ45" i="9" s="1"/>
  <c r="BA45" i="9" s="1"/>
  <c r="BC45" i="9" s="1"/>
  <c r="AO48" i="10"/>
  <c r="W49" i="10"/>
  <c r="AS48" i="10"/>
  <c r="Y48" i="10"/>
  <c r="AA49" i="10" s="1"/>
  <c r="AJ48" i="10"/>
  <c r="BF47" i="10"/>
  <c r="V48" i="10" s="1"/>
  <c r="AH48" i="10" s="1"/>
  <c r="Y48" i="15"/>
  <c r="AH48" i="15"/>
  <c r="AO48" i="15"/>
  <c r="AJ48" i="15"/>
  <c r="AS48" i="15"/>
  <c r="W49" i="15"/>
  <c r="Y41" i="8"/>
  <c r="AA42" i="8" s="1"/>
  <c r="AB43" i="8" s="1"/>
  <c r="AS41" i="8"/>
  <c r="AO41" i="8"/>
  <c r="AJ41" i="8"/>
  <c r="W42" i="8"/>
  <c r="BF40" i="8"/>
  <c r="V41" i="8" s="1"/>
  <c r="Z41" i="8" s="1"/>
  <c r="AG41" i="8" s="1"/>
  <c r="AI41" i="8" s="1"/>
  <c r="AT42" i="8"/>
  <c r="X43" i="8"/>
  <c r="AP42" i="8"/>
  <c r="AP47" i="11"/>
  <c r="X48" i="11"/>
  <c r="AT47" i="11"/>
  <c r="Z46" i="11"/>
  <c r="AG46" i="11" s="1"/>
  <c r="BB45" i="9" l="1"/>
  <c r="BD45" i="9" s="1"/>
  <c r="BF45" i="9" s="1"/>
  <c r="V46" i="9" s="1"/>
  <c r="AT49" i="10"/>
  <c r="AP49" i="10"/>
  <c r="Z48" i="10"/>
  <c r="AT49" i="15"/>
  <c r="AP49" i="15"/>
  <c r="AA49" i="15"/>
  <c r="AG48" i="15"/>
  <c r="AI48" i="15" s="1"/>
  <c r="AV48" i="15"/>
  <c r="AW48" i="15" s="1"/>
  <c r="AE48" i="15"/>
  <c r="AC48" i="15"/>
  <c r="AF48" i="15" s="1"/>
  <c r="AD48" i="15"/>
  <c r="AV41" i="8"/>
  <c r="AW41" i="8" s="1"/>
  <c r="AC41" i="8"/>
  <c r="AD41" i="8"/>
  <c r="AC46" i="11"/>
  <c r="AF41" i="8"/>
  <c r="AE41" i="8"/>
  <c r="AH41" i="8"/>
  <c r="AN41" i="8"/>
  <c r="AK41" i="8"/>
  <c r="AI46" i="11"/>
  <c r="AV46" i="11"/>
  <c r="AW46" i="11" s="1"/>
  <c r="AE46" i="11"/>
  <c r="AD46" i="11"/>
  <c r="BE45" i="9"/>
  <c r="U46" i="9" s="1"/>
  <c r="AV48" i="10" l="1"/>
  <c r="AW48" i="10" s="1"/>
  <c r="AI48" i="10"/>
  <c r="AE48" i="10"/>
  <c r="AD48" i="10"/>
  <c r="AG48" i="10"/>
  <c r="AC48" i="10"/>
  <c r="AF48" i="10" s="1"/>
  <c r="AK48" i="15"/>
  <c r="AN48" i="15"/>
  <c r="AF46" i="11"/>
  <c r="AR41" i="8"/>
  <c r="AQ41" i="8"/>
  <c r="AU41" i="8"/>
  <c r="AX41" i="8" s="1"/>
  <c r="AY41" i="8" s="1"/>
  <c r="AZ41" i="8" s="1"/>
  <c r="AN46" i="11"/>
  <c r="AK46" i="11"/>
  <c r="Z46" i="9"/>
  <c r="Y46" i="9"/>
  <c r="AA47" i="9" s="1"/>
  <c r="AB48" i="9" s="1"/>
  <c r="AH46" i="9"/>
  <c r="AO46" i="9"/>
  <c r="W47" i="9"/>
  <c r="AS46" i="9"/>
  <c r="AJ46" i="9"/>
  <c r="AG46" i="9" l="1"/>
  <c r="AK48" i="10"/>
  <c r="AN48" i="10"/>
  <c r="AR48" i="15"/>
  <c r="AQ48" i="15"/>
  <c r="AU48" i="15" s="1"/>
  <c r="AX48" i="15" s="1"/>
  <c r="AY48" i="15" s="1"/>
  <c r="AZ48" i="15" s="1"/>
  <c r="BB41" i="8"/>
  <c r="BA41" i="8"/>
  <c r="AQ46" i="11"/>
  <c r="AU46" i="11" s="1"/>
  <c r="AX46" i="11" s="1"/>
  <c r="AY46" i="11" s="1"/>
  <c r="AZ46" i="11" s="1"/>
  <c r="AR46" i="11"/>
  <c r="AT47" i="9"/>
  <c r="X48" i="9"/>
  <c r="AP47" i="9"/>
  <c r="AC46" i="9"/>
  <c r="AD46" i="9"/>
  <c r="AV46" i="9"/>
  <c r="AW46" i="9" s="1"/>
  <c r="AI46" i="9"/>
  <c r="AE46" i="9"/>
  <c r="AQ48" i="10" l="1"/>
  <c r="AU48" i="10" s="1"/>
  <c r="AX48" i="10" s="1"/>
  <c r="AY48" i="10" s="1"/>
  <c r="AZ48" i="10" s="1"/>
  <c r="AR48" i="10"/>
  <c r="BA48" i="15"/>
  <c r="BC48" i="15" s="1"/>
  <c r="BB48" i="15"/>
  <c r="BD48" i="15" s="1"/>
  <c r="BD41" i="8"/>
  <c r="BE41" i="8" s="1"/>
  <c r="U42" i="8" s="1"/>
  <c r="BC41" i="8"/>
  <c r="BA46" i="11"/>
  <c r="BC46" i="11" s="1"/>
  <c r="BB46" i="11"/>
  <c r="AF46" i="9"/>
  <c r="AN46" i="9"/>
  <c r="AK46" i="9"/>
  <c r="BB48" i="10" l="1"/>
  <c r="BD48" i="10" s="1"/>
  <c r="BA48" i="10"/>
  <c r="BC48" i="10" s="1"/>
  <c r="BE48" i="15"/>
  <c r="U49" i="15" s="1"/>
  <c r="BF48" i="15"/>
  <c r="V49" i="15" s="1"/>
  <c r="Y42" i="8"/>
  <c r="AA43" i="8" s="1"/>
  <c r="AB44" i="8" s="1"/>
  <c r="AS42" i="8"/>
  <c r="W43" i="8"/>
  <c r="AT43" i="8" s="1"/>
  <c r="AO42" i="8"/>
  <c r="AJ42" i="8"/>
  <c r="BF41" i="8"/>
  <c r="V42" i="8" s="1"/>
  <c r="Z42" i="8" s="1"/>
  <c r="AC42" i="8" s="1"/>
  <c r="AG42" i="8"/>
  <c r="AE42" i="8"/>
  <c r="BD46" i="11"/>
  <c r="BE46" i="11" s="1"/>
  <c r="U47" i="11" s="1"/>
  <c r="AQ46" i="9"/>
  <c r="AU46" i="9" s="1"/>
  <c r="AX46" i="9" s="1"/>
  <c r="AY46" i="9" s="1"/>
  <c r="AZ46" i="9" s="1"/>
  <c r="AR46" i="9"/>
  <c r="BE48" i="10" l="1"/>
  <c r="U49" i="10" s="1"/>
  <c r="BF48" i="10"/>
  <c r="V49" i="10" s="1"/>
  <c r="Z49" i="15"/>
  <c r="Y49" i="15"/>
  <c r="AG49" i="15" s="1"/>
  <c r="AI49" i="15" s="1"/>
  <c r="AK49" i="15" s="1"/>
  <c r="AS49" i="15"/>
  <c r="AJ49" i="15"/>
  <c r="AO49" i="15"/>
  <c r="AH49" i="15"/>
  <c r="X44" i="8"/>
  <c r="AP43" i="8"/>
  <c r="AV42" i="8"/>
  <c r="AW42" i="8" s="1"/>
  <c r="AI42" i="8"/>
  <c r="AN42" i="8" s="1"/>
  <c r="AH42" i="8"/>
  <c r="AD42" i="8"/>
  <c r="AF42" i="8" s="1"/>
  <c r="Y47" i="11"/>
  <c r="AA48" i="11" s="1"/>
  <c r="AB49" i="11" s="1"/>
  <c r="AO47" i="11"/>
  <c r="W48" i="11"/>
  <c r="AS47" i="11"/>
  <c r="AJ47" i="11"/>
  <c r="BF46" i="11"/>
  <c r="V47" i="11" s="1"/>
  <c r="BA46" i="9"/>
  <c r="BC46" i="9" s="1"/>
  <c r="BB46" i="9"/>
  <c r="BD46" i="9" s="1"/>
  <c r="AH49" i="10" l="1"/>
  <c r="AO49" i="10"/>
  <c r="AS49" i="10"/>
  <c r="Y49" i="10"/>
  <c r="AG49" i="10"/>
  <c r="AD49" i="10"/>
  <c r="AJ49" i="10"/>
  <c r="Z49" i="10"/>
  <c r="AC49" i="10"/>
  <c r="AF49" i="10" s="1"/>
  <c r="AC49" i="15"/>
  <c r="AF49" i="15" s="1"/>
  <c r="AN49" i="15"/>
  <c r="AR49" i="15" s="1"/>
  <c r="AD49" i="15"/>
  <c r="AV49" i="15"/>
  <c r="AW49" i="15" s="1"/>
  <c r="AE49" i="15"/>
  <c r="AK42" i="8"/>
  <c r="AQ49" i="15"/>
  <c r="AU49" i="15" s="1"/>
  <c r="AX49" i="15" s="1"/>
  <c r="AY49" i="15" s="1"/>
  <c r="AZ49" i="15" s="1"/>
  <c r="AR42" i="8"/>
  <c r="AQ42" i="8"/>
  <c r="AU42" i="8" s="1"/>
  <c r="X49" i="11"/>
  <c r="AT48" i="11"/>
  <c r="AP48" i="11"/>
  <c r="Z47" i="11"/>
  <c r="AH47" i="11"/>
  <c r="BE46" i="9"/>
  <c r="U47" i="9" s="1"/>
  <c r="BF46" i="9"/>
  <c r="V47" i="9" s="1"/>
  <c r="F5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AI49" i="10" l="1"/>
  <c r="AV49" i="10"/>
  <c r="AW49" i="10" s="1"/>
  <c r="AE49" i="10"/>
  <c r="BA49" i="15"/>
  <c r="BC49" i="15" s="1"/>
  <c r="BB49" i="15"/>
  <c r="BD49" i="15" s="1"/>
  <c r="AX42" i="8"/>
  <c r="AY42" i="8" s="1"/>
  <c r="AZ42" i="8" s="1"/>
  <c r="AV47" i="11"/>
  <c r="AW47" i="11" s="1"/>
  <c r="AE47" i="11"/>
  <c r="AG47" i="11"/>
  <c r="AI47" i="11" s="1"/>
  <c r="AD47" i="11"/>
  <c r="AC47" i="11"/>
  <c r="Z47" i="9"/>
  <c r="Y47" i="9"/>
  <c r="AA48" i="9" s="1"/>
  <c r="AB49" i="9" s="1"/>
  <c r="AO47" i="9"/>
  <c r="W48" i="9"/>
  <c r="AS47" i="9"/>
  <c r="AH47" i="9"/>
  <c r="AJ47" i="9"/>
  <c r="R5" i="8"/>
  <c r="F6" i="8"/>
  <c r="AN49" i="10" l="1"/>
  <c r="AK49" i="10"/>
  <c r="AU49" i="10" s="1"/>
  <c r="AX49" i="10" s="1"/>
  <c r="AY49" i="10" s="1"/>
  <c r="AZ49" i="10" s="1"/>
  <c r="BF49" i="15"/>
  <c r="BE49" i="15"/>
  <c r="BB42" i="8"/>
  <c r="BA42" i="8"/>
  <c r="AF47" i="11"/>
  <c r="AN47" i="11"/>
  <c r="AK47" i="11"/>
  <c r="AG47" i="9"/>
  <c r="AI47" i="9" s="1"/>
  <c r="AC47" i="9"/>
  <c r="AD47" i="9"/>
  <c r="AT48" i="9"/>
  <c r="X49" i="9"/>
  <c r="AP48" i="9"/>
  <c r="AV47" i="9"/>
  <c r="AW47" i="9" s="1"/>
  <c r="AE47" i="9"/>
  <c r="F7" i="8"/>
  <c r="R6" i="8"/>
  <c r="BA49" i="10" l="1"/>
  <c r="BC49" i="10" s="1"/>
  <c r="BB49" i="10"/>
  <c r="BD49" i="10" s="1"/>
  <c r="AR49" i="10"/>
  <c r="AQ49" i="10"/>
  <c r="BC42" i="8"/>
  <c r="BD42" i="8"/>
  <c r="BE42" i="8" s="1"/>
  <c r="U43" i="8" s="1"/>
  <c r="AQ47" i="11"/>
  <c r="AU47" i="11" s="1"/>
  <c r="AX47" i="11" s="1"/>
  <c r="AY47" i="11" s="1"/>
  <c r="AZ47" i="11" s="1"/>
  <c r="AR47" i="11"/>
  <c r="AF47" i="9"/>
  <c r="AN47" i="9"/>
  <c r="AK47" i="9"/>
  <c r="F8" i="8"/>
  <c r="R7" i="8"/>
  <c r="BE49" i="10" l="1"/>
  <c r="BF49" i="10"/>
  <c r="Y43" i="8"/>
  <c r="AA44" i="8" s="1"/>
  <c r="AB45" i="8" s="1"/>
  <c r="AS43" i="8"/>
  <c r="AO43" i="8"/>
  <c r="AJ43" i="8"/>
  <c r="W44" i="8"/>
  <c r="X45" i="8" s="1"/>
  <c r="BF42" i="8"/>
  <c r="V43" i="8" s="1"/>
  <c r="Z43" i="8" s="1"/>
  <c r="AV43" i="8" s="1"/>
  <c r="AW43" i="8" s="1"/>
  <c r="BA47" i="11"/>
  <c r="BB47" i="11"/>
  <c r="BD47" i="11" s="1"/>
  <c r="AQ47" i="9"/>
  <c r="AU47" i="9" s="1"/>
  <c r="AX47" i="9" s="1"/>
  <c r="AY47" i="9" s="1"/>
  <c r="AZ47" i="9" s="1"/>
  <c r="AR47" i="9"/>
  <c r="F9" i="8"/>
  <c r="R8" i="8"/>
  <c r="AH43" i="8" l="1"/>
  <c r="AT44" i="8"/>
  <c r="AP44" i="8"/>
  <c r="AD43" i="8"/>
  <c r="AE43" i="8"/>
  <c r="AC43" i="8"/>
  <c r="AG43" i="8"/>
  <c r="AI43" i="8"/>
  <c r="BC47" i="11"/>
  <c r="BE47" i="11" s="1"/>
  <c r="U48" i="11" s="1"/>
  <c r="BA47" i="9"/>
  <c r="BC47" i="9" s="1"/>
  <c r="BB47" i="9"/>
  <c r="BD47" i="9" s="1"/>
  <c r="F10" i="8"/>
  <c r="R9" i="8"/>
  <c r="AF43" i="8" l="1"/>
  <c r="BF47" i="11"/>
  <c r="V48" i="11" s="1"/>
  <c r="Z48" i="11" s="1"/>
  <c r="AD48" i="11" s="1"/>
  <c r="AN43" i="8"/>
  <c r="AK43" i="8"/>
  <c r="Y48" i="11"/>
  <c r="AA49" i="11" s="1"/>
  <c r="AS48" i="11"/>
  <c r="W49" i="11"/>
  <c r="AO48" i="11"/>
  <c r="AH48" i="11"/>
  <c r="AJ48" i="11"/>
  <c r="BE47" i="9"/>
  <c r="U48" i="9" s="1"/>
  <c r="BF47" i="9"/>
  <c r="V48" i="9" s="1"/>
  <c r="F11" i="8"/>
  <c r="R10" i="8"/>
  <c r="AR43" i="8" l="1"/>
  <c r="AQ43" i="8"/>
  <c r="AI48" i="11"/>
  <c r="AV48" i="11"/>
  <c r="AW48" i="11" s="1"/>
  <c r="AE48" i="11"/>
  <c r="AG48" i="11"/>
  <c r="AP49" i="11"/>
  <c r="AT49" i="11"/>
  <c r="AC48" i="11"/>
  <c r="AF48" i="11" s="1"/>
  <c r="Z48" i="9"/>
  <c r="Y48" i="9"/>
  <c r="AA49" i="9" s="1"/>
  <c r="AS48" i="9"/>
  <c r="W49" i="9"/>
  <c r="AO48" i="9"/>
  <c r="AH48" i="9"/>
  <c r="AJ48" i="9"/>
  <c r="F12" i="8"/>
  <c r="R11" i="8"/>
  <c r="AU43" i="8" l="1"/>
  <c r="AX43" i="8" s="1"/>
  <c r="AY43" i="8" s="1"/>
  <c r="AZ43" i="8" s="1"/>
  <c r="AK48" i="11"/>
  <c r="AN48" i="11"/>
  <c r="AD48" i="9"/>
  <c r="AC48" i="9"/>
  <c r="AG48" i="9"/>
  <c r="AI48" i="9" s="1"/>
  <c r="AT49" i="9"/>
  <c r="AP49" i="9"/>
  <c r="AV48" i="9"/>
  <c r="AW48" i="9" s="1"/>
  <c r="AE48" i="9"/>
  <c r="F13" i="8"/>
  <c r="R12" i="8"/>
  <c r="AF48" i="9" l="1"/>
  <c r="BB43" i="8"/>
  <c r="BD43" i="8" s="1"/>
  <c r="BA43" i="8"/>
  <c r="BC43" i="8" s="1"/>
  <c r="AR48" i="11"/>
  <c r="AQ48" i="11"/>
  <c r="AU48" i="11" s="1"/>
  <c r="AX48" i="11" s="1"/>
  <c r="AY48" i="11" s="1"/>
  <c r="AZ48" i="11" s="1"/>
  <c r="AK48" i="9"/>
  <c r="AN48" i="9"/>
  <c r="F14" i="8"/>
  <c r="R13" i="8"/>
  <c r="BF43" i="8" l="1"/>
  <c r="V44" i="8" s="1"/>
  <c r="Z44" i="8" s="1"/>
  <c r="BE43" i="8"/>
  <c r="U44" i="8" s="1"/>
  <c r="Y44" i="8" s="1"/>
  <c r="BA48" i="11"/>
  <c r="BC48" i="11" s="1"/>
  <c r="BB48" i="11"/>
  <c r="AR48" i="9"/>
  <c r="AQ48" i="9"/>
  <c r="AU48" i="9" s="1"/>
  <c r="AX48" i="9" s="1"/>
  <c r="AY48" i="9" s="1"/>
  <c r="AZ48" i="9" s="1"/>
  <c r="F15" i="8"/>
  <c r="R14" i="8"/>
  <c r="AD44" i="8" l="1"/>
  <c r="W45" i="8"/>
  <c r="AS44" i="8"/>
  <c r="AH44" i="8"/>
  <c r="AO44" i="8"/>
  <c r="AA45" i="8"/>
  <c r="AB46" i="8" s="1"/>
  <c r="AJ44" i="8"/>
  <c r="BD48" i="11"/>
  <c r="BE48" i="11" s="1"/>
  <c r="U49" i="11" s="1"/>
  <c r="BB48" i="9"/>
  <c r="BD48" i="9" s="1"/>
  <c r="BA48" i="9"/>
  <c r="BC48" i="9" s="1"/>
  <c r="F16" i="8"/>
  <c r="R15" i="8"/>
  <c r="AG44" i="8" l="1"/>
  <c r="AP45" i="8"/>
  <c r="AT45" i="8"/>
  <c r="X46" i="8"/>
  <c r="AC44" i="8"/>
  <c r="AF44" i="8" s="1"/>
  <c r="AI44" i="8" s="1"/>
  <c r="AV44" i="8"/>
  <c r="AW44" i="8" s="1"/>
  <c r="AE44" i="8"/>
  <c r="Y49" i="11"/>
  <c r="AS49" i="11"/>
  <c r="AO49" i="11"/>
  <c r="AJ49" i="11"/>
  <c r="BF48" i="11"/>
  <c r="V49" i="11" s="1"/>
  <c r="BF48" i="9"/>
  <c r="V49" i="9" s="1"/>
  <c r="BE48" i="9"/>
  <c r="U49" i="9" s="1"/>
  <c r="F17" i="8"/>
  <c r="R16" i="8"/>
  <c r="AK44" i="8" l="1"/>
  <c r="AN44" i="8"/>
  <c r="Z49" i="11"/>
  <c r="AH49" i="11"/>
  <c r="Y49" i="9"/>
  <c r="AS49" i="9"/>
  <c r="AO49" i="9"/>
  <c r="AH49" i="9"/>
  <c r="AJ49" i="9"/>
  <c r="Z49" i="9"/>
  <c r="F18" i="8"/>
  <c r="R17" i="8"/>
  <c r="AR44" i="8" l="1"/>
  <c r="AQ44" i="8"/>
  <c r="AU44" i="8"/>
  <c r="AV49" i="11"/>
  <c r="AW49" i="11" s="1"/>
  <c r="AE49" i="11"/>
  <c r="AD49" i="11"/>
  <c r="AG49" i="11"/>
  <c r="AI49" i="11" s="1"/>
  <c r="AC49" i="11"/>
  <c r="AF49" i="11" s="1"/>
  <c r="AV49" i="9"/>
  <c r="AW49" i="9" s="1"/>
  <c r="AE49" i="9"/>
  <c r="AD49" i="9"/>
  <c r="AC49" i="9"/>
  <c r="AG49" i="9"/>
  <c r="AI49" i="9" s="1"/>
  <c r="F19" i="8"/>
  <c r="R18" i="8"/>
  <c r="AX44" i="8" l="1"/>
  <c r="AY44" i="8" s="1"/>
  <c r="AZ44" i="8" s="1"/>
  <c r="AK49" i="11"/>
  <c r="AN49" i="11"/>
  <c r="AF49" i="9"/>
  <c r="AK49" i="9"/>
  <c r="AN49" i="9"/>
  <c r="F20" i="8"/>
  <c r="R19" i="8"/>
  <c r="BB44" i="8" l="1"/>
  <c r="BD44" i="8" s="1"/>
  <c r="BA44" i="8"/>
  <c r="BC44" i="8" s="1"/>
  <c r="AQ49" i="11"/>
  <c r="AU49" i="11" s="1"/>
  <c r="AX49" i="11" s="1"/>
  <c r="AY49" i="11" s="1"/>
  <c r="AZ49" i="11" s="1"/>
  <c r="AR49" i="11"/>
  <c r="AR49" i="9"/>
  <c r="AQ49" i="9"/>
  <c r="AU49" i="9" s="1"/>
  <c r="AX49" i="9" s="1"/>
  <c r="AY49" i="9" s="1"/>
  <c r="AZ49" i="9" s="1"/>
  <c r="F21" i="8"/>
  <c r="R20" i="8"/>
  <c r="BF44" i="8" l="1"/>
  <c r="V45" i="8" s="1"/>
  <c r="Z45" i="8" s="1"/>
  <c r="BE44" i="8"/>
  <c r="U45" i="8" s="1"/>
  <c r="Y45" i="8" s="1"/>
  <c r="BB49" i="11"/>
  <c r="BD49" i="11" s="1"/>
  <c r="BA49" i="11"/>
  <c r="BB49" i="9"/>
  <c r="BD49" i="9" s="1"/>
  <c r="BA49" i="9"/>
  <c r="BC49" i="9" s="1"/>
  <c r="F22" i="8"/>
  <c r="R21" i="8"/>
  <c r="W46" i="8" l="1"/>
  <c r="AA46" i="8"/>
  <c r="AB47" i="8" s="1"/>
  <c r="AH45" i="8"/>
  <c r="AS45" i="8"/>
  <c r="AO45" i="8"/>
  <c r="AJ45" i="8"/>
  <c r="BC49" i="11"/>
  <c r="BE49" i="11" s="1"/>
  <c r="BE49" i="9"/>
  <c r="BF49" i="9"/>
  <c r="F23" i="8"/>
  <c r="R22" i="8"/>
  <c r="BF49" i="11" l="1"/>
  <c r="AV45" i="8"/>
  <c r="AW45" i="8" s="1"/>
  <c r="AE45" i="8"/>
  <c r="X47" i="8"/>
  <c r="AP46" i="8"/>
  <c r="AT46" i="8"/>
  <c r="AG45" i="8"/>
  <c r="AC45" i="8"/>
  <c r="AD45" i="8"/>
  <c r="F24" i="8"/>
  <c r="R23" i="8"/>
  <c r="AF45" i="8" l="1"/>
  <c r="AI45" i="8" s="1"/>
  <c r="F25" i="8"/>
  <c r="R24" i="8"/>
  <c r="AK45" i="8" l="1"/>
  <c r="AN45" i="8"/>
  <c r="F26" i="8"/>
  <c r="R25" i="8"/>
  <c r="AR45" i="8" l="1"/>
  <c r="AQ45" i="8"/>
  <c r="AU45" i="8"/>
  <c r="F27" i="8"/>
  <c r="R26" i="8"/>
  <c r="AX45" i="8" l="1"/>
  <c r="AY45" i="8" s="1"/>
  <c r="AZ45" i="8" s="1"/>
  <c r="F28" i="8"/>
  <c r="R27" i="8"/>
  <c r="BA45" i="8" l="1"/>
  <c r="BC45" i="8" s="1"/>
  <c r="BB45" i="8"/>
  <c r="BD45" i="8" s="1"/>
  <c r="F29" i="8"/>
  <c r="R28" i="8"/>
  <c r="BF45" i="8" l="1"/>
  <c r="V46" i="8" s="1"/>
  <c r="Z46" i="8" s="1"/>
  <c r="BE45" i="8"/>
  <c r="U46" i="8" s="1"/>
  <c r="Y46" i="8" s="1"/>
  <c r="F30" i="8"/>
  <c r="R29" i="8"/>
  <c r="AD46" i="8" l="1"/>
  <c r="AA47" i="8"/>
  <c r="AB48" i="8" s="1"/>
  <c r="AO46" i="8"/>
  <c r="AH46" i="8"/>
  <c r="W47" i="8"/>
  <c r="AS46" i="8"/>
  <c r="AJ46" i="8"/>
  <c r="F31" i="8"/>
  <c r="R30" i="8"/>
  <c r="AG46" i="8" l="1"/>
  <c r="AP47" i="8"/>
  <c r="AT47" i="8"/>
  <c r="X48" i="8"/>
  <c r="AC46" i="8"/>
  <c r="AF46" i="8" s="1"/>
  <c r="AI46" i="8" s="1"/>
  <c r="AV46" i="8"/>
  <c r="AW46" i="8" s="1"/>
  <c r="AE46" i="8"/>
  <c r="F32" i="8"/>
  <c r="R31" i="8"/>
  <c r="AN46" i="8" l="1"/>
  <c r="AK46" i="8"/>
  <c r="F33" i="8"/>
  <c r="R32" i="8"/>
  <c r="AR46" i="8" l="1"/>
  <c r="AQ46" i="8"/>
  <c r="AU46" i="8" s="1"/>
  <c r="AX46" i="8" s="1"/>
  <c r="AY46" i="8" s="1"/>
  <c r="AZ46" i="8" s="1"/>
  <c r="R33" i="8"/>
  <c r="F34" i="8"/>
  <c r="BB46" i="8" l="1"/>
  <c r="BA46" i="8"/>
  <c r="BC46" i="8" s="1"/>
  <c r="R34" i="8"/>
  <c r="F35" i="8"/>
  <c r="BD46" i="8" l="1"/>
  <c r="BF46" i="8" s="1"/>
  <c r="V47" i="8" s="1"/>
  <c r="Z47" i="8" s="1"/>
  <c r="R35" i="8"/>
  <c r="F36" i="8"/>
  <c r="BE46" i="8" l="1"/>
  <c r="U47" i="8" s="1"/>
  <c r="Y47" i="8" s="1"/>
  <c r="R36" i="8"/>
  <c r="F37" i="8"/>
  <c r="AS47" i="8" l="1"/>
  <c r="AO47" i="8"/>
  <c r="AJ47" i="8"/>
  <c r="AH47" i="8"/>
  <c r="W48" i="8"/>
  <c r="AP48" i="8" s="1"/>
  <c r="AA48" i="8"/>
  <c r="AB49" i="8" s="1"/>
  <c r="AC47" i="8"/>
  <c r="AE47" i="8"/>
  <c r="AG47" i="8"/>
  <c r="X49" i="8"/>
  <c r="AT48" i="8"/>
  <c r="AD47" i="8"/>
  <c r="AV47" i="8"/>
  <c r="AW47" i="8" s="1"/>
  <c r="R37" i="8"/>
  <c r="F38" i="8"/>
  <c r="AF47" i="8" l="1"/>
  <c r="AI47" i="8" s="1"/>
  <c r="R38" i="8"/>
  <c r="F39" i="8"/>
  <c r="AK47" i="8" l="1"/>
  <c r="AN47" i="8"/>
  <c r="R39" i="8"/>
  <c r="AR47" i="8" l="1"/>
  <c r="AQ47" i="8"/>
  <c r="AU47" i="8"/>
  <c r="AX47" i="8" l="1"/>
  <c r="AY47" i="8" s="1"/>
  <c r="AZ47" i="8" s="1"/>
  <c r="BB47" i="8" l="1"/>
  <c r="BD47" i="8" s="1"/>
  <c r="BA47" i="8"/>
  <c r="BC47" i="8" l="1"/>
  <c r="BE47" i="8" s="1"/>
  <c r="U48" i="8" s="1"/>
  <c r="Y48" i="8" l="1"/>
  <c r="AA49" i="8" s="1"/>
  <c r="AS48" i="8"/>
  <c r="W49" i="8"/>
  <c r="AT49" i="8" s="1"/>
  <c r="AO48" i="8"/>
  <c r="AJ48" i="8"/>
  <c r="BF47" i="8"/>
  <c r="V48" i="8" s="1"/>
  <c r="Z48" i="8" s="1"/>
  <c r="AP49" i="8" l="1"/>
  <c r="AH48" i="8"/>
  <c r="AV48" i="8"/>
  <c r="AW48" i="8" s="1"/>
  <c r="AE48" i="8"/>
  <c r="AD48" i="8"/>
  <c r="AG48" i="8"/>
  <c r="AC48" i="8"/>
  <c r="AF48" i="8" s="1"/>
  <c r="AI48" i="8" s="1"/>
  <c r="AK48" i="8" l="1"/>
  <c r="AN48" i="8"/>
  <c r="AR48" i="8" l="1"/>
  <c r="AQ48" i="8"/>
  <c r="AU48" i="8" s="1"/>
  <c r="AX48" i="8" s="1"/>
  <c r="AY48" i="8" s="1"/>
  <c r="AZ48" i="8" s="1"/>
  <c r="BB48" i="8" l="1"/>
  <c r="BD48" i="8" s="1"/>
  <c r="BA48" i="8"/>
  <c r="BC48" i="8" l="1"/>
  <c r="BE48" i="8" s="1"/>
  <c r="U49" i="8" s="1"/>
  <c r="Y49" i="8" l="1"/>
  <c r="AJ49" i="8"/>
  <c r="AS49" i="8"/>
  <c r="AO49" i="8"/>
  <c r="BF48" i="8"/>
  <c r="V49" i="8" s="1"/>
  <c r="Z49" i="8" s="1"/>
  <c r="AH49" i="8" l="1"/>
  <c r="AV49" i="8"/>
  <c r="AW49" i="8" s="1"/>
  <c r="AE49" i="8"/>
  <c r="AD49" i="8"/>
  <c r="AC49" i="8"/>
  <c r="AG49" i="8"/>
  <c r="AF49" i="8" l="1"/>
  <c r="AI49" i="8" s="1"/>
  <c r="AK49" i="8" l="1"/>
  <c r="AN49" i="8"/>
  <c r="AR49" i="8" l="1"/>
  <c r="AQ49" i="8"/>
  <c r="AU49" i="8"/>
  <c r="AX49" i="8" s="1"/>
  <c r="AY49" i="8" s="1"/>
  <c r="AZ49" i="8" s="1"/>
  <c r="BA49" i="8" l="1"/>
  <c r="BC49" i="8" s="1"/>
  <c r="BB49" i="8"/>
  <c r="BD49" i="8" s="1"/>
  <c r="BF49" i="8" l="1"/>
  <c r="BE49" i="8"/>
</calcChain>
</file>

<file path=xl/sharedStrings.xml><?xml version="1.0" encoding="utf-8"?>
<sst xmlns="http://schemas.openxmlformats.org/spreadsheetml/2006/main" count="902" uniqueCount="70">
  <si>
    <t>Date</t>
  </si>
  <si>
    <t>Cash Flow</t>
  </si>
  <si>
    <t>Number of Days</t>
  </si>
  <si>
    <t>Iteration</t>
  </si>
  <si>
    <t>Tolerance</t>
  </si>
  <si>
    <t>NPV</t>
  </si>
  <si>
    <t>Total</t>
  </si>
  <si>
    <t>XIRR</t>
  </si>
  <si>
    <t>Rate</t>
  </si>
  <si>
    <t>=</t>
  </si>
  <si>
    <t>x</t>
  </si>
  <si>
    <t>best</t>
  </si>
  <si>
    <t>prev</t>
  </si>
  <si>
    <t>earlier</t>
  </si>
  <si>
    <t>a</t>
  </si>
  <si>
    <t>c</t>
  </si>
  <si>
    <t>d</t>
  </si>
  <si>
    <t>NPV(best)</t>
  </si>
  <si>
    <t>NPV(contra)</t>
  </si>
  <si>
    <t>f(b)</t>
  </si>
  <si>
    <t>f(a)</t>
  </si>
  <si>
    <t>NPV(prev)</t>
  </si>
  <si>
    <t>NPV(earlier)</t>
  </si>
  <si>
    <t>f©</t>
  </si>
  <si>
    <t>f(d)</t>
  </si>
  <si>
    <t>parab1</t>
  </si>
  <si>
    <t>parab2</t>
  </si>
  <si>
    <t>parab3</t>
  </si>
  <si>
    <t>s</t>
  </si>
  <si>
    <t>estimate</t>
  </si>
  <si>
    <t>quad limit</t>
  </si>
  <si>
    <t>in range</t>
  </si>
  <si>
    <t>prev used</t>
  </si>
  <si>
    <t>bisect</t>
  </si>
  <si>
    <t>mFlag</t>
  </si>
  <si>
    <t>|b-c|/2</t>
  </si>
  <si>
    <t>|c-d|/2</t>
  </si>
  <si>
    <t>condition2</t>
  </si>
  <si>
    <t>condition3</t>
  </si>
  <si>
    <t>|c-d|&lt;tol</t>
  </si>
  <si>
    <t>|b-c|&lt;tol</t>
  </si>
  <si>
    <t>cond4</t>
  </si>
  <si>
    <t>cond5</t>
  </si>
  <si>
    <t>cond1</t>
  </si>
  <si>
    <t>Method</t>
  </si>
  <si>
    <t>Quad cond</t>
  </si>
  <si>
    <t>Other method</t>
  </si>
  <si>
    <t>Method Chosen</t>
  </si>
  <si>
    <t>estimate chg</t>
  </si>
  <si>
    <t>f(s)</t>
  </si>
  <si>
    <t>next b</t>
  </si>
  <si>
    <t>next a</t>
  </si>
  <si>
    <t>f(nextb)</t>
  </si>
  <si>
    <t>f(nexta)</t>
  </si>
  <si>
    <t>used b</t>
  </si>
  <si>
    <t>used a</t>
  </si>
  <si>
    <t>|s-b|=|P/Q|</t>
  </si>
  <si>
    <t>quad est</t>
  </si>
  <si>
    <t>sec est</t>
  </si>
  <si>
    <t>bi est</t>
  </si>
  <si>
    <t>counter</t>
  </si>
  <si>
    <t>[0]</t>
  </si>
  <si>
    <t>[14]</t>
  </si>
  <si>
    <t>[879]</t>
  </si>
  <si>
    <t>[893]</t>
  </si>
  <si>
    <t>[987]</t>
  </si>
  <si>
    <t>[2338]</t>
  </si>
  <si>
    <t>[2465]</t>
  </si>
  <si>
    <t>20070531~9978.82,20070614~15000.0,20091026~20439.95,20091109~-5000.0,20100211~3000.0,20131024~49190.0,20140228~-112961.67</t>
  </si>
  <si>
    <t>C++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</si>
</sst>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2" fontId="0" fillId="0" borderId="0" xfId="0" applyNumberFormat="1" applyFill="1"/>
    <xf numFmtId="0" fontId="1" fillId="0" borderId="1" xfId="0" applyFont="1" applyFill="1" applyBorder="1" applyAlignment="1">
      <alignment wrapText="1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0" fillId="0" borderId="0" xfId="0" applyNumberFormat="1" applyFill="1"/>
    <xf numFmtId="0" fontId="1" fillId="0" borderId="0" xfId="0" applyFont="1" applyFill="1" applyBorder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Net Present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Case3!$F$4:$F$39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cat>
          <c:val>
            <c:numRef>
              <c:f>Case3!$F$4:$F$39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Case3!$F$4:$F$39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cat>
          <c:val>
            <c:numRef>
              <c:f>Case3!$G$4:$G$39</c:f>
              <c:numCache>
                <c:formatCode>General</c:formatCode>
                <c:ptCount val="36"/>
                <c:pt idx="0">
                  <c:v>-358545.69083568174</c:v>
                </c:pt>
                <c:pt idx="1">
                  <c:v>-335265.24314482743</c:v>
                </c:pt>
                <c:pt idx="2">
                  <c:v>-312303.06221459201</c:v>
                </c:pt>
                <c:pt idx="3">
                  <c:v>-289653.34035086492</c:v>
                </c:pt>
                <c:pt idx="4">
                  <c:v>-267310.4030747842</c:v>
                </c:pt>
                <c:pt idx="5">
                  <c:v>-245268.70544261858</c:v>
                </c:pt>
                <c:pt idx="6">
                  <c:v>-223522.82848449238</c:v>
                </c:pt>
                <c:pt idx="7">
                  <c:v>-202067.47575750155</c:v>
                </c:pt>
                <c:pt idx="8">
                  <c:v>-180897.47000909457</c:v>
                </c:pt>
                <c:pt idx="9">
                  <c:v>-160007.74994662218</c:v>
                </c:pt>
                <c:pt idx="10">
                  <c:v>-139393.36710923631</c:v>
                </c:pt>
                <c:pt idx="11">
                  <c:v>-119049.48283839365</c:v>
                </c:pt>
                <c:pt idx="12">
                  <c:v>-98971.3653434515</c:v>
                </c:pt>
                <c:pt idx="13">
                  <c:v>-79154.3868589052</c:v>
                </c:pt>
                <c:pt idx="14">
                  <c:v>-59594.020890022162</c:v>
                </c:pt>
                <c:pt idx="15">
                  <c:v>-40285.839543707669</c:v>
                </c:pt>
                <c:pt idx="16">
                  <c:v>-21225.510941616725</c:v>
                </c:pt>
                <c:pt idx="17">
                  <c:v>-2408.7967125722207</c:v>
                </c:pt>
                <c:pt idx="18">
                  <c:v>16168.450438454747</c:v>
                </c:pt>
                <c:pt idx="19">
                  <c:v>34510.289087487385</c:v>
                </c:pt>
                <c:pt idx="20">
                  <c:v>52620.691377380397</c:v>
                </c:pt>
                <c:pt idx="21">
                  <c:v>70503.545234822668</c:v>
                </c:pt>
                <c:pt idx="22">
                  <c:v>88162.656520844903</c:v>
                </c:pt>
                <c:pt idx="23">
                  <c:v>105601.7511171666</c:v>
                </c:pt>
                <c:pt idx="24">
                  <c:v>122824.47695050249</c:v>
                </c:pt>
                <c:pt idx="25">
                  <c:v>139834.40595702501</c:v>
                </c:pt>
                <c:pt idx="26">
                  <c:v>156635.03598891804</c:v>
                </c:pt>
                <c:pt idx="27">
                  <c:v>173229.7926650187</c:v>
                </c:pt>
                <c:pt idx="28">
                  <c:v>189622.03116743593</c:v>
                </c:pt>
                <c:pt idx="29">
                  <c:v>205815.03798591811</c:v>
                </c:pt>
                <c:pt idx="30">
                  <c:v>221812.03261171421</c:v>
                </c:pt>
                <c:pt idx="31">
                  <c:v>237616.1691826256</c:v>
                </c:pt>
                <c:pt idx="32">
                  <c:v>253230.5380808101</c:v>
                </c:pt>
                <c:pt idx="33">
                  <c:v>268658.16748495121</c:v>
                </c:pt>
                <c:pt idx="34">
                  <c:v>283902.02487822343</c:v>
                </c:pt>
                <c:pt idx="35">
                  <c:v>298965.01851353655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02296"/>
        <c:axId val="156002688"/>
      </c:lineChart>
      <c:catAx>
        <c:axId val="15600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02688"/>
        <c:crosses val="autoZero"/>
        <c:auto val="1"/>
        <c:lblAlgn val="ctr"/>
        <c:lblOffset val="100"/>
        <c:noMultiLvlLbl val="0"/>
      </c:catAx>
      <c:valAx>
        <c:axId val="1560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0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Estimate Progression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Case3!$U$3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Case3!$R$4:$R$39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cat>
          <c:val>
            <c:numRef>
              <c:f>Case3!$U$4:$U$49</c:f>
              <c:numCache>
                <c:formatCode>0.000000</c:formatCode>
                <c:ptCount val="46"/>
                <c:pt idx="0">
                  <c:v>20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0.18640222545503504</c:v>
                </c:pt>
                <c:pt idx="6">
                  <c:v>9.8201112727517526E-2</c:v>
                </c:pt>
                <c:pt idx="7">
                  <c:v>9.0538428687222297E-2</c:v>
                </c:pt>
                <c:pt idx="8">
                  <c:v>9.0645752060906581E-2</c:v>
                </c:pt>
                <c:pt idx="9">
                  <c:v>9.0644722987366394E-2</c:v>
                </c:pt>
                <c:pt idx="10">
                  <c:v>9.0644722847329121E-2</c:v>
                </c:pt>
                <c:pt idx="11">
                  <c:v>9.0644722847329121E-2</c:v>
                </c:pt>
                <c:pt idx="12">
                  <c:v>9.0644722847329121E-2</c:v>
                </c:pt>
                <c:pt idx="13">
                  <c:v>9.0644722847329121E-2</c:v>
                </c:pt>
                <c:pt idx="14">
                  <c:v>9.0644722847329134E-2</c:v>
                </c:pt>
                <c:pt idx="15">
                  <c:v>9.0644722847329148E-2</c:v>
                </c:pt>
                <c:pt idx="16">
                  <c:v>9.0644722847329148E-2</c:v>
                </c:pt>
                <c:pt idx="17">
                  <c:v>9.0644722847329148E-2</c:v>
                </c:pt>
                <c:pt idx="18">
                  <c:v>9.0644722847329148E-2</c:v>
                </c:pt>
                <c:pt idx="19">
                  <c:v>9.0644722847329148E-2</c:v>
                </c:pt>
                <c:pt idx="20">
                  <c:v>9.0644722847329148E-2</c:v>
                </c:pt>
                <c:pt idx="21">
                  <c:v>9.0644722847329148E-2</c:v>
                </c:pt>
                <c:pt idx="22">
                  <c:v>9.0644722847329148E-2</c:v>
                </c:pt>
                <c:pt idx="23">
                  <c:v>9.0644722847329148E-2</c:v>
                </c:pt>
                <c:pt idx="24">
                  <c:v>9.0644722847329148E-2</c:v>
                </c:pt>
                <c:pt idx="25">
                  <c:v>9.0644722847329148E-2</c:v>
                </c:pt>
                <c:pt idx="26">
                  <c:v>9.0644722847329148E-2</c:v>
                </c:pt>
                <c:pt idx="27">
                  <c:v>9.0644722847329148E-2</c:v>
                </c:pt>
                <c:pt idx="28">
                  <c:v>9.0644722847329148E-2</c:v>
                </c:pt>
                <c:pt idx="29">
                  <c:v>9.0644722847329148E-2</c:v>
                </c:pt>
                <c:pt idx="30">
                  <c:v>9.0644722847329148E-2</c:v>
                </c:pt>
                <c:pt idx="31">
                  <c:v>9.0644722847329148E-2</c:v>
                </c:pt>
                <c:pt idx="32">
                  <c:v>9.0644722847329148E-2</c:v>
                </c:pt>
                <c:pt idx="33">
                  <c:v>9.0644722847329148E-2</c:v>
                </c:pt>
                <c:pt idx="34">
                  <c:v>9.0644722847329148E-2</c:v>
                </c:pt>
                <c:pt idx="35">
                  <c:v>9.0644722847329148E-2</c:v>
                </c:pt>
                <c:pt idx="36">
                  <c:v>9.0644722847329148E-2</c:v>
                </c:pt>
                <c:pt idx="37">
                  <c:v>9.0644722847329148E-2</c:v>
                </c:pt>
                <c:pt idx="38">
                  <c:v>9.0644722847329148E-2</c:v>
                </c:pt>
                <c:pt idx="39">
                  <c:v>9.0644722847329148E-2</c:v>
                </c:pt>
                <c:pt idx="40">
                  <c:v>9.0644722847329148E-2</c:v>
                </c:pt>
                <c:pt idx="41">
                  <c:v>9.0644722847329148E-2</c:v>
                </c:pt>
                <c:pt idx="42">
                  <c:v>9.0644722847329148E-2</c:v>
                </c:pt>
                <c:pt idx="43">
                  <c:v>9.0644722847329148E-2</c:v>
                </c:pt>
                <c:pt idx="44">
                  <c:v>9.0644722847329148E-2</c:v>
                </c:pt>
                <c:pt idx="45">
                  <c:v>9.0644722847329148E-2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Case3!$R$3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Case3!$R$4:$R$39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cat>
          <c:val>
            <c:numRef>
              <c:f>Case3!$R$4:$R$20</c:f>
              <c:numCache>
                <c:formatCode>General</c:formatCode>
                <c:ptCount val="17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</c:numCache>
            </c:numRef>
          </c:val>
          <c:smooth val="0"/>
        </c:ser>
        <c:ser>
          <c:idx val="2"/>
          <c:order val="2"/>
          <c:tx>
            <c:v>NPV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Case3!$Y$4:$Y$49</c:f>
              <c:numCache>
                <c:formatCode>General</c:formatCode>
                <c:ptCount val="46"/>
                <c:pt idx="0">
                  <c:v>1975075.5485352543</c:v>
                </c:pt>
                <c:pt idx="1">
                  <c:v>-335265.24314482743</c:v>
                </c:pt>
                <c:pt idx="2">
                  <c:v>-335265.24314482743</c:v>
                </c:pt>
                <c:pt idx="3">
                  <c:v>-335265.24314482743</c:v>
                </c:pt>
                <c:pt idx="4">
                  <c:v>-335265.24314482743</c:v>
                </c:pt>
                <c:pt idx="5">
                  <c:v>317992.83939386765</c:v>
                </c:pt>
                <c:pt idx="6">
                  <c:v>27938.168846000452</c:v>
                </c:pt>
                <c:pt idx="7">
                  <c:v>-396.85974865034223</c:v>
                </c:pt>
                <c:pt idx="8">
                  <c:v>3.8421426732093096</c:v>
                </c:pt>
                <c:pt idx="9">
                  <c:v>5.2277185022830963E-4</c:v>
                </c:pt>
                <c:pt idx="10">
                  <c:v>-4.6566128730773926E-10</c:v>
                </c:pt>
                <c:pt idx="11">
                  <c:v>-4.6566128730773926E-10</c:v>
                </c:pt>
                <c:pt idx="12">
                  <c:v>-4.6566128730773926E-10</c:v>
                </c:pt>
                <c:pt idx="13">
                  <c:v>-4.6566128730773926E-10</c:v>
                </c:pt>
                <c:pt idx="14">
                  <c:v>-4.6566128730773926E-10</c:v>
                </c:pt>
                <c:pt idx="15">
                  <c:v>-4.6566128730773926E-10</c:v>
                </c:pt>
                <c:pt idx="16">
                  <c:v>-4.6566128730773926E-10</c:v>
                </c:pt>
                <c:pt idx="17">
                  <c:v>-4.6566128730773926E-10</c:v>
                </c:pt>
                <c:pt idx="18">
                  <c:v>-4.6566128730773926E-10</c:v>
                </c:pt>
                <c:pt idx="19">
                  <c:v>-4.6566128730773926E-10</c:v>
                </c:pt>
                <c:pt idx="20">
                  <c:v>-4.6566128730773926E-10</c:v>
                </c:pt>
                <c:pt idx="21">
                  <c:v>-4.6566128730773926E-10</c:v>
                </c:pt>
                <c:pt idx="22">
                  <c:v>-4.6566128730773926E-10</c:v>
                </c:pt>
                <c:pt idx="23">
                  <c:v>-4.6566128730773926E-10</c:v>
                </c:pt>
                <c:pt idx="24">
                  <c:v>-4.6566128730773926E-10</c:v>
                </c:pt>
                <c:pt idx="25">
                  <c:v>-4.6566128730773926E-10</c:v>
                </c:pt>
                <c:pt idx="26">
                  <c:v>-4.6566128730773926E-10</c:v>
                </c:pt>
                <c:pt idx="27">
                  <c:v>-4.6566128730773926E-10</c:v>
                </c:pt>
                <c:pt idx="28">
                  <c:v>-4.6566128730773926E-10</c:v>
                </c:pt>
                <c:pt idx="29">
                  <c:v>-4.6566128730773926E-10</c:v>
                </c:pt>
                <c:pt idx="30">
                  <c:v>-4.6566128730773926E-10</c:v>
                </c:pt>
                <c:pt idx="31">
                  <c:v>-4.6566128730773926E-10</c:v>
                </c:pt>
                <c:pt idx="32">
                  <c:v>-4.6566128730773926E-10</c:v>
                </c:pt>
                <c:pt idx="33">
                  <c:v>-4.6566128730773926E-10</c:v>
                </c:pt>
                <c:pt idx="34">
                  <c:v>-4.6566128730773926E-10</c:v>
                </c:pt>
                <c:pt idx="35">
                  <c:v>-4.6566128730773926E-10</c:v>
                </c:pt>
                <c:pt idx="36">
                  <c:v>-4.6566128730773926E-10</c:v>
                </c:pt>
                <c:pt idx="37">
                  <c:v>-4.6566128730773926E-10</c:v>
                </c:pt>
                <c:pt idx="38">
                  <c:v>-4.6566128730773926E-10</c:v>
                </c:pt>
                <c:pt idx="39">
                  <c:v>-4.6566128730773926E-10</c:v>
                </c:pt>
                <c:pt idx="40">
                  <c:v>-4.6566128730773926E-10</c:v>
                </c:pt>
                <c:pt idx="41">
                  <c:v>-4.6566128730773926E-10</c:v>
                </c:pt>
                <c:pt idx="42">
                  <c:v>-4.6566128730773926E-10</c:v>
                </c:pt>
                <c:pt idx="43">
                  <c:v>-4.6566128730773926E-10</c:v>
                </c:pt>
                <c:pt idx="44">
                  <c:v>-4.6566128730773926E-10</c:v>
                </c:pt>
                <c:pt idx="45">
                  <c:v>-4.6566128730773926E-10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83776"/>
        <c:axId val="205484168"/>
      </c:lineChart>
      <c:catAx>
        <c:axId val="20548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4168"/>
        <c:crosses val="autoZero"/>
        <c:auto val="1"/>
        <c:lblAlgn val="ctr"/>
        <c:lblOffset val="100"/>
        <c:noMultiLvlLbl val="0"/>
      </c:catAx>
      <c:valAx>
        <c:axId val="20548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Net Present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Case3!$F$4:$F$39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cat>
          <c:val>
            <c:numRef>
              <c:f>Case3!$F$4:$F$39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Case3!$F$4:$F$39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cat>
          <c:val>
            <c:numRef>
              <c:f>Case3!$G$4:$G$39</c:f>
              <c:numCache>
                <c:formatCode>General</c:formatCode>
                <c:ptCount val="36"/>
                <c:pt idx="0">
                  <c:v>-358545.69083568174</c:v>
                </c:pt>
                <c:pt idx="1">
                  <c:v>-335265.24314482743</c:v>
                </c:pt>
                <c:pt idx="2">
                  <c:v>-312303.06221459201</c:v>
                </c:pt>
                <c:pt idx="3">
                  <c:v>-289653.34035086492</c:v>
                </c:pt>
                <c:pt idx="4">
                  <c:v>-267310.4030747842</c:v>
                </c:pt>
                <c:pt idx="5">
                  <c:v>-245268.70544261858</c:v>
                </c:pt>
                <c:pt idx="6">
                  <c:v>-223522.82848449238</c:v>
                </c:pt>
                <c:pt idx="7">
                  <c:v>-202067.47575750155</c:v>
                </c:pt>
                <c:pt idx="8">
                  <c:v>-180897.47000909457</c:v>
                </c:pt>
                <c:pt idx="9">
                  <c:v>-160007.74994662218</c:v>
                </c:pt>
                <c:pt idx="10">
                  <c:v>-139393.36710923631</c:v>
                </c:pt>
                <c:pt idx="11">
                  <c:v>-119049.48283839365</c:v>
                </c:pt>
                <c:pt idx="12">
                  <c:v>-98971.3653434515</c:v>
                </c:pt>
                <c:pt idx="13">
                  <c:v>-79154.3868589052</c:v>
                </c:pt>
                <c:pt idx="14">
                  <c:v>-59594.020890022162</c:v>
                </c:pt>
                <c:pt idx="15">
                  <c:v>-40285.839543707669</c:v>
                </c:pt>
                <c:pt idx="16">
                  <c:v>-21225.510941616725</c:v>
                </c:pt>
                <c:pt idx="17">
                  <c:v>-2408.7967125722207</c:v>
                </c:pt>
                <c:pt idx="18">
                  <c:v>16168.450438454747</c:v>
                </c:pt>
                <c:pt idx="19">
                  <c:v>34510.289087487385</c:v>
                </c:pt>
                <c:pt idx="20">
                  <c:v>52620.691377380397</c:v>
                </c:pt>
                <c:pt idx="21">
                  <c:v>70503.545234822668</c:v>
                </c:pt>
                <c:pt idx="22">
                  <c:v>88162.656520844903</c:v>
                </c:pt>
                <c:pt idx="23">
                  <c:v>105601.7511171666</c:v>
                </c:pt>
                <c:pt idx="24">
                  <c:v>122824.47695050249</c:v>
                </c:pt>
                <c:pt idx="25">
                  <c:v>139834.40595702501</c:v>
                </c:pt>
                <c:pt idx="26">
                  <c:v>156635.03598891804</c:v>
                </c:pt>
                <c:pt idx="27">
                  <c:v>173229.7926650187</c:v>
                </c:pt>
                <c:pt idx="28">
                  <c:v>189622.03116743593</c:v>
                </c:pt>
                <c:pt idx="29">
                  <c:v>205815.03798591811</c:v>
                </c:pt>
                <c:pt idx="30">
                  <c:v>221812.03261171421</c:v>
                </c:pt>
                <c:pt idx="31">
                  <c:v>237616.1691826256</c:v>
                </c:pt>
                <c:pt idx="32">
                  <c:v>253230.5380808101</c:v>
                </c:pt>
                <c:pt idx="33">
                  <c:v>268658.16748495121</c:v>
                </c:pt>
                <c:pt idx="34">
                  <c:v>283902.02487822343</c:v>
                </c:pt>
                <c:pt idx="35">
                  <c:v>298965.01851353655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84952"/>
        <c:axId val="205485344"/>
      </c:lineChart>
      <c:catAx>
        <c:axId val="20548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5344"/>
        <c:crosses val="autoZero"/>
        <c:auto val="1"/>
        <c:lblAlgn val="ctr"/>
        <c:lblOffset val="100"/>
        <c:noMultiLvlLbl val="0"/>
      </c:catAx>
      <c:valAx>
        <c:axId val="2054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Estimate Progression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Case3!$U$3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Case3!$R$4:$R$39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cat>
          <c:val>
            <c:numRef>
              <c:f>Case3!$U$4:$U$49</c:f>
              <c:numCache>
                <c:formatCode>0.000000</c:formatCode>
                <c:ptCount val="46"/>
                <c:pt idx="0">
                  <c:v>20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0.18640222545503504</c:v>
                </c:pt>
                <c:pt idx="6">
                  <c:v>9.8201112727517526E-2</c:v>
                </c:pt>
                <c:pt idx="7">
                  <c:v>9.0538428687222297E-2</c:v>
                </c:pt>
                <c:pt idx="8">
                  <c:v>9.0645752060906581E-2</c:v>
                </c:pt>
                <c:pt idx="9">
                  <c:v>9.0644722987366394E-2</c:v>
                </c:pt>
                <c:pt idx="10">
                  <c:v>9.0644722847329121E-2</c:v>
                </c:pt>
                <c:pt idx="11">
                  <c:v>9.0644722847329121E-2</c:v>
                </c:pt>
                <c:pt idx="12">
                  <c:v>9.0644722847329121E-2</c:v>
                </c:pt>
                <c:pt idx="13">
                  <c:v>9.0644722847329121E-2</c:v>
                </c:pt>
                <c:pt idx="14">
                  <c:v>9.0644722847329134E-2</c:v>
                </c:pt>
                <c:pt idx="15">
                  <c:v>9.0644722847329148E-2</c:v>
                </c:pt>
                <c:pt idx="16">
                  <c:v>9.0644722847329148E-2</c:v>
                </c:pt>
                <c:pt idx="17">
                  <c:v>9.0644722847329148E-2</c:v>
                </c:pt>
                <c:pt idx="18">
                  <c:v>9.0644722847329148E-2</c:v>
                </c:pt>
                <c:pt idx="19">
                  <c:v>9.0644722847329148E-2</c:v>
                </c:pt>
                <c:pt idx="20">
                  <c:v>9.0644722847329148E-2</c:v>
                </c:pt>
                <c:pt idx="21">
                  <c:v>9.0644722847329148E-2</c:v>
                </c:pt>
                <c:pt idx="22">
                  <c:v>9.0644722847329148E-2</c:v>
                </c:pt>
                <c:pt idx="23">
                  <c:v>9.0644722847329148E-2</c:v>
                </c:pt>
                <c:pt idx="24">
                  <c:v>9.0644722847329148E-2</c:v>
                </c:pt>
                <c:pt idx="25">
                  <c:v>9.0644722847329148E-2</c:v>
                </c:pt>
                <c:pt idx="26">
                  <c:v>9.0644722847329148E-2</c:v>
                </c:pt>
                <c:pt idx="27">
                  <c:v>9.0644722847329148E-2</c:v>
                </c:pt>
                <c:pt idx="28">
                  <c:v>9.0644722847329148E-2</c:v>
                </c:pt>
                <c:pt idx="29">
                  <c:v>9.0644722847329148E-2</c:v>
                </c:pt>
                <c:pt idx="30">
                  <c:v>9.0644722847329148E-2</c:v>
                </c:pt>
                <c:pt idx="31">
                  <c:v>9.0644722847329148E-2</c:v>
                </c:pt>
                <c:pt idx="32">
                  <c:v>9.0644722847329148E-2</c:v>
                </c:pt>
                <c:pt idx="33">
                  <c:v>9.0644722847329148E-2</c:v>
                </c:pt>
                <c:pt idx="34">
                  <c:v>9.0644722847329148E-2</c:v>
                </c:pt>
                <c:pt idx="35">
                  <c:v>9.0644722847329148E-2</c:v>
                </c:pt>
                <c:pt idx="36">
                  <c:v>9.0644722847329148E-2</c:v>
                </c:pt>
                <c:pt idx="37">
                  <c:v>9.0644722847329148E-2</c:v>
                </c:pt>
                <c:pt idx="38">
                  <c:v>9.0644722847329148E-2</c:v>
                </c:pt>
                <c:pt idx="39">
                  <c:v>9.0644722847329148E-2</c:v>
                </c:pt>
                <c:pt idx="40">
                  <c:v>9.0644722847329148E-2</c:v>
                </c:pt>
                <c:pt idx="41">
                  <c:v>9.0644722847329148E-2</c:v>
                </c:pt>
                <c:pt idx="42">
                  <c:v>9.0644722847329148E-2</c:v>
                </c:pt>
                <c:pt idx="43">
                  <c:v>9.0644722847329148E-2</c:v>
                </c:pt>
                <c:pt idx="44">
                  <c:v>9.0644722847329148E-2</c:v>
                </c:pt>
                <c:pt idx="45">
                  <c:v>9.0644722847329148E-2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Case3!$R$3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Case3!$R$4:$R$39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cat>
          <c:val>
            <c:numRef>
              <c:f>Case3!$R$4:$R$20</c:f>
              <c:numCache>
                <c:formatCode>General</c:formatCode>
                <c:ptCount val="17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</c:numCache>
            </c:numRef>
          </c:val>
          <c:smooth val="0"/>
        </c:ser>
        <c:ser>
          <c:idx val="2"/>
          <c:order val="2"/>
          <c:tx>
            <c:v>NPV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Case3!$Y$4:$Y$49</c:f>
              <c:numCache>
                <c:formatCode>General</c:formatCode>
                <c:ptCount val="46"/>
                <c:pt idx="0">
                  <c:v>1975075.5485352543</c:v>
                </c:pt>
                <c:pt idx="1">
                  <c:v>-335265.24314482743</c:v>
                </c:pt>
                <c:pt idx="2">
                  <c:v>-335265.24314482743</c:v>
                </c:pt>
                <c:pt idx="3">
                  <c:v>-335265.24314482743</c:v>
                </c:pt>
                <c:pt idx="4">
                  <c:v>-335265.24314482743</c:v>
                </c:pt>
                <c:pt idx="5">
                  <c:v>317992.83939386765</c:v>
                </c:pt>
                <c:pt idx="6">
                  <c:v>27938.168846000452</c:v>
                </c:pt>
                <c:pt idx="7">
                  <c:v>-396.85974865034223</c:v>
                </c:pt>
                <c:pt idx="8">
                  <c:v>3.8421426732093096</c:v>
                </c:pt>
                <c:pt idx="9">
                  <c:v>5.2277185022830963E-4</c:v>
                </c:pt>
                <c:pt idx="10">
                  <c:v>-4.6566128730773926E-10</c:v>
                </c:pt>
                <c:pt idx="11">
                  <c:v>-4.6566128730773926E-10</c:v>
                </c:pt>
                <c:pt idx="12">
                  <c:v>-4.6566128730773926E-10</c:v>
                </c:pt>
                <c:pt idx="13">
                  <c:v>-4.6566128730773926E-10</c:v>
                </c:pt>
                <c:pt idx="14">
                  <c:v>-4.6566128730773926E-10</c:v>
                </c:pt>
                <c:pt idx="15">
                  <c:v>-4.6566128730773926E-10</c:v>
                </c:pt>
                <c:pt idx="16">
                  <c:v>-4.6566128730773926E-10</c:v>
                </c:pt>
                <c:pt idx="17">
                  <c:v>-4.6566128730773926E-10</c:v>
                </c:pt>
                <c:pt idx="18">
                  <c:v>-4.6566128730773926E-10</c:v>
                </c:pt>
                <c:pt idx="19">
                  <c:v>-4.6566128730773926E-10</c:v>
                </c:pt>
                <c:pt idx="20">
                  <c:v>-4.6566128730773926E-10</c:v>
                </c:pt>
                <c:pt idx="21">
                  <c:v>-4.6566128730773926E-10</c:v>
                </c:pt>
                <c:pt idx="22">
                  <c:v>-4.6566128730773926E-10</c:v>
                </c:pt>
                <c:pt idx="23">
                  <c:v>-4.6566128730773926E-10</c:v>
                </c:pt>
                <c:pt idx="24">
                  <c:v>-4.6566128730773926E-10</c:v>
                </c:pt>
                <c:pt idx="25">
                  <c:v>-4.6566128730773926E-10</c:v>
                </c:pt>
                <c:pt idx="26">
                  <c:v>-4.6566128730773926E-10</c:v>
                </c:pt>
                <c:pt idx="27">
                  <c:v>-4.6566128730773926E-10</c:v>
                </c:pt>
                <c:pt idx="28">
                  <c:v>-4.6566128730773926E-10</c:v>
                </c:pt>
                <c:pt idx="29">
                  <c:v>-4.6566128730773926E-10</c:v>
                </c:pt>
                <c:pt idx="30">
                  <c:v>-4.6566128730773926E-10</c:v>
                </c:pt>
                <c:pt idx="31">
                  <c:v>-4.6566128730773926E-10</c:v>
                </c:pt>
                <c:pt idx="32">
                  <c:v>-4.6566128730773926E-10</c:v>
                </c:pt>
                <c:pt idx="33">
                  <c:v>-4.6566128730773926E-10</c:v>
                </c:pt>
                <c:pt idx="34">
                  <c:v>-4.6566128730773926E-10</c:v>
                </c:pt>
                <c:pt idx="35">
                  <c:v>-4.6566128730773926E-10</c:v>
                </c:pt>
                <c:pt idx="36">
                  <c:v>-4.6566128730773926E-10</c:v>
                </c:pt>
                <c:pt idx="37">
                  <c:v>-4.6566128730773926E-10</c:v>
                </c:pt>
                <c:pt idx="38">
                  <c:v>-4.6566128730773926E-10</c:v>
                </c:pt>
                <c:pt idx="39">
                  <c:v>-4.6566128730773926E-10</c:v>
                </c:pt>
                <c:pt idx="40">
                  <c:v>-4.6566128730773926E-10</c:v>
                </c:pt>
                <c:pt idx="41">
                  <c:v>-4.6566128730773926E-10</c:v>
                </c:pt>
                <c:pt idx="42">
                  <c:v>-4.6566128730773926E-10</c:v>
                </c:pt>
                <c:pt idx="43">
                  <c:v>-4.6566128730773926E-10</c:v>
                </c:pt>
                <c:pt idx="44">
                  <c:v>-4.6566128730773926E-10</c:v>
                </c:pt>
                <c:pt idx="45">
                  <c:v>-4.6566128730773926E-10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04608"/>
        <c:axId val="205705000"/>
      </c:lineChart>
      <c:catAx>
        <c:axId val="2057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5000"/>
        <c:crosses val="autoZero"/>
        <c:auto val="1"/>
        <c:lblAlgn val="ctr"/>
        <c:lblOffset val="100"/>
        <c:noMultiLvlLbl val="0"/>
      </c:catAx>
      <c:valAx>
        <c:axId val="20570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Net Present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Case6!$F$4:$F$39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cat>
          <c:val>
            <c:numRef>
              <c:f>Case6!$F$4:$F$39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Case6!$F$4:$F$39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cat>
          <c:val>
            <c:numRef>
              <c:f>Case6!$G$4:$G$39</c:f>
              <c:numCache>
                <c:formatCode>General</c:formatCode>
                <c:ptCount val="36"/>
                <c:pt idx="0">
                  <c:v>25.373134328358205</c:v>
                </c:pt>
                <c:pt idx="1">
                  <c:v>25.742574257425744</c:v>
                </c:pt>
                <c:pt idx="2">
                  <c:v>26.108374384236441</c:v>
                </c:pt>
                <c:pt idx="3">
                  <c:v>26.470588235294116</c:v>
                </c:pt>
                <c:pt idx="4">
                  <c:v>26.829268292682926</c:v>
                </c:pt>
                <c:pt idx="5">
                  <c:v>27.184466019417471</c:v>
                </c:pt>
                <c:pt idx="6">
                  <c:v>27.536231884057969</c:v>
                </c:pt>
                <c:pt idx="7">
                  <c:v>27.884615384615387</c:v>
                </c:pt>
                <c:pt idx="8">
                  <c:v>28.229665071770327</c:v>
                </c:pt>
                <c:pt idx="9">
                  <c:v>28.571428571428569</c:v>
                </c:pt>
                <c:pt idx="10">
                  <c:v>28.909952606635073</c:v>
                </c:pt>
                <c:pt idx="11">
                  <c:v>29.245283018867923</c:v>
                </c:pt>
                <c:pt idx="12">
                  <c:v>29.577464788732385</c:v>
                </c:pt>
                <c:pt idx="13">
                  <c:v>29.90654205607477</c:v>
                </c:pt>
                <c:pt idx="14">
                  <c:v>30.232558139534888</c:v>
                </c:pt>
                <c:pt idx="15">
                  <c:v>30.555555555555557</c:v>
                </c:pt>
                <c:pt idx="16">
                  <c:v>30.875576036866363</c:v>
                </c:pt>
                <c:pt idx="17">
                  <c:v>31.192660550458726</c:v>
                </c:pt>
                <c:pt idx="18">
                  <c:v>31.506849315068493</c:v>
                </c:pt>
                <c:pt idx="19">
                  <c:v>31.818181818181827</c:v>
                </c:pt>
                <c:pt idx="20">
                  <c:v>32.126696832579185</c:v>
                </c:pt>
                <c:pt idx="21">
                  <c:v>32.432432432432435</c:v>
                </c:pt>
                <c:pt idx="22">
                  <c:v>32.735426008968616</c:v>
                </c:pt>
                <c:pt idx="23">
                  <c:v>33.035714285714292</c:v>
                </c:pt>
                <c:pt idx="24">
                  <c:v>33.333333333333329</c:v>
                </c:pt>
                <c:pt idx="25">
                  <c:v>33.628318584070797</c:v>
                </c:pt>
                <c:pt idx="26">
                  <c:v>33.920704845814981</c:v>
                </c:pt>
                <c:pt idx="27">
                  <c:v>34.21052631578948</c:v>
                </c:pt>
                <c:pt idx="28">
                  <c:v>34.497816593886469</c:v>
                </c:pt>
                <c:pt idx="29">
                  <c:v>34.782608695652186</c:v>
                </c:pt>
                <c:pt idx="30">
                  <c:v>35.064935064935071</c:v>
                </c:pt>
                <c:pt idx="31">
                  <c:v>35.344827586206904</c:v>
                </c:pt>
                <c:pt idx="32">
                  <c:v>35.622317596566532</c:v>
                </c:pt>
                <c:pt idx="33">
                  <c:v>35.897435897435912</c:v>
                </c:pt>
                <c:pt idx="34">
                  <c:v>36.170212765957451</c:v>
                </c:pt>
                <c:pt idx="35">
                  <c:v>36.440677966101703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05784"/>
        <c:axId val="205706176"/>
      </c:lineChart>
      <c:catAx>
        <c:axId val="20570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6176"/>
        <c:crosses val="autoZero"/>
        <c:auto val="1"/>
        <c:lblAlgn val="ctr"/>
        <c:lblOffset val="100"/>
        <c:noMultiLvlLbl val="0"/>
      </c:catAx>
      <c:valAx>
        <c:axId val="2057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Estimate Progression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Case6!$U$3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Case6!$R$4:$R$39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cat>
          <c:val>
            <c:numRef>
              <c:f>Case6!$U$4:$U$49</c:f>
              <c:numCache>
                <c:formatCode>0.00000</c:formatCode>
                <c:ptCount val="46"/>
                <c:pt idx="0">
                  <c:v>20</c:v>
                </c:pt>
                <c:pt idx="1">
                  <c:v>10.005000000000001</c:v>
                </c:pt>
                <c:pt idx="2">
                  <c:v>10.005000000000001</c:v>
                </c:pt>
                <c:pt idx="3">
                  <c:v>10.005000000000001</c:v>
                </c:pt>
                <c:pt idx="4">
                  <c:v>10.005000000000001</c:v>
                </c:pt>
                <c:pt idx="5">
                  <c:v>10.005000000000001</c:v>
                </c:pt>
                <c:pt idx="6">
                  <c:v>10.005000000000001</c:v>
                </c:pt>
                <c:pt idx="7">
                  <c:v>10.005000000000001</c:v>
                </c:pt>
                <c:pt idx="8">
                  <c:v>10.005000000000001</c:v>
                </c:pt>
                <c:pt idx="9">
                  <c:v>10.005000000000001</c:v>
                </c:pt>
                <c:pt idx="10">
                  <c:v>10.005000000000001</c:v>
                </c:pt>
                <c:pt idx="11">
                  <c:v>10.005000000000001</c:v>
                </c:pt>
                <c:pt idx="12">
                  <c:v>10.005000000000001</c:v>
                </c:pt>
                <c:pt idx="13">
                  <c:v>10.005000000000001</c:v>
                </c:pt>
                <c:pt idx="14">
                  <c:v>10.005000000000001</c:v>
                </c:pt>
                <c:pt idx="15">
                  <c:v>10.005000000000001</c:v>
                </c:pt>
                <c:pt idx="16">
                  <c:v>10.005000000000001</c:v>
                </c:pt>
                <c:pt idx="17">
                  <c:v>10.005000000000001</c:v>
                </c:pt>
                <c:pt idx="18">
                  <c:v>10.005000000000001</c:v>
                </c:pt>
                <c:pt idx="19">
                  <c:v>10.005000000000001</c:v>
                </c:pt>
                <c:pt idx="20">
                  <c:v>10.005000000000001</c:v>
                </c:pt>
                <c:pt idx="21">
                  <c:v>10.005000000000001</c:v>
                </c:pt>
                <c:pt idx="22">
                  <c:v>10.005000000000001</c:v>
                </c:pt>
                <c:pt idx="23">
                  <c:v>10.005000000000001</c:v>
                </c:pt>
                <c:pt idx="24">
                  <c:v>10.005000000000001</c:v>
                </c:pt>
                <c:pt idx="25">
                  <c:v>10.005000000000001</c:v>
                </c:pt>
                <c:pt idx="26">
                  <c:v>10.005000000000001</c:v>
                </c:pt>
                <c:pt idx="27">
                  <c:v>10.005000000000001</c:v>
                </c:pt>
                <c:pt idx="28">
                  <c:v>10.005000000000001</c:v>
                </c:pt>
                <c:pt idx="29">
                  <c:v>10.005000000000001</c:v>
                </c:pt>
                <c:pt idx="30">
                  <c:v>10.005000000000001</c:v>
                </c:pt>
                <c:pt idx="31">
                  <c:v>10.005000000000001</c:v>
                </c:pt>
                <c:pt idx="32">
                  <c:v>10.005000000000001</c:v>
                </c:pt>
                <c:pt idx="33">
                  <c:v>10.005000000000001</c:v>
                </c:pt>
                <c:pt idx="34">
                  <c:v>10.005000000000001</c:v>
                </c:pt>
                <c:pt idx="35">
                  <c:v>10.005000000000001</c:v>
                </c:pt>
                <c:pt idx="36">
                  <c:v>10.005000000000001</c:v>
                </c:pt>
                <c:pt idx="37">
                  <c:v>10.005000000000001</c:v>
                </c:pt>
                <c:pt idx="38">
                  <c:v>10.005000000000001</c:v>
                </c:pt>
                <c:pt idx="39">
                  <c:v>10.005000000000001</c:v>
                </c:pt>
                <c:pt idx="40">
                  <c:v>10.005000000000001</c:v>
                </c:pt>
                <c:pt idx="41">
                  <c:v>10.005000000000001</c:v>
                </c:pt>
                <c:pt idx="42">
                  <c:v>10.005000000000001</c:v>
                </c:pt>
                <c:pt idx="43">
                  <c:v>10.005000000000001</c:v>
                </c:pt>
                <c:pt idx="44">
                  <c:v>10.005000000000001</c:v>
                </c:pt>
                <c:pt idx="45">
                  <c:v>10.005000000000001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Case6!$R$3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Case6!$R$4:$R$39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cat>
          <c:val>
            <c:numRef>
              <c:f>Case6!$R$4:$R$20</c:f>
              <c:numCache>
                <c:formatCode>General</c:formatCode>
                <c:ptCount val="17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</c:numCache>
            </c:numRef>
          </c:val>
          <c:smooth val="0"/>
        </c:ser>
        <c:ser>
          <c:idx val="2"/>
          <c:order val="2"/>
          <c:tx>
            <c:v>NPV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Case6!$Y$4:$Y$49</c:f>
              <c:numCache>
                <c:formatCode>General</c:formatCode>
                <c:ptCount val="46"/>
                <c:pt idx="0">
                  <c:v>96.428571428571431</c:v>
                </c:pt>
                <c:pt idx="1">
                  <c:v>93.184915947296687</c:v>
                </c:pt>
                <c:pt idx="2">
                  <c:v>93.184915947296687</c:v>
                </c:pt>
                <c:pt idx="3">
                  <c:v>93.184915947296687</c:v>
                </c:pt>
                <c:pt idx="4">
                  <c:v>93.184915947296687</c:v>
                </c:pt>
                <c:pt idx="5">
                  <c:v>93.184915947296687</c:v>
                </c:pt>
                <c:pt idx="6">
                  <c:v>93.184915947296687</c:v>
                </c:pt>
                <c:pt idx="7">
                  <c:v>93.184915947296687</c:v>
                </c:pt>
                <c:pt idx="8">
                  <c:v>93.184915947296687</c:v>
                </c:pt>
                <c:pt idx="9">
                  <c:v>93.184915947296687</c:v>
                </c:pt>
                <c:pt idx="10">
                  <c:v>93.184915947296687</c:v>
                </c:pt>
                <c:pt idx="11">
                  <c:v>93.184915947296687</c:v>
                </c:pt>
                <c:pt idx="12">
                  <c:v>93.184915947296687</c:v>
                </c:pt>
                <c:pt idx="13">
                  <c:v>93.184915947296687</c:v>
                </c:pt>
                <c:pt idx="14">
                  <c:v>93.184915947296687</c:v>
                </c:pt>
                <c:pt idx="15">
                  <c:v>93.184915947296687</c:v>
                </c:pt>
                <c:pt idx="16">
                  <c:v>93.184915947296687</c:v>
                </c:pt>
                <c:pt idx="17">
                  <c:v>93.184915947296687</c:v>
                </c:pt>
                <c:pt idx="18">
                  <c:v>93.184915947296687</c:v>
                </c:pt>
                <c:pt idx="19">
                  <c:v>93.184915947296687</c:v>
                </c:pt>
                <c:pt idx="20">
                  <c:v>93.184915947296687</c:v>
                </c:pt>
                <c:pt idx="21">
                  <c:v>93.184915947296687</c:v>
                </c:pt>
                <c:pt idx="22">
                  <c:v>93.184915947296687</c:v>
                </c:pt>
                <c:pt idx="23">
                  <c:v>93.184915947296687</c:v>
                </c:pt>
                <c:pt idx="24">
                  <c:v>93.184915947296687</c:v>
                </c:pt>
                <c:pt idx="25">
                  <c:v>93.184915947296687</c:v>
                </c:pt>
                <c:pt idx="26">
                  <c:v>93.184915947296687</c:v>
                </c:pt>
                <c:pt idx="27">
                  <c:v>93.184915947296687</c:v>
                </c:pt>
                <c:pt idx="28">
                  <c:v>93.184915947296687</c:v>
                </c:pt>
                <c:pt idx="29">
                  <c:v>93.184915947296687</c:v>
                </c:pt>
                <c:pt idx="30">
                  <c:v>93.184915947296687</c:v>
                </c:pt>
                <c:pt idx="31">
                  <c:v>93.184915947296687</c:v>
                </c:pt>
                <c:pt idx="32">
                  <c:v>93.184915947296687</c:v>
                </c:pt>
                <c:pt idx="33">
                  <c:v>93.184915947296687</c:v>
                </c:pt>
                <c:pt idx="34">
                  <c:v>93.184915947296687</c:v>
                </c:pt>
                <c:pt idx="35">
                  <c:v>93.184915947296687</c:v>
                </c:pt>
                <c:pt idx="36">
                  <c:v>93.184915947296687</c:v>
                </c:pt>
                <c:pt idx="37">
                  <c:v>93.184915947296687</c:v>
                </c:pt>
                <c:pt idx="38">
                  <c:v>93.184915947296687</c:v>
                </c:pt>
                <c:pt idx="39">
                  <c:v>93.184915947296687</c:v>
                </c:pt>
                <c:pt idx="40">
                  <c:v>93.184915947296687</c:v>
                </c:pt>
                <c:pt idx="41">
                  <c:v>93.184915947296687</c:v>
                </c:pt>
                <c:pt idx="42">
                  <c:v>93.184915947296687</c:v>
                </c:pt>
                <c:pt idx="43">
                  <c:v>93.184915947296687</c:v>
                </c:pt>
                <c:pt idx="44">
                  <c:v>93.184915947296687</c:v>
                </c:pt>
                <c:pt idx="45">
                  <c:v>93.184915947296687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06960"/>
        <c:axId val="205707352"/>
      </c:lineChart>
      <c:catAx>
        <c:axId val="20570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7352"/>
        <c:crosses val="autoZero"/>
        <c:auto val="1"/>
        <c:lblAlgn val="ctr"/>
        <c:lblOffset val="100"/>
        <c:noMultiLvlLbl val="0"/>
      </c:catAx>
      <c:valAx>
        <c:axId val="20570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Net Present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NullCase!$F$4:$F$39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cat>
          <c:val>
            <c:numRef>
              <c:f>NullCase!$F$4:$F$39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NullCase!$F$4:$F$39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cat>
          <c:val>
            <c:numRef>
              <c:f>NullCase!$G$4:$G$39</c:f>
              <c:numCache>
                <c:formatCode>General</c:formatCode>
                <c:ptCount val="36"/>
                <c:pt idx="0">
                  <c:v>-18384.499326611854</c:v>
                </c:pt>
                <c:pt idx="1">
                  <c:v>-16497.910643474374</c:v>
                </c:pt>
                <c:pt idx="2">
                  <c:v>-14689.4842260164</c:v>
                </c:pt>
                <c:pt idx="3">
                  <c:v>-12955.747863533281</c:v>
                </c:pt>
                <c:pt idx="4">
                  <c:v>-11293.397462864581</c:v>
                </c:pt>
                <c:pt idx="5">
                  <c:v>-9699.288190564781</c:v>
                </c:pt>
                <c:pt idx="6">
                  <c:v>-8170.4261203447095</c:v>
                </c:pt>
                <c:pt idx="7">
                  <c:v>-6703.9603547508013</c:v>
                </c:pt>
                <c:pt idx="8">
                  <c:v>-5297.1755920961878</c:v>
                </c:pt>
                <c:pt idx="9">
                  <c:v>-3947.4851115499769</c:v>
                </c:pt>
                <c:pt idx="10">
                  <c:v>-2652.4241510612628</c:v>
                </c:pt>
                <c:pt idx="11">
                  <c:v>-1409.6436544326716</c:v>
                </c:pt>
                <c:pt idx="12">
                  <c:v>-216.90436539183429</c:v>
                </c:pt>
                <c:pt idx="13">
                  <c:v>927.92875207134057</c:v>
                </c:pt>
                <c:pt idx="14">
                  <c:v>2026.8917865030089</c:v>
                </c:pt>
                <c:pt idx="15">
                  <c:v>3081.9268630893494</c:v>
                </c:pt>
                <c:pt idx="16">
                  <c:v>4094.8868560792544</c:v>
                </c:pt>
                <c:pt idx="17">
                  <c:v>5067.5398454699243</c:v>
                </c:pt>
                <c:pt idx="18">
                  <c:v>6001.5733328929418</c:v>
                </c:pt>
                <c:pt idx="19">
                  <c:v>6898.598230707561</c:v>
                </c:pt>
                <c:pt idx="20">
                  <c:v>7760.1526374325986</c:v>
                </c:pt>
                <c:pt idx="21">
                  <c:v>8587.7054118360975</c:v>
                </c:pt>
                <c:pt idx="22">
                  <c:v>9382.6595572396254</c:v>
                </c:pt>
                <c:pt idx="23">
                  <c:v>10146.355426885231</c:v>
                </c:pt>
                <c:pt idx="24">
                  <c:v>10880.073760546657</c:v>
                </c:pt>
                <c:pt idx="25">
                  <c:v>11585.038561949317</c:v>
                </c:pt>
                <c:pt idx="26">
                  <c:v>12262.419825979232</c:v>
                </c:pt>
                <c:pt idx="27">
                  <c:v>12913.336124121626</c:v>
                </c:pt>
                <c:pt idx="28">
                  <c:v>13538.857056060195</c:v>
                </c:pt>
                <c:pt idx="29">
                  <c:v>14140.005574893534</c:v>
                </c:pt>
                <c:pt idx="30">
                  <c:v>14717.760192980117</c:v>
                </c:pt>
                <c:pt idx="31">
                  <c:v>15273.057075006946</c:v>
                </c:pt>
                <c:pt idx="32">
                  <c:v>15806.792024486123</c:v>
                </c:pt>
                <c:pt idx="33">
                  <c:v>16319.82236951909</c:v>
                </c:pt>
                <c:pt idx="34">
                  <c:v>16812.968753324436</c:v>
                </c:pt>
                <c:pt idx="35">
                  <c:v>17287.016834704926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08136"/>
        <c:axId val="206062104"/>
      </c:lineChart>
      <c:catAx>
        <c:axId val="20570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62104"/>
        <c:crosses val="autoZero"/>
        <c:auto val="1"/>
        <c:lblAlgn val="ctr"/>
        <c:lblOffset val="100"/>
        <c:noMultiLvlLbl val="0"/>
      </c:catAx>
      <c:valAx>
        <c:axId val="20606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Estimate Progression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NullCase!$U$3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NullCase!$R$4:$R$39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cat>
          <c:val>
            <c:numRef>
              <c:f>NullCase!$U$4:$U$49</c:f>
              <c:numCache>
                <c:formatCode>0.00000</c:formatCode>
                <c:ptCount val="46"/>
                <c:pt idx="0">
                  <c:v>20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0.13656810183629134</c:v>
                </c:pt>
                <c:pt idx="8">
                  <c:v>7.3284050918145674E-2</c:v>
                </c:pt>
                <c:pt idx="9">
                  <c:v>6.5285704341843553E-2</c:v>
                </c:pt>
                <c:pt idx="10">
                  <c:v>6.5951346949091466E-2</c:v>
                </c:pt>
                <c:pt idx="11">
                  <c:v>6.5931781256532679E-2</c:v>
                </c:pt>
                <c:pt idx="12">
                  <c:v>6.5931729367460876E-2</c:v>
                </c:pt>
                <c:pt idx="13">
                  <c:v>6.5931729367475239E-2</c:v>
                </c:pt>
                <c:pt idx="14">
                  <c:v>6.5931729367475239E-2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NullCase!$R$3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NullCase!$R$4:$R$39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cat>
          <c:val>
            <c:numRef>
              <c:f>NullCase!$R$4:$R$20</c:f>
              <c:numCache>
                <c:formatCode>General</c:formatCode>
                <c:ptCount val="17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</c:numCache>
            </c:numRef>
          </c:val>
          <c:smooth val="0"/>
        </c:ser>
        <c:ser>
          <c:idx val="2"/>
          <c:order val="2"/>
          <c:tx>
            <c:v>NPV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NullCase!$Y$4:$Y$49</c:f>
              <c:numCache>
                <c:formatCode>General</c:formatCode>
                <c:ptCount val="46"/>
                <c:pt idx="0">
                  <c:v>23336.84563091338</c:v>
                </c:pt>
                <c:pt idx="1">
                  <c:v>-16497.910643474374</c:v>
                </c:pt>
                <c:pt idx="2">
                  <c:v>-16497.910643474374</c:v>
                </c:pt>
                <c:pt idx="3">
                  <c:v>-16497.910643474374</c:v>
                </c:pt>
                <c:pt idx="4">
                  <c:v>-16497.910643474374</c:v>
                </c:pt>
                <c:pt idx="5">
                  <c:v>-16497.910643474374</c:v>
                </c:pt>
                <c:pt idx="6">
                  <c:v>-16497.910643474374</c:v>
                </c:pt>
                <c:pt idx="7">
                  <c:v>12469.357533366026</c:v>
                </c:pt>
                <c:pt idx="8">
                  <c:v>1654.7858695751638</c:v>
                </c:pt>
                <c:pt idx="9">
                  <c:v>-150.21688933708356</c:v>
                </c:pt>
                <c:pt idx="10">
                  <c:v>4.5491448573447997</c:v>
                </c:pt>
                <c:pt idx="11">
                  <c:v>1.2033581311698072E-2</c:v>
                </c:pt>
                <c:pt idx="12">
                  <c:v>-3.3323885872960091E-9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62888"/>
        <c:axId val="206063280"/>
      </c:lineChart>
      <c:catAx>
        <c:axId val="20606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63280"/>
        <c:crosses val="autoZero"/>
        <c:auto val="1"/>
        <c:lblAlgn val="ctr"/>
        <c:lblOffset val="100"/>
        <c:noMultiLvlLbl val="0"/>
      </c:catAx>
      <c:valAx>
        <c:axId val="2060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6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Estimate Progression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Case3!$U$3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Case3!$R$4:$R$39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cat>
          <c:val>
            <c:numRef>
              <c:f>Case3!$U$4:$U$49</c:f>
              <c:numCache>
                <c:formatCode>0.000000</c:formatCode>
                <c:ptCount val="46"/>
                <c:pt idx="0">
                  <c:v>20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0.18640222545503504</c:v>
                </c:pt>
                <c:pt idx="6">
                  <c:v>9.8201112727517526E-2</c:v>
                </c:pt>
                <c:pt idx="7">
                  <c:v>9.0538428687222297E-2</c:v>
                </c:pt>
                <c:pt idx="8">
                  <c:v>9.0645752060906581E-2</c:v>
                </c:pt>
                <c:pt idx="9">
                  <c:v>9.0644722987366394E-2</c:v>
                </c:pt>
                <c:pt idx="10">
                  <c:v>9.0644722847329121E-2</c:v>
                </c:pt>
                <c:pt idx="11">
                  <c:v>9.0644722847329121E-2</c:v>
                </c:pt>
                <c:pt idx="12">
                  <c:v>9.0644722847329121E-2</c:v>
                </c:pt>
                <c:pt idx="13">
                  <c:v>9.0644722847329121E-2</c:v>
                </c:pt>
                <c:pt idx="14">
                  <c:v>9.0644722847329134E-2</c:v>
                </c:pt>
                <c:pt idx="15">
                  <c:v>9.0644722847329148E-2</c:v>
                </c:pt>
                <c:pt idx="16">
                  <c:v>9.0644722847329148E-2</c:v>
                </c:pt>
                <c:pt idx="17">
                  <c:v>9.0644722847329148E-2</c:v>
                </c:pt>
                <c:pt idx="18">
                  <c:v>9.0644722847329148E-2</c:v>
                </c:pt>
                <c:pt idx="19">
                  <c:v>9.0644722847329148E-2</c:v>
                </c:pt>
                <c:pt idx="20">
                  <c:v>9.0644722847329148E-2</c:v>
                </c:pt>
                <c:pt idx="21">
                  <c:v>9.0644722847329148E-2</c:v>
                </c:pt>
                <c:pt idx="22">
                  <c:v>9.0644722847329148E-2</c:v>
                </c:pt>
                <c:pt idx="23">
                  <c:v>9.0644722847329148E-2</c:v>
                </c:pt>
                <c:pt idx="24">
                  <c:v>9.0644722847329148E-2</c:v>
                </c:pt>
                <c:pt idx="25">
                  <c:v>9.0644722847329148E-2</c:v>
                </c:pt>
                <c:pt idx="26">
                  <c:v>9.0644722847329148E-2</c:v>
                </c:pt>
                <c:pt idx="27">
                  <c:v>9.0644722847329148E-2</c:v>
                </c:pt>
                <c:pt idx="28">
                  <c:v>9.0644722847329148E-2</c:v>
                </c:pt>
                <c:pt idx="29">
                  <c:v>9.0644722847329148E-2</c:v>
                </c:pt>
                <c:pt idx="30">
                  <c:v>9.0644722847329148E-2</c:v>
                </c:pt>
                <c:pt idx="31">
                  <c:v>9.0644722847329148E-2</c:v>
                </c:pt>
                <c:pt idx="32">
                  <c:v>9.0644722847329148E-2</c:v>
                </c:pt>
                <c:pt idx="33">
                  <c:v>9.0644722847329148E-2</c:v>
                </c:pt>
                <c:pt idx="34">
                  <c:v>9.0644722847329148E-2</c:v>
                </c:pt>
                <c:pt idx="35">
                  <c:v>9.0644722847329148E-2</c:v>
                </c:pt>
                <c:pt idx="36">
                  <c:v>9.0644722847329148E-2</c:v>
                </c:pt>
                <c:pt idx="37">
                  <c:v>9.0644722847329148E-2</c:v>
                </c:pt>
                <c:pt idx="38">
                  <c:v>9.0644722847329148E-2</c:v>
                </c:pt>
                <c:pt idx="39">
                  <c:v>9.0644722847329148E-2</c:v>
                </c:pt>
                <c:pt idx="40">
                  <c:v>9.0644722847329148E-2</c:v>
                </c:pt>
                <c:pt idx="41">
                  <c:v>9.0644722847329148E-2</c:v>
                </c:pt>
                <c:pt idx="42">
                  <c:v>9.0644722847329148E-2</c:v>
                </c:pt>
                <c:pt idx="43">
                  <c:v>9.0644722847329148E-2</c:v>
                </c:pt>
                <c:pt idx="44">
                  <c:v>9.0644722847329148E-2</c:v>
                </c:pt>
                <c:pt idx="45">
                  <c:v>9.0644722847329148E-2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Case3!$R$3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Case3!$R$4:$R$39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cat>
          <c:val>
            <c:numRef>
              <c:f>Case3!$R$4:$R$20</c:f>
              <c:numCache>
                <c:formatCode>General</c:formatCode>
                <c:ptCount val="17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</c:numCache>
            </c:numRef>
          </c:val>
          <c:smooth val="0"/>
        </c:ser>
        <c:ser>
          <c:idx val="2"/>
          <c:order val="2"/>
          <c:tx>
            <c:v>NPV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Case3!$Y$4:$Y$49</c:f>
              <c:numCache>
                <c:formatCode>General</c:formatCode>
                <c:ptCount val="46"/>
                <c:pt idx="0">
                  <c:v>1975075.5485352543</c:v>
                </c:pt>
                <c:pt idx="1">
                  <c:v>-335265.24314482743</c:v>
                </c:pt>
                <c:pt idx="2">
                  <c:v>-335265.24314482743</c:v>
                </c:pt>
                <c:pt idx="3">
                  <c:v>-335265.24314482743</c:v>
                </c:pt>
                <c:pt idx="4">
                  <c:v>-335265.24314482743</c:v>
                </c:pt>
                <c:pt idx="5">
                  <c:v>317992.83939386765</c:v>
                </c:pt>
                <c:pt idx="6">
                  <c:v>27938.168846000452</c:v>
                </c:pt>
                <c:pt idx="7">
                  <c:v>-396.85974865034223</c:v>
                </c:pt>
                <c:pt idx="8">
                  <c:v>3.8421426732093096</c:v>
                </c:pt>
                <c:pt idx="9">
                  <c:v>5.2277185022830963E-4</c:v>
                </c:pt>
                <c:pt idx="10">
                  <c:v>-4.6566128730773926E-10</c:v>
                </c:pt>
                <c:pt idx="11">
                  <c:v>-4.6566128730773926E-10</c:v>
                </c:pt>
                <c:pt idx="12">
                  <c:v>-4.6566128730773926E-10</c:v>
                </c:pt>
                <c:pt idx="13">
                  <c:v>-4.6566128730773926E-10</c:v>
                </c:pt>
                <c:pt idx="14">
                  <c:v>-4.6566128730773926E-10</c:v>
                </c:pt>
                <c:pt idx="15">
                  <c:v>-4.6566128730773926E-10</c:v>
                </c:pt>
                <c:pt idx="16">
                  <c:v>-4.6566128730773926E-10</c:v>
                </c:pt>
                <c:pt idx="17">
                  <c:v>-4.6566128730773926E-10</c:v>
                </c:pt>
                <c:pt idx="18">
                  <c:v>-4.6566128730773926E-10</c:v>
                </c:pt>
                <c:pt idx="19">
                  <c:v>-4.6566128730773926E-10</c:v>
                </c:pt>
                <c:pt idx="20">
                  <c:v>-4.6566128730773926E-10</c:v>
                </c:pt>
                <c:pt idx="21">
                  <c:v>-4.6566128730773926E-10</c:v>
                </c:pt>
                <c:pt idx="22">
                  <c:v>-4.6566128730773926E-10</c:v>
                </c:pt>
                <c:pt idx="23">
                  <c:v>-4.6566128730773926E-10</c:v>
                </c:pt>
                <c:pt idx="24">
                  <c:v>-4.6566128730773926E-10</c:v>
                </c:pt>
                <c:pt idx="25">
                  <c:v>-4.6566128730773926E-10</c:v>
                </c:pt>
                <c:pt idx="26">
                  <c:v>-4.6566128730773926E-10</c:v>
                </c:pt>
                <c:pt idx="27">
                  <c:v>-4.6566128730773926E-10</c:v>
                </c:pt>
                <c:pt idx="28">
                  <c:v>-4.6566128730773926E-10</c:v>
                </c:pt>
                <c:pt idx="29">
                  <c:v>-4.6566128730773926E-10</c:v>
                </c:pt>
                <c:pt idx="30">
                  <c:v>-4.6566128730773926E-10</c:v>
                </c:pt>
                <c:pt idx="31">
                  <c:v>-4.6566128730773926E-10</c:v>
                </c:pt>
                <c:pt idx="32">
                  <c:v>-4.6566128730773926E-10</c:v>
                </c:pt>
                <c:pt idx="33">
                  <c:v>-4.6566128730773926E-10</c:v>
                </c:pt>
                <c:pt idx="34">
                  <c:v>-4.6566128730773926E-10</c:v>
                </c:pt>
                <c:pt idx="35">
                  <c:v>-4.6566128730773926E-10</c:v>
                </c:pt>
                <c:pt idx="36">
                  <c:v>-4.6566128730773926E-10</c:v>
                </c:pt>
                <c:pt idx="37">
                  <c:v>-4.6566128730773926E-10</c:v>
                </c:pt>
                <c:pt idx="38">
                  <c:v>-4.6566128730773926E-10</c:v>
                </c:pt>
                <c:pt idx="39">
                  <c:v>-4.6566128730773926E-10</c:v>
                </c:pt>
                <c:pt idx="40">
                  <c:v>-4.6566128730773926E-10</c:v>
                </c:pt>
                <c:pt idx="41">
                  <c:v>-4.6566128730773926E-10</c:v>
                </c:pt>
                <c:pt idx="42">
                  <c:v>-4.6566128730773926E-10</c:v>
                </c:pt>
                <c:pt idx="43">
                  <c:v>-4.6566128730773926E-10</c:v>
                </c:pt>
                <c:pt idx="44">
                  <c:v>-4.6566128730773926E-10</c:v>
                </c:pt>
                <c:pt idx="45">
                  <c:v>-4.6566128730773926E-10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37624"/>
        <c:axId val="157638016"/>
      </c:lineChart>
      <c:catAx>
        <c:axId val="15763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8016"/>
        <c:crosses val="autoZero"/>
        <c:auto val="1"/>
        <c:lblAlgn val="ctr"/>
        <c:lblOffset val="100"/>
        <c:noMultiLvlLbl val="0"/>
      </c:catAx>
      <c:valAx>
        <c:axId val="157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Net Present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Case3!$F$4:$F$39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cat>
          <c:val>
            <c:numRef>
              <c:f>Case3!$F$4:$F$39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Case3!$F$4:$F$39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cat>
          <c:val>
            <c:numRef>
              <c:f>Case3!$G$4:$G$39</c:f>
              <c:numCache>
                <c:formatCode>General</c:formatCode>
                <c:ptCount val="36"/>
                <c:pt idx="0">
                  <c:v>-358545.69083568174</c:v>
                </c:pt>
                <c:pt idx="1">
                  <c:v>-335265.24314482743</c:v>
                </c:pt>
                <c:pt idx="2">
                  <c:v>-312303.06221459201</c:v>
                </c:pt>
                <c:pt idx="3">
                  <c:v>-289653.34035086492</c:v>
                </c:pt>
                <c:pt idx="4">
                  <c:v>-267310.4030747842</c:v>
                </c:pt>
                <c:pt idx="5">
                  <c:v>-245268.70544261858</c:v>
                </c:pt>
                <c:pt idx="6">
                  <c:v>-223522.82848449238</c:v>
                </c:pt>
                <c:pt idx="7">
                  <c:v>-202067.47575750155</c:v>
                </c:pt>
                <c:pt idx="8">
                  <c:v>-180897.47000909457</c:v>
                </c:pt>
                <c:pt idx="9">
                  <c:v>-160007.74994662218</c:v>
                </c:pt>
                <c:pt idx="10">
                  <c:v>-139393.36710923631</c:v>
                </c:pt>
                <c:pt idx="11">
                  <c:v>-119049.48283839365</c:v>
                </c:pt>
                <c:pt idx="12">
                  <c:v>-98971.3653434515</c:v>
                </c:pt>
                <c:pt idx="13">
                  <c:v>-79154.3868589052</c:v>
                </c:pt>
                <c:pt idx="14">
                  <c:v>-59594.020890022162</c:v>
                </c:pt>
                <c:pt idx="15">
                  <c:v>-40285.839543707669</c:v>
                </c:pt>
                <c:pt idx="16">
                  <c:v>-21225.510941616725</c:v>
                </c:pt>
                <c:pt idx="17">
                  <c:v>-2408.7967125722207</c:v>
                </c:pt>
                <c:pt idx="18">
                  <c:v>16168.450438454747</c:v>
                </c:pt>
                <c:pt idx="19">
                  <c:v>34510.289087487385</c:v>
                </c:pt>
                <c:pt idx="20">
                  <c:v>52620.691377380397</c:v>
                </c:pt>
                <c:pt idx="21">
                  <c:v>70503.545234822668</c:v>
                </c:pt>
                <c:pt idx="22">
                  <c:v>88162.656520844903</c:v>
                </c:pt>
                <c:pt idx="23">
                  <c:v>105601.7511171666</c:v>
                </c:pt>
                <c:pt idx="24">
                  <c:v>122824.47695050249</c:v>
                </c:pt>
                <c:pt idx="25">
                  <c:v>139834.40595702501</c:v>
                </c:pt>
                <c:pt idx="26">
                  <c:v>156635.03598891804</c:v>
                </c:pt>
                <c:pt idx="27">
                  <c:v>173229.7926650187</c:v>
                </c:pt>
                <c:pt idx="28">
                  <c:v>189622.03116743593</c:v>
                </c:pt>
                <c:pt idx="29">
                  <c:v>205815.03798591811</c:v>
                </c:pt>
                <c:pt idx="30">
                  <c:v>221812.03261171421</c:v>
                </c:pt>
                <c:pt idx="31">
                  <c:v>237616.1691826256</c:v>
                </c:pt>
                <c:pt idx="32">
                  <c:v>253230.5380808101</c:v>
                </c:pt>
                <c:pt idx="33">
                  <c:v>268658.16748495121</c:v>
                </c:pt>
                <c:pt idx="34">
                  <c:v>283902.02487822343</c:v>
                </c:pt>
                <c:pt idx="35">
                  <c:v>298965.01851353655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38800"/>
        <c:axId val="157639192"/>
      </c:lineChart>
      <c:catAx>
        <c:axId val="1576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9192"/>
        <c:crosses val="autoZero"/>
        <c:auto val="1"/>
        <c:lblAlgn val="ctr"/>
        <c:lblOffset val="100"/>
        <c:noMultiLvlLbl val="0"/>
      </c:catAx>
      <c:valAx>
        <c:axId val="15763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Estimate Progression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Case3!$U$3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Case3!$R$4:$R$39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cat>
          <c:val>
            <c:numRef>
              <c:f>Case3!$U$4:$U$49</c:f>
              <c:numCache>
                <c:formatCode>0.000000</c:formatCode>
                <c:ptCount val="46"/>
                <c:pt idx="0">
                  <c:v>20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0.18640222545503504</c:v>
                </c:pt>
                <c:pt idx="6">
                  <c:v>9.8201112727517526E-2</c:v>
                </c:pt>
                <c:pt idx="7">
                  <c:v>9.0538428687222297E-2</c:v>
                </c:pt>
                <c:pt idx="8">
                  <c:v>9.0645752060906581E-2</c:v>
                </c:pt>
                <c:pt idx="9">
                  <c:v>9.0644722987366394E-2</c:v>
                </c:pt>
                <c:pt idx="10">
                  <c:v>9.0644722847329121E-2</c:v>
                </c:pt>
                <c:pt idx="11">
                  <c:v>9.0644722847329121E-2</c:v>
                </c:pt>
                <c:pt idx="12">
                  <c:v>9.0644722847329121E-2</c:v>
                </c:pt>
                <c:pt idx="13">
                  <c:v>9.0644722847329121E-2</c:v>
                </c:pt>
                <c:pt idx="14">
                  <c:v>9.0644722847329134E-2</c:v>
                </c:pt>
                <c:pt idx="15">
                  <c:v>9.0644722847329148E-2</c:v>
                </c:pt>
                <c:pt idx="16">
                  <c:v>9.0644722847329148E-2</c:v>
                </c:pt>
                <c:pt idx="17">
                  <c:v>9.0644722847329148E-2</c:v>
                </c:pt>
                <c:pt idx="18">
                  <c:v>9.0644722847329148E-2</c:v>
                </c:pt>
                <c:pt idx="19">
                  <c:v>9.0644722847329148E-2</c:v>
                </c:pt>
                <c:pt idx="20">
                  <c:v>9.0644722847329148E-2</c:v>
                </c:pt>
                <c:pt idx="21">
                  <c:v>9.0644722847329148E-2</c:v>
                </c:pt>
                <c:pt idx="22">
                  <c:v>9.0644722847329148E-2</c:v>
                </c:pt>
                <c:pt idx="23">
                  <c:v>9.0644722847329148E-2</c:v>
                </c:pt>
                <c:pt idx="24">
                  <c:v>9.0644722847329148E-2</c:v>
                </c:pt>
                <c:pt idx="25">
                  <c:v>9.0644722847329148E-2</c:v>
                </c:pt>
                <c:pt idx="26">
                  <c:v>9.0644722847329148E-2</c:v>
                </c:pt>
                <c:pt idx="27">
                  <c:v>9.0644722847329148E-2</c:v>
                </c:pt>
                <c:pt idx="28">
                  <c:v>9.0644722847329148E-2</c:v>
                </c:pt>
                <c:pt idx="29">
                  <c:v>9.0644722847329148E-2</c:v>
                </c:pt>
                <c:pt idx="30">
                  <c:v>9.0644722847329148E-2</c:v>
                </c:pt>
                <c:pt idx="31">
                  <c:v>9.0644722847329148E-2</c:v>
                </c:pt>
                <c:pt idx="32">
                  <c:v>9.0644722847329148E-2</c:v>
                </c:pt>
                <c:pt idx="33">
                  <c:v>9.0644722847329148E-2</c:v>
                </c:pt>
                <c:pt idx="34">
                  <c:v>9.0644722847329148E-2</c:v>
                </c:pt>
                <c:pt idx="35">
                  <c:v>9.0644722847329148E-2</c:v>
                </c:pt>
                <c:pt idx="36">
                  <c:v>9.0644722847329148E-2</c:v>
                </c:pt>
                <c:pt idx="37">
                  <c:v>9.0644722847329148E-2</c:v>
                </c:pt>
                <c:pt idx="38">
                  <c:v>9.0644722847329148E-2</c:v>
                </c:pt>
                <c:pt idx="39">
                  <c:v>9.0644722847329148E-2</c:v>
                </c:pt>
                <c:pt idx="40">
                  <c:v>9.0644722847329148E-2</c:v>
                </c:pt>
                <c:pt idx="41">
                  <c:v>9.0644722847329148E-2</c:v>
                </c:pt>
                <c:pt idx="42">
                  <c:v>9.0644722847329148E-2</c:v>
                </c:pt>
                <c:pt idx="43">
                  <c:v>9.0644722847329148E-2</c:v>
                </c:pt>
                <c:pt idx="44">
                  <c:v>9.0644722847329148E-2</c:v>
                </c:pt>
                <c:pt idx="45">
                  <c:v>9.0644722847329148E-2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Case3!$R$3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Case3!$R$4:$R$39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cat>
          <c:val>
            <c:numRef>
              <c:f>Case3!$R$4:$R$20</c:f>
              <c:numCache>
                <c:formatCode>General</c:formatCode>
                <c:ptCount val="17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</c:numCache>
            </c:numRef>
          </c:val>
          <c:smooth val="0"/>
        </c:ser>
        <c:ser>
          <c:idx val="2"/>
          <c:order val="2"/>
          <c:tx>
            <c:v>NPV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Case3!$Y$4:$Y$49</c:f>
              <c:numCache>
                <c:formatCode>General</c:formatCode>
                <c:ptCount val="46"/>
                <c:pt idx="0">
                  <c:v>1975075.5485352543</c:v>
                </c:pt>
                <c:pt idx="1">
                  <c:v>-335265.24314482743</c:v>
                </c:pt>
                <c:pt idx="2">
                  <c:v>-335265.24314482743</c:v>
                </c:pt>
                <c:pt idx="3">
                  <c:v>-335265.24314482743</c:v>
                </c:pt>
                <c:pt idx="4">
                  <c:v>-335265.24314482743</c:v>
                </c:pt>
                <c:pt idx="5">
                  <c:v>317992.83939386765</c:v>
                </c:pt>
                <c:pt idx="6">
                  <c:v>27938.168846000452</c:v>
                </c:pt>
                <c:pt idx="7">
                  <c:v>-396.85974865034223</c:v>
                </c:pt>
                <c:pt idx="8">
                  <c:v>3.8421426732093096</c:v>
                </c:pt>
                <c:pt idx="9">
                  <c:v>5.2277185022830963E-4</c:v>
                </c:pt>
                <c:pt idx="10">
                  <c:v>-4.6566128730773926E-10</c:v>
                </c:pt>
                <c:pt idx="11">
                  <c:v>-4.6566128730773926E-10</c:v>
                </c:pt>
                <c:pt idx="12">
                  <c:v>-4.6566128730773926E-10</c:v>
                </c:pt>
                <c:pt idx="13">
                  <c:v>-4.6566128730773926E-10</c:v>
                </c:pt>
                <c:pt idx="14">
                  <c:v>-4.6566128730773926E-10</c:v>
                </c:pt>
                <c:pt idx="15">
                  <c:v>-4.6566128730773926E-10</c:v>
                </c:pt>
                <c:pt idx="16">
                  <c:v>-4.6566128730773926E-10</c:v>
                </c:pt>
                <c:pt idx="17">
                  <c:v>-4.6566128730773926E-10</c:v>
                </c:pt>
                <c:pt idx="18">
                  <c:v>-4.6566128730773926E-10</c:v>
                </c:pt>
                <c:pt idx="19">
                  <c:v>-4.6566128730773926E-10</c:v>
                </c:pt>
                <c:pt idx="20">
                  <c:v>-4.6566128730773926E-10</c:v>
                </c:pt>
                <c:pt idx="21">
                  <c:v>-4.6566128730773926E-10</c:v>
                </c:pt>
                <c:pt idx="22">
                  <c:v>-4.6566128730773926E-10</c:v>
                </c:pt>
                <c:pt idx="23">
                  <c:v>-4.6566128730773926E-10</c:v>
                </c:pt>
                <c:pt idx="24">
                  <c:v>-4.6566128730773926E-10</c:v>
                </c:pt>
                <c:pt idx="25">
                  <c:v>-4.6566128730773926E-10</c:v>
                </c:pt>
                <c:pt idx="26">
                  <c:v>-4.6566128730773926E-10</c:v>
                </c:pt>
                <c:pt idx="27">
                  <c:v>-4.6566128730773926E-10</c:v>
                </c:pt>
                <c:pt idx="28">
                  <c:v>-4.6566128730773926E-10</c:v>
                </c:pt>
                <c:pt idx="29">
                  <c:v>-4.6566128730773926E-10</c:v>
                </c:pt>
                <c:pt idx="30">
                  <c:v>-4.6566128730773926E-10</c:v>
                </c:pt>
                <c:pt idx="31">
                  <c:v>-4.6566128730773926E-10</c:v>
                </c:pt>
                <c:pt idx="32">
                  <c:v>-4.6566128730773926E-10</c:v>
                </c:pt>
                <c:pt idx="33">
                  <c:v>-4.6566128730773926E-10</c:v>
                </c:pt>
                <c:pt idx="34">
                  <c:v>-4.6566128730773926E-10</c:v>
                </c:pt>
                <c:pt idx="35">
                  <c:v>-4.6566128730773926E-10</c:v>
                </c:pt>
                <c:pt idx="36">
                  <c:v>-4.6566128730773926E-10</c:v>
                </c:pt>
                <c:pt idx="37">
                  <c:v>-4.6566128730773926E-10</c:v>
                </c:pt>
                <c:pt idx="38">
                  <c:v>-4.6566128730773926E-10</c:v>
                </c:pt>
                <c:pt idx="39">
                  <c:v>-4.6566128730773926E-10</c:v>
                </c:pt>
                <c:pt idx="40">
                  <c:v>-4.6566128730773926E-10</c:v>
                </c:pt>
                <c:pt idx="41">
                  <c:v>-4.6566128730773926E-10</c:v>
                </c:pt>
                <c:pt idx="42">
                  <c:v>-4.6566128730773926E-10</c:v>
                </c:pt>
                <c:pt idx="43">
                  <c:v>-4.6566128730773926E-10</c:v>
                </c:pt>
                <c:pt idx="44">
                  <c:v>-4.6566128730773926E-10</c:v>
                </c:pt>
                <c:pt idx="45">
                  <c:v>-4.6566128730773926E-10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39976"/>
        <c:axId val="157640368"/>
      </c:lineChart>
      <c:catAx>
        <c:axId val="15763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0368"/>
        <c:crosses val="autoZero"/>
        <c:auto val="1"/>
        <c:lblAlgn val="ctr"/>
        <c:lblOffset val="100"/>
        <c:noMultiLvlLbl val="0"/>
      </c:catAx>
      <c:valAx>
        <c:axId val="1576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Net Present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Case3!$F$4:$F$39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cat>
          <c:val>
            <c:numRef>
              <c:f>Case3!$F$4:$F$39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Case3!$F$4:$F$39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cat>
          <c:val>
            <c:numRef>
              <c:f>Case3!$G$4:$G$39</c:f>
              <c:numCache>
                <c:formatCode>General</c:formatCode>
                <c:ptCount val="36"/>
                <c:pt idx="0">
                  <c:v>-358545.69083568174</c:v>
                </c:pt>
                <c:pt idx="1">
                  <c:v>-335265.24314482743</c:v>
                </c:pt>
                <c:pt idx="2">
                  <c:v>-312303.06221459201</c:v>
                </c:pt>
                <c:pt idx="3">
                  <c:v>-289653.34035086492</c:v>
                </c:pt>
                <c:pt idx="4">
                  <c:v>-267310.4030747842</c:v>
                </c:pt>
                <c:pt idx="5">
                  <c:v>-245268.70544261858</c:v>
                </c:pt>
                <c:pt idx="6">
                  <c:v>-223522.82848449238</c:v>
                </c:pt>
                <c:pt idx="7">
                  <c:v>-202067.47575750155</c:v>
                </c:pt>
                <c:pt idx="8">
                  <c:v>-180897.47000909457</c:v>
                </c:pt>
                <c:pt idx="9">
                  <c:v>-160007.74994662218</c:v>
                </c:pt>
                <c:pt idx="10">
                  <c:v>-139393.36710923631</c:v>
                </c:pt>
                <c:pt idx="11">
                  <c:v>-119049.48283839365</c:v>
                </c:pt>
                <c:pt idx="12">
                  <c:v>-98971.3653434515</c:v>
                </c:pt>
                <c:pt idx="13">
                  <c:v>-79154.3868589052</c:v>
                </c:pt>
                <c:pt idx="14">
                  <c:v>-59594.020890022162</c:v>
                </c:pt>
                <c:pt idx="15">
                  <c:v>-40285.839543707669</c:v>
                </c:pt>
                <c:pt idx="16">
                  <c:v>-21225.510941616725</c:v>
                </c:pt>
                <c:pt idx="17">
                  <c:v>-2408.7967125722207</c:v>
                </c:pt>
                <c:pt idx="18">
                  <c:v>16168.450438454747</c:v>
                </c:pt>
                <c:pt idx="19">
                  <c:v>34510.289087487385</c:v>
                </c:pt>
                <c:pt idx="20">
                  <c:v>52620.691377380397</c:v>
                </c:pt>
                <c:pt idx="21">
                  <c:v>70503.545234822668</c:v>
                </c:pt>
                <c:pt idx="22">
                  <c:v>88162.656520844903</c:v>
                </c:pt>
                <c:pt idx="23">
                  <c:v>105601.7511171666</c:v>
                </c:pt>
                <c:pt idx="24">
                  <c:v>122824.47695050249</c:v>
                </c:pt>
                <c:pt idx="25">
                  <c:v>139834.40595702501</c:v>
                </c:pt>
                <c:pt idx="26">
                  <c:v>156635.03598891804</c:v>
                </c:pt>
                <c:pt idx="27">
                  <c:v>173229.7926650187</c:v>
                </c:pt>
                <c:pt idx="28">
                  <c:v>189622.03116743593</c:v>
                </c:pt>
                <c:pt idx="29">
                  <c:v>205815.03798591811</c:v>
                </c:pt>
                <c:pt idx="30">
                  <c:v>221812.03261171421</c:v>
                </c:pt>
                <c:pt idx="31">
                  <c:v>237616.1691826256</c:v>
                </c:pt>
                <c:pt idx="32">
                  <c:v>253230.5380808101</c:v>
                </c:pt>
                <c:pt idx="33">
                  <c:v>268658.16748495121</c:v>
                </c:pt>
                <c:pt idx="34">
                  <c:v>283902.02487822343</c:v>
                </c:pt>
                <c:pt idx="35">
                  <c:v>298965.01851353655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41152"/>
        <c:axId val="157603320"/>
      </c:lineChart>
      <c:catAx>
        <c:axId val="15764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03320"/>
        <c:crosses val="autoZero"/>
        <c:auto val="1"/>
        <c:lblAlgn val="ctr"/>
        <c:lblOffset val="100"/>
        <c:noMultiLvlLbl val="0"/>
      </c:catAx>
      <c:valAx>
        <c:axId val="15760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Estimate Progression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Case3!$U$3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Case3!$R$4:$R$39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cat>
          <c:val>
            <c:numRef>
              <c:f>Case3!$U$4:$U$49</c:f>
              <c:numCache>
                <c:formatCode>0.000000</c:formatCode>
                <c:ptCount val="46"/>
                <c:pt idx="0">
                  <c:v>20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0.18640222545503504</c:v>
                </c:pt>
                <c:pt idx="6">
                  <c:v>9.8201112727517526E-2</c:v>
                </c:pt>
                <c:pt idx="7">
                  <c:v>9.0538428687222297E-2</c:v>
                </c:pt>
                <c:pt idx="8">
                  <c:v>9.0645752060906581E-2</c:v>
                </c:pt>
                <c:pt idx="9">
                  <c:v>9.0644722987366394E-2</c:v>
                </c:pt>
                <c:pt idx="10">
                  <c:v>9.0644722847329121E-2</c:v>
                </c:pt>
                <c:pt idx="11">
                  <c:v>9.0644722847329121E-2</c:v>
                </c:pt>
                <c:pt idx="12">
                  <c:v>9.0644722847329121E-2</c:v>
                </c:pt>
                <c:pt idx="13">
                  <c:v>9.0644722847329121E-2</c:v>
                </c:pt>
                <c:pt idx="14">
                  <c:v>9.0644722847329134E-2</c:v>
                </c:pt>
                <c:pt idx="15">
                  <c:v>9.0644722847329148E-2</c:v>
                </c:pt>
                <c:pt idx="16">
                  <c:v>9.0644722847329148E-2</c:v>
                </c:pt>
                <c:pt idx="17">
                  <c:v>9.0644722847329148E-2</c:v>
                </c:pt>
                <c:pt idx="18">
                  <c:v>9.0644722847329148E-2</c:v>
                </c:pt>
                <c:pt idx="19">
                  <c:v>9.0644722847329148E-2</c:v>
                </c:pt>
                <c:pt idx="20">
                  <c:v>9.0644722847329148E-2</c:v>
                </c:pt>
                <c:pt idx="21">
                  <c:v>9.0644722847329148E-2</c:v>
                </c:pt>
                <c:pt idx="22">
                  <c:v>9.0644722847329148E-2</c:v>
                </c:pt>
                <c:pt idx="23">
                  <c:v>9.0644722847329148E-2</c:v>
                </c:pt>
                <c:pt idx="24">
                  <c:v>9.0644722847329148E-2</c:v>
                </c:pt>
                <c:pt idx="25">
                  <c:v>9.0644722847329148E-2</c:v>
                </c:pt>
                <c:pt idx="26">
                  <c:v>9.0644722847329148E-2</c:v>
                </c:pt>
                <c:pt idx="27">
                  <c:v>9.0644722847329148E-2</c:v>
                </c:pt>
                <c:pt idx="28">
                  <c:v>9.0644722847329148E-2</c:v>
                </c:pt>
                <c:pt idx="29">
                  <c:v>9.0644722847329148E-2</c:v>
                </c:pt>
                <c:pt idx="30">
                  <c:v>9.0644722847329148E-2</c:v>
                </c:pt>
                <c:pt idx="31">
                  <c:v>9.0644722847329148E-2</c:v>
                </c:pt>
                <c:pt idx="32">
                  <c:v>9.0644722847329148E-2</c:v>
                </c:pt>
                <c:pt idx="33">
                  <c:v>9.0644722847329148E-2</c:v>
                </c:pt>
                <c:pt idx="34">
                  <c:v>9.0644722847329148E-2</c:v>
                </c:pt>
                <c:pt idx="35">
                  <c:v>9.0644722847329148E-2</c:v>
                </c:pt>
                <c:pt idx="36">
                  <c:v>9.0644722847329148E-2</c:v>
                </c:pt>
                <c:pt idx="37">
                  <c:v>9.0644722847329148E-2</c:v>
                </c:pt>
                <c:pt idx="38">
                  <c:v>9.0644722847329148E-2</c:v>
                </c:pt>
                <c:pt idx="39">
                  <c:v>9.0644722847329148E-2</c:v>
                </c:pt>
                <c:pt idx="40">
                  <c:v>9.0644722847329148E-2</c:v>
                </c:pt>
                <c:pt idx="41">
                  <c:v>9.0644722847329148E-2</c:v>
                </c:pt>
                <c:pt idx="42">
                  <c:v>9.0644722847329148E-2</c:v>
                </c:pt>
                <c:pt idx="43">
                  <c:v>9.0644722847329148E-2</c:v>
                </c:pt>
                <c:pt idx="44">
                  <c:v>9.0644722847329148E-2</c:v>
                </c:pt>
                <c:pt idx="45">
                  <c:v>9.0644722847329148E-2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Case3!$R$3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Case3!$R$4:$R$39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cat>
          <c:val>
            <c:numRef>
              <c:f>Case3!$R$4:$R$20</c:f>
              <c:numCache>
                <c:formatCode>General</c:formatCode>
                <c:ptCount val="17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</c:numCache>
            </c:numRef>
          </c:val>
          <c:smooth val="0"/>
        </c:ser>
        <c:ser>
          <c:idx val="2"/>
          <c:order val="2"/>
          <c:tx>
            <c:v>NPV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Case3!$Y$4:$Y$49</c:f>
              <c:numCache>
                <c:formatCode>General</c:formatCode>
                <c:ptCount val="46"/>
                <c:pt idx="0">
                  <c:v>1975075.5485352543</c:v>
                </c:pt>
                <c:pt idx="1">
                  <c:v>-335265.24314482743</c:v>
                </c:pt>
                <c:pt idx="2">
                  <c:v>-335265.24314482743</c:v>
                </c:pt>
                <c:pt idx="3">
                  <c:v>-335265.24314482743</c:v>
                </c:pt>
                <c:pt idx="4">
                  <c:v>-335265.24314482743</c:v>
                </c:pt>
                <c:pt idx="5">
                  <c:v>317992.83939386765</c:v>
                </c:pt>
                <c:pt idx="6">
                  <c:v>27938.168846000452</c:v>
                </c:pt>
                <c:pt idx="7">
                  <c:v>-396.85974865034223</c:v>
                </c:pt>
                <c:pt idx="8">
                  <c:v>3.8421426732093096</c:v>
                </c:pt>
                <c:pt idx="9">
                  <c:v>5.2277185022830963E-4</c:v>
                </c:pt>
                <c:pt idx="10">
                  <c:v>-4.6566128730773926E-10</c:v>
                </c:pt>
                <c:pt idx="11">
                  <c:v>-4.6566128730773926E-10</c:v>
                </c:pt>
                <c:pt idx="12">
                  <c:v>-4.6566128730773926E-10</c:v>
                </c:pt>
                <c:pt idx="13">
                  <c:v>-4.6566128730773926E-10</c:v>
                </c:pt>
                <c:pt idx="14">
                  <c:v>-4.6566128730773926E-10</c:v>
                </c:pt>
                <c:pt idx="15">
                  <c:v>-4.6566128730773926E-10</c:v>
                </c:pt>
                <c:pt idx="16">
                  <c:v>-4.6566128730773926E-10</c:v>
                </c:pt>
                <c:pt idx="17">
                  <c:v>-4.6566128730773926E-10</c:v>
                </c:pt>
                <c:pt idx="18">
                  <c:v>-4.6566128730773926E-10</c:v>
                </c:pt>
                <c:pt idx="19">
                  <c:v>-4.6566128730773926E-10</c:v>
                </c:pt>
                <c:pt idx="20">
                  <c:v>-4.6566128730773926E-10</c:v>
                </c:pt>
                <c:pt idx="21">
                  <c:v>-4.6566128730773926E-10</c:v>
                </c:pt>
                <c:pt idx="22">
                  <c:v>-4.6566128730773926E-10</c:v>
                </c:pt>
                <c:pt idx="23">
                  <c:v>-4.6566128730773926E-10</c:v>
                </c:pt>
                <c:pt idx="24">
                  <c:v>-4.6566128730773926E-10</c:v>
                </c:pt>
                <c:pt idx="25">
                  <c:v>-4.6566128730773926E-10</c:v>
                </c:pt>
                <c:pt idx="26">
                  <c:v>-4.6566128730773926E-10</c:v>
                </c:pt>
                <c:pt idx="27">
                  <c:v>-4.6566128730773926E-10</c:v>
                </c:pt>
                <c:pt idx="28">
                  <c:v>-4.6566128730773926E-10</c:v>
                </c:pt>
                <c:pt idx="29">
                  <c:v>-4.6566128730773926E-10</c:v>
                </c:pt>
                <c:pt idx="30">
                  <c:v>-4.6566128730773926E-10</c:v>
                </c:pt>
                <c:pt idx="31">
                  <c:v>-4.6566128730773926E-10</c:v>
                </c:pt>
                <c:pt idx="32">
                  <c:v>-4.6566128730773926E-10</c:v>
                </c:pt>
                <c:pt idx="33">
                  <c:v>-4.6566128730773926E-10</c:v>
                </c:pt>
                <c:pt idx="34">
                  <c:v>-4.6566128730773926E-10</c:v>
                </c:pt>
                <c:pt idx="35">
                  <c:v>-4.6566128730773926E-10</c:v>
                </c:pt>
                <c:pt idx="36">
                  <c:v>-4.6566128730773926E-10</c:v>
                </c:pt>
                <c:pt idx="37">
                  <c:v>-4.6566128730773926E-10</c:v>
                </c:pt>
                <c:pt idx="38">
                  <c:v>-4.6566128730773926E-10</c:v>
                </c:pt>
                <c:pt idx="39">
                  <c:v>-4.6566128730773926E-10</c:v>
                </c:pt>
                <c:pt idx="40">
                  <c:v>-4.6566128730773926E-10</c:v>
                </c:pt>
                <c:pt idx="41">
                  <c:v>-4.6566128730773926E-10</c:v>
                </c:pt>
                <c:pt idx="42">
                  <c:v>-4.6566128730773926E-10</c:v>
                </c:pt>
                <c:pt idx="43">
                  <c:v>-4.6566128730773926E-10</c:v>
                </c:pt>
                <c:pt idx="44">
                  <c:v>-4.6566128730773926E-10</c:v>
                </c:pt>
                <c:pt idx="45">
                  <c:v>-4.6566128730773926E-10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06064"/>
        <c:axId val="157606456"/>
      </c:lineChart>
      <c:catAx>
        <c:axId val="1576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06456"/>
        <c:crosses val="autoZero"/>
        <c:auto val="1"/>
        <c:lblAlgn val="ctr"/>
        <c:lblOffset val="100"/>
        <c:noMultiLvlLbl val="0"/>
      </c:catAx>
      <c:valAx>
        <c:axId val="15760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Net Present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Case3!$F$4:$F$39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cat>
          <c:val>
            <c:numRef>
              <c:f>Case3!$F$4:$F$39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Case3!$F$4:$F$39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cat>
          <c:val>
            <c:numRef>
              <c:f>Case3!$G$4:$G$39</c:f>
              <c:numCache>
                <c:formatCode>General</c:formatCode>
                <c:ptCount val="36"/>
                <c:pt idx="0">
                  <c:v>-358545.69083568174</c:v>
                </c:pt>
                <c:pt idx="1">
                  <c:v>-335265.24314482743</c:v>
                </c:pt>
                <c:pt idx="2">
                  <c:v>-312303.06221459201</c:v>
                </c:pt>
                <c:pt idx="3">
                  <c:v>-289653.34035086492</c:v>
                </c:pt>
                <c:pt idx="4">
                  <c:v>-267310.4030747842</c:v>
                </c:pt>
                <c:pt idx="5">
                  <c:v>-245268.70544261858</c:v>
                </c:pt>
                <c:pt idx="6">
                  <c:v>-223522.82848449238</c:v>
                </c:pt>
                <c:pt idx="7">
                  <c:v>-202067.47575750155</c:v>
                </c:pt>
                <c:pt idx="8">
                  <c:v>-180897.47000909457</c:v>
                </c:pt>
                <c:pt idx="9">
                  <c:v>-160007.74994662218</c:v>
                </c:pt>
                <c:pt idx="10">
                  <c:v>-139393.36710923631</c:v>
                </c:pt>
                <c:pt idx="11">
                  <c:v>-119049.48283839365</c:v>
                </c:pt>
                <c:pt idx="12">
                  <c:v>-98971.3653434515</c:v>
                </c:pt>
                <c:pt idx="13">
                  <c:v>-79154.3868589052</c:v>
                </c:pt>
                <c:pt idx="14">
                  <c:v>-59594.020890022162</c:v>
                </c:pt>
                <c:pt idx="15">
                  <c:v>-40285.839543707669</c:v>
                </c:pt>
                <c:pt idx="16">
                  <c:v>-21225.510941616725</c:v>
                </c:pt>
                <c:pt idx="17">
                  <c:v>-2408.7967125722207</c:v>
                </c:pt>
                <c:pt idx="18">
                  <c:v>16168.450438454747</c:v>
                </c:pt>
                <c:pt idx="19">
                  <c:v>34510.289087487385</c:v>
                </c:pt>
                <c:pt idx="20">
                  <c:v>52620.691377380397</c:v>
                </c:pt>
                <c:pt idx="21">
                  <c:v>70503.545234822668</c:v>
                </c:pt>
                <c:pt idx="22">
                  <c:v>88162.656520844903</c:v>
                </c:pt>
                <c:pt idx="23">
                  <c:v>105601.7511171666</c:v>
                </c:pt>
                <c:pt idx="24">
                  <c:v>122824.47695050249</c:v>
                </c:pt>
                <c:pt idx="25">
                  <c:v>139834.40595702501</c:v>
                </c:pt>
                <c:pt idx="26">
                  <c:v>156635.03598891804</c:v>
                </c:pt>
                <c:pt idx="27">
                  <c:v>173229.7926650187</c:v>
                </c:pt>
                <c:pt idx="28">
                  <c:v>189622.03116743593</c:v>
                </c:pt>
                <c:pt idx="29">
                  <c:v>205815.03798591811</c:v>
                </c:pt>
                <c:pt idx="30">
                  <c:v>221812.03261171421</c:v>
                </c:pt>
                <c:pt idx="31">
                  <c:v>237616.1691826256</c:v>
                </c:pt>
                <c:pt idx="32">
                  <c:v>253230.5380808101</c:v>
                </c:pt>
                <c:pt idx="33">
                  <c:v>268658.16748495121</c:v>
                </c:pt>
                <c:pt idx="34">
                  <c:v>283902.02487822343</c:v>
                </c:pt>
                <c:pt idx="35">
                  <c:v>298965.01851353655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05672"/>
        <c:axId val="157605280"/>
      </c:lineChart>
      <c:catAx>
        <c:axId val="15760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05280"/>
        <c:crosses val="autoZero"/>
        <c:auto val="1"/>
        <c:lblAlgn val="ctr"/>
        <c:lblOffset val="100"/>
        <c:noMultiLvlLbl val="0"/>
      </c:catAx>
      <c:valAx>
        <c:axId val="1576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0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Estimate Progression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Case3!$U$3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Case3!$R$4:$R$39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cat>
          <c:val>
            <c:numRef>
              <c:f>Case3!$U$4:$U$49</c:f>
              <c:numCache>
                <c:formatCode>0.000000</c:formatCode>
                <c:ptCount val="46"/>
                <c:pt idx="0">
                  <c:v>20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0.18640222545503504</c:v>
                </c:pt>
                <c:pt idx="6">
                  <c:v>9.8201112727517526E-2</c:v>
                </c:pt>
                <c:pt idx="7">
                  <c:v>9.0538428687222297E-2</c:v>
                </c:pt>
                <c:pt idx="8">
                  <c:v>9.0645752060906581E-2</c:v>
                </c:pt>
                <c:pt idx="9">
                  <c:v>9.0644722987366394E-2</c:v>
                </c:pt>
                <c:pt idx="10">
                  <c:v>9.0644722847329121E-2</c:v>
                </c:pt>
                <c:pt idx="11">
                  <c:v>9.0644722847329121E-2</c:v>
                </c:pt>
                <c:pt idx="12">
                  <c:v>9.0644722847329121E-2</c:v>
                </c:pt>
                <c:pt idx="13">
                  <c:v>9.0644722847329121E-2</c:v>
                </c:pt>
                <c:pt idx="14">
                  <c:v>9.0644722847329134E-2</c:v>
                </c:pt>
                <c:pt idx="15">
                  <c:v>9.0644722847329148E-2</c:v>
                </c:pt>
                <c:pt idx="16">
                  <c:v>9.0644722847329148E-2</c:v>
                </c:pt>
                <c:pt idx="17">
                  <c:v>9.0644722847329148E-2</c:v>
                </c:pt>
                <c:pt idx="18">
                  <c:v>9.0644722847329148E-2</c:v>
                </c:pt>
                <c:pt idx="19">
                  <c:v>9.0644722847329148E-2</c:v>
                </c:pt>
                <c:pt idx="20">
                  <c:v>9.0644722847329148E-2</c:v>
                </c:pt>
                <c:pt idx="21">
                  <c:v>9.0644722847329148E-2</c:v>
                </c:pt>
                <c:pt idx="22">
                  <c:v>9.0644722847329148E-2</c:v>
                </c:pt>
                <c:pt idx="23">
                  <c:v>9.0644722847329148E-2</c:v>
                </c:pt>
                <c:pt idx="24">
                  <c:v>9.0644722847329148E-2</c:v>
                </c:pt>
                <c:pt idx="25">
                  <c:v>9.0644722847329148E-2</c:v>
                </c:pt>
                <c:pt idx="26">
                  <c:v>9.0644722847329148E-2</c:v>
                </c:pt>
                <c:pt idx="27">
                  <c:v>9.0644722847329148E-2</c:v>
                </c:pt>
                <c:pt idx="28">
                  <c:v>9.0644722847329148E-2</c:v>
                </c:pt>
                <c:pt idx="29">
                  <c:v>9.0644722847329148E-2</c:v>
                </c:pt>
                <c:pt idx="30">
                  <c:v>9.0644722847329148E-2</c:v>
                </c:pt>
                <c:pt idx="31">
                  <c:v>9.0644722847329148E-2</c:v>
                </c:pt>
                <c:pt idx="32">
                  <c:v>9.0644722847329148E-2</c:v>
                </c:pt>
                <c:pt idx="33">
                  <c:v>9.0644722847329148E-2</c:v>
                </c:pt>
                <c:pt idx="34">
                  <c:v>9.0644722847329148E-2</c:v>
                </c:pt>
                <c:pt idx="35">
                  <c:v>9.0644722847329148E-2</c:v>
                </c:pt>
                <c:pt idx="36">
                  <c:v>9.0644722847329148E-2</c:v>
                </c:pt>
                <c:pt idx="37">
                  <c:v>9.0644722847329148E-2</c:v>
                </c:pt>
                <c:pt idx="38">
                  <c:v>9.0644722847329148E-2</c:v>
                </c:pt>
                <c:pt idx="39">
                  <c:v>9.0644722847329148E-2</c:v>
                </c:pt>
                <c:pt idx="40">
                  <c:v>9.0644722847329148E-2</c:v>
                </c:pt>
                <c:pt idx="41">
                  <c:v>9.0644722847329148E-2</c:v>
                </c:pt>
                <c:pt idx="42">
                  <c:v>9.0644722847329148E-2</c:v>
                </c:pt>
                <c:pt idx="43">
                  <c:v>9.0644722847329148E-2</c:v>
                </c:pt>
                <c:pt idx="44">
                  <c:v>9.0644722847329148E-2</c:v>
                </c:pt>
                <c:pt idx="45">
                  <c:v>9.0644722847329148E-2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Case3!$R$3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Case3!$R$4:$R$39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cat>
          <c:val>
            <c:numRef>
              <c:f>Case3!$R$4:$R$20</c:f>
              <c:numCache>
                <c:formatCode>General</c:formatCode>
                <c:ptCount val="17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</c:numCache>
            </c:numRef>
          </c:val>
          <c:smooth val="0"/>
        </c:ser>
        <c:ser>
          <c:idx val="2"/>
          <c:order val="2"/>
          <c:tx>
            <c:v>NPV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Case3!$Y$4:$Y$49</c:f>
              <c:numCache>
                <c:formatCode>General</c:formatCode>
                <c:ptCount val="46"/>
                <c:pt idx="0">
                  <c:v>1975075.5485352543</c:v>
                </c:pt>
                <c:pt idx="1">
                  <c:v>-335265.24314482743</c:v>
                </c:pt>
                <c:pt idx="2">
                  <c:v>-335265.24314482743</c:v>
                </c:pt>
                <c:pt idx="3">
                  <c:v>-335265.24314482743</c:v>
                </c:pt>
                <c:pt idx="4">
                  <c:v>-335265.24314482743</c:v>
                </c:pt>
                <c:pt idx="5">
                  <c:v>317992.83939386765</c:v>
                </c:pt>
                <c:pt idx="6">
                  <c:v>27938.168846000452</c:v>
                </c:pt>
                <c:pt idx="7">
                  <c:v>-396.85974865034223</c:v>
                </c:pt>
                <c:pt idx="8">
                  <c:v>3.8421426732093096</c:v>
                </c:pt>
                <c:pt idx="9">
                  <c:v>5.2277185022830963E-4</c:v>
                </c:pt>
                <c:pt idx="10">
                  <c:v>-4.6566128730773926E-10</c:v>
                </c:pt>
                <c:pt idx="11">
                  <c:v>-4.6566128730773926E-10</c:v>
                </c:pt>
                <c:pt idx="12">
                  <c:v>-4.6566128730773926E-10</c:v>
                </c:pt>
                <c:pt idx="13">
                  <c:v>-4.6566128730773926E-10</c:v>
                </c:pt>
                <c:pt idx="14">
                  <c:v>-4.6566128730773926E-10</c:v>
                </c:pt>
                <c:pt idx="15">
                  <c:v>-4.6566128730773926E-10</c:v>
                </c:pt>
                <c:pt idx="16">
                  <c:v>-4.6566128730773926E-10</c:v>
                </c:pt>
                <c:pt idx="17">
                  <c:v>-4.6566128730773926E-10</c:v>
                </c:pt>
                <c:pt idx="18">
                  <c:v>-4.6566128730773926E-10</c:v>
                </c:pt>
                <c:pt idx="19">
                  <c:v>-4.6566128730773926E-10</c:v>
                </c:pt>
                <c:pt idx="20">
                  <c:v>-4.6566128730773926E-10</c:v>
                </c:pt>
                <c:pt idx="21">
                  <c:v>-4.6566128730773926E-10</c:v>
                </c:pt>
                <c:pt idx="22">
                  <c:v>-4.6566128730773926E-10</c:v>
                </c:pt>
                <c:pt idx="23">
                  <c:v>-4.6566128730773926E-10</c:v>
                </c:pt>
                <c:pt idx="24">
                  <c:v>-4.6566128730773926E-10</c:v>
                </c:pt>
                <c:pt idx="25">
                  <c:v>-4.6566128730773926E-10</c:v>
                </c:pt>
                <c:pt idx="26">
                  <c:v>-4.6566128730773926E-10</c:v>
                </c:pt>
                <c:pt idx="27">
                  <c:v>-4.6566128730773926E-10</c:v>
                </c:pt>
                <c:pt idx="28">
                  <c:v>-4.6566128730773926E-10</c:v>
                </c:pt>
                <c:pt idx="29">
                  <c:v>-4.6566128730773926E-10</c:v>
                </c:pt>
                <c:pt idx="30">
                  <c:v>-4.6566128730773926E-10</c:v>
                </c:pt>
                <c:pt idx="31">
                  <c:v>-4.6566128730773926E-10</c:v>
                </c:pt>
                <c:pt idx="32">
                  <c:v>-4.6566128730773926E-10</c:v>
                </c:pt>
                <c:pt idx="33">
                  <c:v>-4.6566128730773926E-10</c:v>
                </c:pt>
                <c:pt idx="34">
                  <c:v>-4.6566128730773926E-10</c:v>
                </c:pt>
                <c:pt idx="35">
                  <c:v>-4.6566128730773926E-10</c:v>
                </c:pt>
                <c:pt idx="36">
                  <c:v>-4.6566128730773926E-10</c:v>
                </c:pt>
                <c:pt idx="37">
                  <c:v>-4.6566128730773926E-10</c:v>
                </c:pt>
                <c:pt idx="38">
                  <c:v>-4.6566128730773926E-10</c:v>
                </c:pt>
                <c:pt idx="39">
                  <c:v>-4.6566128730773926E-10</c:v>
                </c:pt>
                <c:pt idx="40">
                  <c:v>-4.6566128730773926E-10</c:v>
                </c:pt>
                <c:pt idx="41">
                  <c:v>-4.6566128730773926E-10</c:v>
                </c:pt>
                <c:pt idx="42">
                  <c:v>-4.6566128730773926E-10</c:v>
                </c:pt>
                <c:pt idx="43">
                  <c:v>-4.6566128730773926E-10</c:v>
                </c:pt>
                <c:pt idx="44">
                  <c:v>-4.6566128730773926E-10</c:v>
                </c:pt>
                <c:pt idx="45">
                  <c:v>-4.6566128730773926E-10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04496"/>
        <c:axId val="157604104"/>
      </c:lineChart>
      <c:catAx>
        <c:axId val="1576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04104"/>
        <c:crosses val="autoZero"/>
        <c:auto val="1"/>
        <c:lblAlgn val="ctr"/>
        <c:lblOffset val="100"/>
        <c:noMultiLvlLbl val="0"/>
      </c:catAx>
      <c:valAx>
        <c:axId val="15760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0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Net Present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Case3!$F$4:$F$39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cat>
          <c:val>
            <c:numRef>
              <c:f>Case3!$F$4:$F$39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Case3!$F$4:$F$39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0.10000000000000002</c:v>
                </c:pt>
                <c:pt idx="20">
                  <c:v>0.10500000000000002</c:v>
                </c:pt>
                <c:pt idx="21">
                  <c:v>0.11000000000000003</c:v>
                </c:pt>
                <c:pt idx="22">
                  <c:v>0.11500000000000003</c:v>
                </c:pt>
                <c:pt idx="23">
                  <c:v>0.12000000000000004</c:v>
                </c:pt>
                <c:pt idx="24">
                  <c:v>0.12500000000000003</c:v>
                </c:pt>
                <c:pt idx="25">
                  <c:v>0.13000000000000003</c:v>
                </c:pt>
                <c:pt idx="26">
                  <c:v>0.13500000000000004</c:v>
                </c:pt>
                <c:pt idx="27">
                  <c:v>0.14000000000000004</c:v>
                </c:pt>
                <c:pt idx="28">
                  <c:v>0.14500000000000005</c:v>
                </c:pt>
                <c:pt idx="29">
                  <c:v>0.15000000000000005</c:v>
                </c:pt>
                <c:pt idx="30">
                  <c:v>0.15500000000000005</c:v>
                </c:pt>
                <c:pt idx="31">
                  <c:v>0.16000000000000006</c:v>
                </c:pt>
                <c:pt idx="32">
                  <c:v>0.16500000000000006</c:v>
                </c:pt>
                <c:pt idx="33">
                  <c:v>0.17000000000000007</c:v>
                </c:pt>
                <c:pt idx="34">
                  <c:v>0.17500000000000007</c:v>
                </c:pt>
                <c:pt idx="35">
                  <c:v>0.18000000000000008</c:v>
                </c:pt>
              </c:numCache>
            </c:numRef>
          </c:cat>
          <c:val>
            <c:numRef>
              <c:f>Case3!$G$4:$G$39</c:f>
              <c:numCache>
                <c:formatCode>General</c:formatCode>
                <c:ptCount val="36"/>
                <c:pt idx="0">
                  <c:v>-358545.69083568174</c:v>
                </c:pt>
                <c:pt idx="1">
                  <c:v>-335265.24314482743</c:v>
                </c:pt>
                <c:pt idx="2">
                  <c:v>-312303.06221459201</c:v>
                </c:pt>
                <c:pt idx="3">
                  <c:v>-289653.34035086492</c:v>
                </c:pt>
                <c:pt idx="4">
                  <c:v>-267310.4030747842</c:v>
                </c:pt>
                <c:pt idx="5">
                  <c:v>-245268.70544261858</c:v>
                </c:pt>
                <c:pt idx="6">
                  <c:v>-223522.82848449238</c:v>
                </c:pt>
                <c:pt idx="7">
                  <c:v>-202067.47575750155</c:v>
                </c:pt>
                <c:pt idx="8">
                  <c:v>-180897.47000909457</c:v>
                </c:pt>
                <c:pt idx="9">
                  <c:v>-160007.74994662218</c:v>
                </c:pt>
                <c:pt idx="10">
                  <c:v>-139393.36710923631</c:v>
                </c:pt>
                <c:pt idx="11">
                  <c:v>-119049.48283839365</c:v>
                </c:pt>
                <c:pt idx="12">
                  <c:v>-98971.3653434515</c:v>
                </c:pt>
                <c:pt idx="13">
                  <c:v>-79154.3868589052</c:v>
                </c:pt>
                <c:pt idx="14">
                  <c:v>-59594.020890022162</c:v>
                </c:pt>
                <c:pt idx="15">
                  <c:v>-40285.839543707669</c:v>
                </c:pt>
                <c:pt idx="16">
                  <c:v>-21225.510941616725</c:v>
                </c:pt>
                <c:pt idx="17">
                  <c:v>-2408.7967125722207</c:v>
                </c:pt>
                <c:pt idx="18">
                  <c:v>16168.450438454747</c:v>
                </c:pt>
                <c:pt idx="19">
                  <c:v>34510.289087487385</c:v>
                </c:pt>
                <c:pt idx="20">
                  <c:v>52620.691377380397</c:v>
                </c:pt>
                <c:pt idx="21">
                  <c:v>70503.545234822668</c:v>
                </c:pt>
                <c:pt idx="22">
                  <c:v>88162.656520844903</c:v>
                </c:pt>
                <c:pt idx="23">
                  <c:v>105601.7511171666</c:v>
                </c:pt>
                <c:pt idx="24">
                  <c:v>122824.47695050249</c:v>
                </c:pt>
                <c:pt idx="25">
                  <c:v>139834.40595702501</c:v>
                </c:pt>
                <c:pt idx="26">
                  <c:v>156635.03598891804</c:v>
                </c:pt>
                <c:pt idx="27">
                  <c:v>173229.7926650187</c:v>
                </c:pt>
                <c:pt idx="28">
                  <c:v>189622.03116743593</c:v>
                </c:pt>
                <c:pt idx="29">
                  <c:v>205815.03798591811</c:v>
                </c:pt>
                <c:pt idx="30">
                  <c:v>221812.03261171421</c:v>
                </c:pt>
                <c:pt idx="31">
                  <c:v>237616.1691826256</c:v>
                </c:pt>
                <c:pt idx="32">
                  <c:v>253230.5380808101</c:v>
                </c:pt>
                <c:pt idx="33">
                  <c:v>268658.16748495121</c:v>
                </c:pt>
                <c:pt idx="34">
                  <c:v>283902.02487822343</c:v>
                </c:pt>
                <c:pt idx="35">
                  <c:v>298965.01851353655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82600"/>
        <c:axId val="205482992"/>
      </c:lineChart>
      <c:catAx>
        <c:axId val="20548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2992"/>
        <c:crosses val="autoZero"/>
        <c:auto val="1"/>
        <c:lblAlgn val="ctr"/>
        <c:lblOffset val="100"/>
        <c:noMultiLvlLbl val="0"/>
      </c:catAx>
      <c:valAx>
        <c:axId val="2054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11205</xdr:colOff>
      <xdr:row>2</xdr:row>
      <xdr:rowOff>376518</xdr:rowOff>
    </xdr:from>
    <xdr:to>
      <xdr:col>16</xdr:col>
      <xdr:colOff>11205</xdr:colOff>
      <xdr:row>17</xdr:row>
      <xdr:rowOff>71718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141195</xdr:rowOff>
    </xdr:from>
    <xdr:to>
      <xdr:col>15</xdr:col>
      <xdr:colOff>593912</xdr:colOff>
      <xdr:row>32</xdr:row>
      <xdr:rowOff>156882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11205</xdr:colOff>
      <xdr:row>2</xdr:row>
      <xdr:rowOff>376518</xdr:rowOff>
    </xdr:from>
    <xdr:to>
      <xdr:col>16</xdr:col>
      <xdr:colOff>11205</xdr:colOff>
      <xdr:row>17</xdr:row>
      <xdr:rowOff>71718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141195</xdr:rowOff>
    </xdr:from>
    <xdr:to>
      <xdr:col>15</xdr:col>
      <xdr:colOff>593912</xdr:colOff>
      <xdr:row>32</xdr:row>
      <xdr:rowOff>156882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11205</xdr:colOff>
      <xdr:row>2</xdr:row>
      <xdr:rowOff>376518</xdr:rowOff>
    </xdr:from>
    <xdr:to>
      <xdr:col>16</xdr:col>
      <xdr:colOff>11205</xdr:colOff>
      <xdr:row>17</xdr:row>
      <xdr:rowOff>71718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141195</xdr:rowOff>
    </xdr:from>
    <xdr:to>
      <xdr:col>15</xdr:col>
      <xdr:colOff>593912</xdr:colOff>
      <xdr:row>32</xdr:row>
      <xdr:rowOff>156882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11205</xdr:colOff>
      <xdr:row>2</xdr:row>
      <xdr:rowOff>376518</xdr:rowOff>
    </xdr:from>
    <xdr:to>
      <xdr:col>16</xdr:col>
      <xdr:colOff>11205</xdr:colOff>
      <xdr:row>17</xdr:row>
      <xdr:rowOff>71718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141195</xdr:rowOff>
    </xdr:from>
    <xdr:to>
      <xdr:col>15</xdr:col>
      <xdr:colOff>593912</xdr:colOff>
      <xdr:row>32</xdr:row>
      <xdr:rowOff>156882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11205</xdr:colOff>
      <xdr:row>2</xdr:row>
      <xdr:rowOff>376518</xdr:rowOff>
    </xdr:from>
    <xdr:to>
      <xdr:col>16</xdr:col>
      <xdr:colOff>11205</xdr:colOff>
      <xdr:row>17</xdr:row>
      <xdr:rowOff>71718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141195</xdr:rowOff>
    </xdr:from>
    <xdr:to>
      <xdr:col>15</xdr:col>
      <xdr:colOff>593912</xdr:colOff>
      <xdr:row>32</xdr:row>
      <xdr:rowOff>156882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11205</xdr:colOff>
      <xdr:row>2</xdr:row>
      <xdr:rowOff>376518</xdr:rowOff>
    </xdr:from>
    <xdr:to>
      <xdr:col>16</xdr:col>
      <xdr:colOff>11205</xdr:colOff>
      <xdr:row>17</xdr:row>
      <xdr:rowOff>71718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141195</xdr:rowOff>
    </xdr:from>
    <xdr:to>
      <xdr:col>15</xdr:col>
      <xdr:colOff>593912</xdr:colOff>
      <xdr:row>32</xdr:row>
      <xdr:rowOff>156882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11205</xdr:colOff>
      <xdr:row>2</xdr:row>
      <xdr:rowOff>376518</xdr:rowOff>
    </xdr:from>
    <xdr:to>
      <xdr:col>16</xdr:col>
      <xdr:colOff>11205</xdr:colOff>
      <xdr:row>17</xdr:row>
      <xdr:rowOff>71718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141195</xdr:rowOff>
    </xdr:from>
    <xdr:to>
      <xdr:col>15</xdr:col>
      <xdr:colOff>593912</xdr:colOff>
      <xdr:row>32</xdr:row>
      <xdr:rowOff>156882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11205</xdr:colOff>
      <xdr:row>2</xdr:row>
      <xdr:rowOff>376518</xdr:rowOff>
    </xdr:from>
    <xdr:to>
      <xdr:col>16</xdr:col>
      <xdr:colOff>11205</xdr:colOff>
      <xdr:row>17</xdr:row>
      <xdr:rowOff>71718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141195</xdr:rowOff>
    </xdr:from>
    <xdr:to>
      <xdr:col>15</xdr:col>
      <xdr:colOff>593912</xdr:colOff>
      <xdr:row>32</xdr:row>
      <xdr:rowOff>156882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7"/>
  <sheetViews>
    <sheetView zoomScale="85" zoomScaleNormal="85" workbookViewId="0">
      <selection activeCell="D11" sqref="D11"/>
    </sheetView>
  </sheetViews>
  <sheetFormatPr defaultRowHeight="15" x14ac:dyDescent="0.25"/>
  <cols>
    <col min="1" max="1" width="16.140625" customWidth="1"/>
    <col min="21" max="21" width="9.7109375" bestFit="1" customWidth="1"/>
    <col min="30" max="30" width="10.28515625" bestFit="1" customWidth="1"/>
    <col min="44" max="46" width="9.140625" style="10"/>
  </cols>
  <sheetData>
    <row r="1" spans="1:61" x14ac:dyDescent="0.25">
      <c r="Q1" t="s">
        <v>6</v>
      </c>
      <c r="R1">
        <f>(1+R2)^(MAX(D4:D58)/365)-1</f>
        <v>0.69355419582662048</v>
      </c>
      <c r="Y1" t="s">
        <v>11</v>
      </c>
      <c r="Z1" t="s">
        <v>60</v>
      </c>
      <c r="AA1" t="s">
        <v>12</v>
      </c>
      <c r="AB1" t="s">
        <v>13</v>
      </c>
    </row>
    <row r="2" spans="1:61" x14ac:dyDescent="0.25">
      <c r="Q2" t="s">
        <v>7</v>
      </c>
      <c r="R2">
        <f>XIRR($B$4:$B$10,$A$4:$A$10)</f>
        <v>7.0697203278541579E-2</v>
      </c>
      <c r="U2" t="s">
        <v>11</v>
      </c>
      <c r="V2" t="s">
        <v>14</v>
      </c>
      <c r="W2" t="s">
        <v>15</v>
      </c>
      <c r="X2" t="s">
        <v>16</v>
      </c>
      <c r="Y2" t="s">
        <v>19</v>
      </c>
      <c r="Z2" t="s">
        <v>20</v>
      </c>
      <c r="AA2" t="s">
        <v>23</v>
      </c>
      <c r="AB2" t="s">
        <v>24</v>
      </c>
      <c r="AC2" t="s">
        <v>4</v>
      </c>
      <c r="AD2">
        <v>9.9999999999999995E-8</v>
      </c>
      <c r="AI2" t="s">
        <v>28</v>
      </c>
      <c r="AK2" t="s">
        <v>43</v>
      </c>
      <c r="AS2" s="10" t="s">
        <v>40</v>
      </c>
      <c r="AT2" s="10" t="s">
        <v>39</v>
      </c>
    </row>
    <row r="3" spans="1:61" ht="30" x14ac:dyDescent="0.25">
      <c r="A3" s="4" t="s">
        <v>0</v>
      </c>
      <c r="B3" s="4" t="s">
        <v>1</v>
      </c>
      <c r="C3" s="4"/>
      <c r="D3" s="4" t="s">
        <v>2</v>
      </c>
      <c r="F3" s="9" t="s">
        <v>8</v>
      </c>
      <c r="G3" s="9" t="s">
        <v>5</v>
      </c>
      <c r="R3" t="s">
        <v>10</v>
      </c>
      <c r="T3" t="s">
        <v>3</v>
      </c>
      <c r="U3" t="s">
        <v>11</v>
      </c>
      <c r="V3" t="s">
        <v>60</v>
      </c>
      <c r="W3" t="s">
        <v>12</v>
      </c>
      <c r="X3" t="s">
        <v>13</v>
      </c>
      <c r="Y3" t="s">
        <v>17</v>
      </c>
      <c r="Z3" t="s">
        <v>18</v>
      </c>
      <c r="AA3" t="s">
        <v>21</v>
      </c>
      <c r="AB3" t="s">
        <v>22</v>
      </c>
      <c r="AC3" t="s">
        <v>25</v>
      </c>
      <c r="AD3" t="s">
        <v>26</v>
      </c>
      <c r="AE3" t="s">
        <v>27</v>
      </c>
      <c r="AF3" t="s">
        <v>57</v>
      </c>
      <c r="AG3" t="s">
        <v>58</v>
      </c>
      <c r="AH3" t="s">
        <v>59</v>
      </c>
      <c r="AI3" t="s">
        <v>29</v>
      </c>
      <c r="AJ3" t="s">
        <v>30</v>
      </c>
      <c r="AK3" t="s">
        <v>31</v>
      </c>
      <c r="AL3" t="s">
        <v>32</v>
      </c>
      <c r="AM3" t="s">
        <v>34</v>
      </c>
      <c r="AN3" t="s">
        <v>56</v>
      </c>
      <c r="AO3" t="s">
        <v>35</v>
      </c>
      <c r="AP3" t="s">
        <v>36</v>
      </c>
      <c r="AQ3" t="s">
        <v>37</v>
      </c>
      <c r="AR3" s="10" t="s">
        <v>38</v>
      </c>
      <c r="AS3" s="10" t="s">
        <v>41</v>
      </c>
      <c r="AT3" s="10" t="s">
        <v>42</v>
      </c>
      <c r="AU3" t="s">
        <v>44</v>
      </c>
      <c r="AV3" t="s">
        <v>45</v>
      </c>
      <c r="AW3" t="s">
        <v>46</v>
      </c>
      <c r="AX3" t="s">
        <v>47</v>
      </c>
      <c r="AY3" t="s">
        <v>48</v>
      </c>
      <c r="AZ3" t="s">
        <v>49</v>
      </c>
      <c r="BA3" t="s">
        <v>50</v>
      </c>
      <c r="BB3" t="s">
        <v>51</v>
      </c>
      <c r="BC3" t="s">
        <v>52</v>
      </c>
      <c r="BD3" t="s">
        <v>53</v>
      </c>
      <c r="BE3" t="s">
        <v>54</v>
      </c>
      <c r="BF3" t="s">
        <v>55</v>
      </c>
      <c r="BI3" t="s">
        <v>69</v>
      </c>
    </row>
    <row r="4" spans="1:61" x14ac:dyDescent="0.25">
      <c r="A4" s="8">
        <v>39233</v>
      </c>
      <c r="B4" s="2">
        <v>9978.82</v>
      </c>
      <c r="C4" s="2"/>
      <c r="D4" s="2">
        <f t="shared" ref="D4:D10" si="0">IF(A4&lt;&gt;"",A4-A$4,"")</f>
        <v>0</v>
      </c>
      <c r="F4">
        <v>5.0000000000000001E-3</v>
      </c>
      <c r="G4">
        <f t="shared" ref="G4:G39" si="1">XNPV(F4,$B$4:$B$10,$A$4:$A$10)</f>
        <v>-26988.184840109738</v>
      </c>
      <c r="R4">
        <f>F4</f>
        <v>5.0000000000000001E-3</v>
      </c>
      <c r="T4">
        <v>1</v>
      </c>
      <c r="U4" s="7">
        <v>20</v>
      </c>
      <c r="V4" s="7">
        <v>0.01</v>
      </c>
      <c r="W4" s="7"/>
      <c r="X4" s="7"/>
      <c r="Y4">
        <f t="shared" ref="Y4:Y49" si="2">XNPV(U4,$B$4:$B$10,$A$4:$A$10)</f>
        <v>23336.845756009807</v>
      </c>
      <c r="Z4">
        <f t="shared" ref="Z4:Z49" si="3">XNPV(V4,$B$4:$B$10,$A$4:$A$10)</f>
        <v>-24277.079819495746</v>
      </c>
      <c r="AC4">
        <f>(V4*Y4*AA4)/((Z4-Y4)*(Z4-AA4))</f>
        <v>0</v>
      </c>
      <c r="AD4">
        <f>(U4*Z4*AA4)/((Y4-Z4)*(Y4-AA4))</f>
        <v>0</v>
      </c>
      <c r="AE4">
        <f>(W4*Z4*Y4)/((AA4-Z4)*(AA4-Y4))</f>
        <v>0</v>
      </c>
      <c r="AF4">
        <f>SUM(AC4:AE4)</f>
        <v>0</v>
      </c>
      <c r="AG4">
        <f>U4-((Y4*(U4-V4))/(Y4-Z4))</f>
        <v>10.2023716586262</v>
      </c>
      <c r="AH4">
        <f>(U4+V4)/2</f>
        <v>10.005000000000001</v>
      </c>
      <c r="AI4">
        <f>IF(AND(OR(NOT(ISERROR(AF4)),NOT(ISERROR(AG4))),Z4&lt;&gt;AA4,Y4&lt;&gt;AA4),AF4,AG4)</f>
        <v>0</v>
      </c>
      <c r="AJ4">
        <f>ABS(((3/4)*ABS(W4-U4))-U4)</f>
        <v>5</v>
      </c>
      <c r="AK4" t="b">
        <f>IF(AND(AI4&gt;AJ4),TRUE,FALSE)</f>
        <v>0</v>
      </c>
      <c r="AL4" t="s">
        <v>33</v>
      </c>
      <c r="AM4" t="b">
        <f>IF(AL4="bisect",TRUE,FALSE)</f>
        <v>1</v>
      </c>
      <c r="AN4">
        <f>ABS(AI4-U4)</f>
        <v>20</v>
      </c>
      <c r="AO4">
        <f t="shared" ref="AO4:AO49" si="4">ABS((U4-W4)/2)</f>
        <v>10</v>
      </c>
      <c r="AP4">
        <f t="shared" ref="AP4:AP49" si="5">ABS((W4-X4)/2)</f>
        <v>0</v>
      </c>
      <c r="AQ4" t="b">
        <f>AND(AM4,AN4&gt;AN3,FALSE)</f>
        <v>0</v>
      </c>
      <c r="AR4" s="10" t="b">
        <f>AND(NOT(AM4),ABS(AI4-U4)&gt;AP4)</f>
        <v>0</v>
      </c>
      <c r="AS4" s="10" t="b">
        <f>AND(AM4,ABS(U4-W4)&lt;$AD$2)</f>
        <v>0</v>
      </c>
      <c r="AT4" s="10" t="b">
        <f>AND(NOT(AM4),ABS(W4-X4)&lt;$AD$2)</f>
        <v>0</v>
      </c>
      <c r="AU4" t="str">
        <f t="shared" ref="AU4" si="6">IF(OR(NOT(AK4),AQ4),"bisect","other")</f>
        <v>bisect</v>
      </c>
      <c r="AV4" t="b">
        <f t="shared" ref="AV4:AV49" si="7">AND(Z4&lt;&gt;AA4,Y4&lt;&gt;AA4)</f>
        <v>1</v>
      </c>
      <c r="AW4" t="str">
        <f>IF(AV4,"quad","Secant")</f>
        <v>quad</v>
      </c>
      <c r="AX4" t="str">
        <f>IF(AU4="bisect",AU4,AW4)</f>
        <v>bisect</v>
      </c>
      <c r="AY4">
        <f t="shared" ref="AY4:AY49" si="8">IF(AX4="bisect",AH4,IF(AX4="quad",AF4,AG4))</f>
        <v>10.005000000000001</v>
      </c>
      <c r="AZ4">
        <f t="shared" ref="AZ4:AZ49" si="9">XNPV(AY4,$B$4:$B$10,$A$4:$A$10)</f>
        <v>23714.35528643736</v>
      </c>
      <c r="BA4">
        <f t="shared" ref="BA4:BA49" si="10">IF(Z4*AZ4&lt;0,AY4,U4)</f>
        <v>10.005000000000001</v>
      </c>
      <c r="BB4">
        <f t="shared" ref="BB4:BB49" si="11">IF(NOT(Z4*AZ4&lt;0),AY4,V4)</f>
        <v>0.01</v>
      </c>
      <c r="BC4">
        <f t="shared" ref="BC4:BC49" si="12">XNPV(BA4,$B$4:$B$10,$A$4:$A$10)</f>
        <v>23714.35528643736</v>
      </c>
      <c r="BD4">
        <f t="shared" ref="BD4:BD49" si="13">XNPV(BB4,$B$4:$B$10,$A$4:$A$10)</f>
        <v>-24277.079819495746</v>
      </c>
      <c r="BE4">
        <f>IF(ABS(BD4)&lt;ABS(BC4),BB4,BA4)</f>
        <v>10.005000000000001</v>
      </c>
      <c r="BF4">
        <f>IF(ABS(BD4)&lt;ABS(BC4),BA4,BB4)</f>
        <v>0.01</v>
      </c>
      <c r="BI4" t="str">
        <f>"cash_flows.push_back(mirr::CashFlow(dates::MakeDate("""&amp;TEXT($A4,"YYYY-MM-DD")&amp;"""), "&amp;$B4&amp;"));"</f>
        <v>cash_flows.push_back(mirr::CashFlow(dates::MakeDate("2007-05-31"), 9978.82));</v>
      </c>
    </row>
    <row r="5" spans="1:61" x14ac:dyDescent="0.25">
      <c r="A5" s="8">
        <v>39247</v>
      </c>
      <c r="B5" s="2">
        <v>15000</v>
      </c>
      <c r="C5" s="2"/>
      <c r="D5" s="2">
        <f t="shared" si="0"/>
        <v>14</v>
      </c>
      <c r="F5">
        <f>F4+0.005</f>
        <v>0.01</v>
      </c>
      <c r="G5">
        <f t="shared" si="1"/>
        <v>-24277.079819495746</v>
      </c>
      <c r="R5">
        <f>F5</f>
        <v>0.01</v>
      </c>
      <c r="T5">
        <f>T4+1</f>
        <v>2</v>
      </c>
      <c r="U5" s="7">
        <f>BE4</f>
        <v>10.005000000000001</v>
      </c>
      <c r="V5" s="7">
        <f>BF4</f>
        <v>0.01</v>
      </c>
      <c r="W5" s="7">
        <f>U4</f>
        <v>20</v>
      </c>
      <c r="X5" s="7">
        <v>0</v>
      </c>
      <c r="Y5">
        <f t="shared" si="2"/>
        <v>23714.35528643736</v>
      </c>
      <c r="Z5">
        <f t="shared" si="3"/>
        <v>-24277.079819495746</v>
      </c>
      <c r="AA5">
        <f>Y4</f>
        <v>23336.845756009807</v>
      </c>
      <c r="AB5">
        <f>AA4</f>
        <v>0</v>
      </c>
      <c r="AC5">
        <f>(V5*Y5*AA5)/((Z5-Y5)*(Z5-AA5))</f>
        <v>2.421897462261562E-3</v>
      </c>
      <c r="AD5">
        <f>(U5*Z5*AA5)/((Y5-Z5)*(Y5-AA5))</f>
        <v>-312.87008333994123</v>
      </c>
      <c r="AE5">
        <f>(W5*Z5*Y5)/((AA5-Z5)*(AA5-Y5))</f>
        <v>640.58365802888261</v>
      </c>
      <c r="AF5">
        <f>SUM(AC5:AE5)</f>
        <v>327.71599658640366</v>
      </c>
      <c r="AG5">
        <f>U5-((Y5*(U5-V5))/(Y5-Z5))</f>
        <v>5.0660982862932062</v>
      </c>
      <c r="AH5">
        <f>(U5+V5)/2</f>
        <v>5.0075000000000003</v>
      </c>
      <c r="AI5">
        <f>IF(AND(Z5&lt;&gt;AA5,Y5&lt;&gt;AA5),AF5,AG5)</f>
        <v>327.71599658640366</v>
      </c>
      <c r="AJ5">
        <f>ABS(((3/4)*ABS(W5-U5))-U5)</f>
        <v>2.5087500000000009</v>
      </c>
      <c r="AK5" t="b">
        <f>IF(AND(AI5&gt;AJ5),TRUE,FALSE)</f>
        <v>1</v>
      </c>
      <c r="AL5" t="s">
        <v>33</v>
      </c>
      <c r="AM5" t="b">
        <f>IF(AL5="bisect",TRUE,FALSE)</f>
        <v>1</v>
      </c>
      <c r="AN5">
        <f t="shared" ref="AN5:AN49" si="14">ABS(AI5-U5)</f>
        <v>317.71099658640367</v>
      </c>
      <c r="AO5">
        <f t="shared" si="4"/>
        <v>4.9974999999999996</v>
      </c>
      <c r="AP5">
        <f t="shared" si="5"/>
        <v>10</v>
      </c>
      <c r="AQ5" t="b">
        <f>AND(AM5,AN5&gt;AO4,AN3&gt;($AD$2/2))</f>
        <v>1</v>
      </c>
      <c r="AR5" s="10" t="b">
        <f>AND(NOT(AM5),AN5&lt;AO3,AN3&gt;($AD$2/2))</f>
        <v>0</v>
      </c>
      <c r="AS5" s="10" t="b">
        <f>AND(AM5,ABS(U5-W5)&lt;$AD$2)</f>
        <v>0</v>
      </c>
      <c r="AT5" s="10" t="b">
        <f>AND(NOT(AM5),ABS(W5-X5)&lt;$AD$2)</f>
        <v>0</v>
      </c>
      <c r="AU5" t="str">
        <f>IF(OR(NOT(AK5),AQ5),"bisect","other")</f>
        <v>bisect</v>
      </c>
      <c r="AV5" t="b">
        <f t="shared" si="7"/>
        <v>1</v>
      </c>
      <c r="AW5" t="str">
        <f>IF(AV5,"quad","Secant")</f>
        <v>quad</v>
      </c>
      <c r="AX5" t="str">
        <f>IF(AU5="bisect",AU5,AW5)</f>
        <v>bisect</v>
      </c>
      <c r="AY5">
        <f t="shared" si="8"/>
        <v>5.0075000000000003</v>
      </c>
      <c r="AZ5">
        <f t="shared" si="9"/>
        <v>24216.002893059813</v>
      </c>
      <c r="BA5">
        <f t="shared" si="10"/>
        <v>5.0075000000000003</v>
      </c>
      <c r="BB5">
        <f t="shared" si="11"/>
        <v>0.01</v>
      </c>
      <c r="BC5">
        <f t="shared" si="12"/>
        <v>24216.002893059813</v>
      </c>
      <c r="BD5">
        <f t="shared" si="13"/>
        <v>-24277.079819495746</v>
      </c>
      <c r="BE5">
        <f t="shared" ref="BE5:BE49" si="15">IF(ABS(BD5)&lt;ABS(BC5),BB5,BA5)</f>
        <v>5.0075000000000003</v>
      </c>
      <c r="BF5">
        <f t="shared" ref="BF5:BF49" si="16">IF(ABS(BD5)&lt;ABS(BC5),BA5,BB5)</f>
        <v>0.01</v>
      </c>
      <c r="BI5" t="str">
        <f t="shared" ref="BI5:BI10" si="17">"cash_flows.push_back(mirr::CashFlow(dates::MakeDate("""&amp;TEXT($A5,"YYYY-MM-DD")&amp;"""), "&amp;$B5&amp;"));"</f>
        <v>cash_flows.push_back(mirr::CashFlow(dates::MakeDate("2007-06-14"), 15000));</v>
      </c>
    </row>
    <row r="6" spans="1:61" x14ac:dyDescent="0.25">
      <c r="A6" s="8">
        <v>40112</v>
      </c>
      <c r="B6" s="2">
        <v>20439.95</v>
      </c>
      <c r="C6" s="2"/>
      <c r="D6" s="2">
        <f t="shared" si="0"/>
        <v>879</v>
      </c>
      <c r="F6">
        <f t="shared" ref="F6:F39" si="18">F5+0.005</f>
        <v>1.4999999999999999E-2</v>
      </c>
      <c r="G6">
        <f t="shared" si="1"/>
        <v>-21695.350710056373</v>
      </c>
      <c r="R6">
        <f t="shared" ref="R6:R39" si="19">F6</f>
        <v>1.4999999999999999E-2</v>
      </c>
      <c r="T6">
        <f t="shared" ref="T6:T49" si="20">T5+1</f>
        <v>3</v>
      </c>
      <c r="U6" s="7">
        <f t="shared" ref="U6:V49" si="21">BE5</f>
        <v>5.0075000000000003</v>
      </c>
      <c r="V6" s="7">
        <f t="shared" si="21"/>
        <v>0.01</v>
      </c>
      <c r="W6" s="7">
        <f t="shared" ref="W6:W49" si="22">U5</f>
        <v>10.005000000000001</v>
      </c>
      <c r="X6" s="7">
        <f>W5</f>
        <v>20</v>
      </c>
      <c r="Y6">
        <f t="shared" si="2"/>
        <v>24216.002893059813</v>
      </c>
      <c r="Z6">
        <f t="shared" si="3"/>
        <v>-24277.079819495746</v>
      </c>
      <c r="AA6">
        <f t="shared" ref="AA6:AA49" si="23">Y5</f>
        <v>23714.35528643736</v>
      </c>
      <c r="AB6">
        <f t="shared" ref="AB6:AB49" si="24">AA5</f>
        <v>23336.845756009807</v>
      </c>
      <c r="AC6">
        <f>(V6*Y6*AA6)/((Z6-Y6)*(Z6-AA6))</f>
        <v>2.467574376352154E-3</v>
      </c>
      <c r="AD6">
        <f>(U6*Z6*AA6)/((Y6-Z6)*(Y6-AA6))</f>
        <v>-118.50868759158648</v>
      </c>
      <c r="AE6">
        <f>(W6*Z6*Y6)/((AA6-Z6)*(AA6-Y6))</f>
        <v>244.31690463802187</v>
      </c>
      <c r="AF6">
        <f>SUM(AC6:AE6)</f>
        <v>125.81068462081174</v>
      </c>
      <c r="AG6">
        <f>U6-((Y6*(U6-V6))/(Y6-Z6))</f>
        <v>2.5118971698930017</v>
      </c>
      <c r="AH6">
        <f>(U6+V6)/2</f>
        <v>2.50875</v>
      </c>
      <c r="AI6">
        <f>IF(AND(Z6&lt;&gt;AA6,Y6&lt;&gt;AA6),AF6,AG6)</f>
        <v>125.81068462081174</v>
      </c>
      <c r="AJ6">
        <f t="shared" ref="AJ6:AJ49" si="25">ABS(((3/4)*ABS(W6-U6))-U6)</f>
        <v>1.2593749999999999</v>
      </c>
      <c r="AK6" t="b">
        <f t="shared" ref="AK6:AK49" si="26">IF(AND(AI6&gt;AJ6),TRUE,FALSE)</f>
        <v>1</v>
      </c>
      <c r="AL6" t="s">
        <v>33</v>
      </c>
      <c r="AM6" t="b">
        <f>IF(AL6="bisect",TRUE,FALSE)</f>
        <v>1</v>
      </c>
      <c r="AN6">
        <f t="shared" si="14"/>
        <v>120.80318462081175</v>
      </c>
      <c r="AO6">
        <f t="shared" si="4"/>
        <v>2.4987500000000002</v>
      </c>
      <c r="AP6">
        <f t="shared" si="5"/>
        <v>4.9974999999999996</v>
      </c>
      <c r="AQ6" t="b">
        <f t="shared" ref="AQ6:AQ49" si="27">AND(AM6,AN6&gt;AO5,AN4&gt;($AD$2/2))</f>
        <v>1</v>
      </c>
      <c r="AR6" s="10" t="b">
        <f t="shared" ref="AR6:AR49" si="28">OR(TRUE,AND(NOT(AM6),AN6&lt;AO4,AN4&gt;($AD$2/2)))</f>
        <v>1</v>
      </c>
      <c r="AS6" s="10" t="b">
        <f t="shared" ref="AS6:AS49" si="29">OR(TRUE,AND(AM6,ABS(U6-W6)&lt;$AD$2))</f>
        <v>1</v>
      </c>
      <c r="AT6" s="10" t="b">
        <f>OR(TRUE,AND(NOT(AM6),ABS(W6-X6)&lt;$AD$2))</f>
        <v>1</v>
      </c>
      <c r="AU6" t="str">
        <f t="shared" ref="AU6:AU49" si="30">IF(OR(NOT(AK6),AQ6),"bisect","other")</f>
        <v>bisect</v>
      </c>
      <c r="AV6" t="b">
        <f t="shared" si="7"/>
        <v>1</v>
      </c>
      <c r="AW6" t="str">
        <f>IF(AV6,"quad","Secant")</f>
        <v>quad</v>
      </c>
      <c r="AX6" t="str">
        <f>IF(AU6="bisect",AU6,AW6)</f>
        <v>bisect</v>
      </c>
      <c r="AY6">
        <f t="shared" si="8"/>
        <v>2.50875</v>
      </c>
      <c r="AZ6">
        <f t="shared" si="9"/>
        <v>25145.321775549295</v>
      </c>
      <c r="BA6">
        <f t="shared" si="10"/>
        <v>2.50875</v>
      </c>
      <c r="BB6">
        <f t="shared" si="11"/>
        <v>0.01</v>
      </c>
      <c r="BC6">
        <f t="shared" si="12"/>
        <v>25145.321775549295</v>
      </c>
      <c r="BD6">
        <f t="shared" si="13"/>
        <v>-24277.079819495746</v>
      </c>
      <c r="BE6">
        <f t="shared" si="15"/>
        <v>0.01</v>
      </c>
      <c r="BF6">
        <f t="shared" si="16"/>
        <v>2.50875</v>
      </c>
      <c r="BI6" t="str">
        <f t="shared" si="17"/>
        <v>cash_flows.push_back(mirr::CashFlow(dates::MakeDate("2009-10-26"), 20439.95));</v>
      </c>
    </row>
    <row r="7" spans="1:61" x14ac:dyDescent="0.25">
      <c r="A7" s="8">
        <v>40126</v>
      </c>
      <c r="B7" s="2">
        <v>-5000</v>
      </c>
      <c r="C7" s="2"/>
      <c r="D7" s="2">
        <f t="shared" si="0"/>
        <v>893</v>
      </c>
      <c r="F7">
        <f t="shared" si="18"/>
        <v>0.02</v>
      </c>
      <c r="G7">
        <f t="shared" si="1"/>
        <v>-19236.513485919088</v>
      </c>
      <c r="R7">
        <f t="shared" si="19"/>
        <v>0.02</v>
      </c>
      <c r="T7">
        <f t="shared" si="20"/>
        <v>4</v>
      </c>
      <c r="U7" s="7">
        <f t="shared" si="21"/>
        <v>0.01</v>
      </c>
      <c r="V7" s="7">
        <f t="shared" si="21"/>
        <v>2.50875</v>
      </c>
      <c r="W7" s="7">
        <f t="shared" si="22"/>
        <v>5.0075000000000003</v>
      </c>
      <c r="X7" s="7">
        <f t="shared" ref="X7:X49" si="31">W6</f>
        <v>10.005000000000001</v>
      </c>
      <c r="Y7">
        <f t="shared" si="2"/>
        <v>-24277.079819495746</v>
      </c>
      <c r="Z7">
        <f t="shared" si="3"/>
        <v>25145.321775549295</v>
      </c>
      <c r="AA7">
        <f t="shared" si="23"/>
        <v>24216.002893059813</v>
      </c>
      <c r="AB7">
        <f t="shared" si="24"/>
        <v>23714.35528643736</v>
      </c>
      <c r="AC7">
        <f t="shared" ref="AC7:AC49" si="32">(V7*Y7*AA7)/((Z7-Y7)*(Z7-AA7))</f>
        <v>-32.112024366105061</v>
      </c>
      <c r="AD7">
        <f t="shared" ref="AD7:AD49" si="33">(U7*Z7*AA7)/((Y7-Z7)*(Y7-AA7))</f>
        <v>2.5407153932168322E-3</v>
      </c>
      <c r="AE7">
        <f t="shared" ref="AE7:AE49" si="34">(W7*Z7*Y7)/((AA7-Z7)*(AA7-Y7))</f>
        <v>67.831285401932291</v>
      </c>
      <c r="AF7">
        <f t="shared" ref="AF7:AF49" si="35">SUM(AC7:AE7)</f>
        <v>35.721801751220447</v>
      </c>
      <c r="AG7">
        <f t="shared" ref="AG7:AG49" si="36">U7-((Y7*(U7-V7))/(Y7-Z7))</f>
        <v>1.2374262528967601</v>
      </c>
      <c r="AH7">
        <f t="shared" ref="AH7:AH49" si="37">(U7+V7)/2</f>
        <v>1.2593749999999999</v>
      </c>
      <c r="AI7">
        <f>IF(AND(Z7&lt;&gt;AA7,Y7&lt;&gt;AA7),AF7,AG7)</f>
        <v>35.721801751220447</v>
      </c>
      <c r="AJ7">
        <f t="shared" si="25"/>
        <v>3.7381250000000006</v>
      </c>
      <c r="AK7" t="b">
        <f t="shared" si="26"/>
        <v>1</v>
      </c>
      <c r="AL7" t="s">
        <v>33</v>
      </c>
      <c r="AM7" t="b">
        <f t="shared" ref="AM7:AM49" si="38">IF(AL7="bisect",TRUE,FALSE)</f>
        <v>1</v>
      </c>
      <c r="AN7">
        <f t="shared" si="14"/>
        <v>35.711801751220449</v>
      </c>
      <c r="AO7">
        <f t="shared" si="4"/>
        <v>2.4987500000000002</v>
      </c>
      <c r="AP7">
        <f t="shared" si="5"/>
        <v>2.4987500000000002</v>
      </c>
      <c r="AQ7" t="b">
        <f>AND(AM7,AN7&gt;AO6,AN5&gt;($AD$2/2))</f>
        <v>1</v>
      </c>
      <c r="AR7" s="10" t="b">
        <f t="shared" si="28"/>
        <v>1</v>
      </c>
      <c r="AS7" s="10" t="b">
        <f t="shared" si="29"/>
        <v>1</v>
      </c>
      <c r="AT7" s="10" t="b">
        <f t="shared" ref="AT7:AT49" si="39">OR(TRUE,AND(NOT(AM7),ABS(W7-X7)&lt;$AD$2))</f>
        <v>1</v>
      </c>
      <c r="AU7" t="str">
        <f t="shared" si="30"/>
        <v>bisect</v>
      </c>
      <c r="AV7" t="b">
        <f t="shared" si="7"/>
        <v>1</v>
      </c>
      <c r="AW7" t="str">
        <f t="shared" ref="AW7:AW49" si="40">IF(AV7,"quad","Secant")</f>
        <v>quad</v>
      </c>
      <c r="AX7" t="str">
        <f t="shared" ref="AX7:AX49" si="41">IF(AU7="bisect",AU7,AW7)</f>
        <v>bisect</v>
      </c>
      <c r="AY7">
        <f t="shared" si="8"/>
        <v>1.2593749999999999</v>
      </c>
      <c r="AZ7" s="1">
        <f t="shared" si="9"/>
        <v>27076.062957389608</v>
      </c>
      <c r="BA7">
        <f t="shared" si="10"/>
        <v>0.01</v>
      </c>
      <c r="BB7">
        <f t="shared" si="11"/>
        <v>1.2593749999999999</v>
      </c>
      <c r="BC7">
        <f t="shared" si="12"/>
        <v>-24277.079819495746</v>
      </c>
      <c r="BD7">
        <f t="shared" si="13"/>
        <v>27076.062957389608</v>
      </c>
      <c r="BE7">
        <f t="shared" si="15"/>
        <v>0.01</v>
      </c>
      <c r="BF7">
        <f t="shared" si="16"/>
        <v>1.2593749999999999</v>
      </c>
      <c r="BI7" t="str">
        <f t="shared" si="17"/>
        <v>cash_flows.push_back(mirr::CashFlow(dates::MakeDate("2009-11-09"), -5000));</v>
      </c>
    </row>
    <row r="8" spans="1:61" x14ac:dyDescent="0.25">
      <c r="A8" s="8">
        <v>40220</v>
      </c>
      <c r="B8" s="2">
        <v>3000</v>
      </c>
      <c r="C8" s="2"/>
      <c r="D8" s="2">
        <f t="shared" si="0"/>
        <v>987</v>
      </c>
      <c r="F8">
        <f t="shared" si="18"/>
        <v>2.5000000000000001E-2</v>
      </c>
      <c r="G8">
        <f t="shared" si="1"/>
        <v>-16894.432826015429</v>
      </c>
      <c r="R8">
        <f t="shared" si="19"/>
        <v>2.5000000000000001E-2</v>
      </c>
      <c r="T8">
        <f t="shared" si="20"/>
        <v>5</v>
      </c>
      <c r="U8" s="7">
        <f t="shared" si="21"/>
        <v>0.01</v>
      </c>
      <c r="V8" s="7">
        <f t="shared" si="21"/>
        <v>1.2593749999999999</v>
      </c>
      <c r="W8" s="7">
        <f t="shared" si="22"/>
        <v>0.01</v>
      </c>
      <c r="X8" s="7">
        <f t="shared" si="31"/>
        <v>5.0075000000000003</v>
      </c>
      <c r="Y8">
        <f t="shared" si="2"/>
        <v>-24277.079819495746</v>
      </c>
      <c r="Z8">
        <f t="shared" si="3"/>
        <v>27076.062957389608</v>
      </c>
      <c r="AA8">
        <f t="shared" si="23"/>
        <v>-24277.079819495746</v>
      </c>
      <c r="AB8">
        <f t="shared" si="24"/>
        <v>24216.002893059813</v>
      </c>
      <c r="AC8">
        <f t="shared" si="32"/>
        <v>0.28145819987699233</v>
      </c>
      <c r="AD8" t="e">
        <f t="shared" si="33"/>
        <v>#DIV/0!</v>
      </c>
      <c r="AE8" t="e">
        <f t="shared" si="34"/>
        <v>#DIV/0!</v>
      </c>
      <c r="AF8" t="e">
        <f t="shared" si="35"/>
        <v>#DIV/0!</v>
      </c>
      <c r="AG8">
        <f t="shared" si="36"/>
        <v>0.60063914999833101</v>
      </c>
      <c r="AH8">
        <f t="shared" si="37"/>
        <v>0.63468749999999996</v>
      </c>
      <c r="AI8">
        <f t="shared" ref="AI8:AI49" si="42">IF(AND(Z8&lt;&gt;AA8,Y8&lt;&gt;AA8),AF8,AG8)</f>
        <v>0.60063914999833101</v>
      </c>
      <c r="AJ8">
        <f t="shared" si="25"/>
        <v>0.01</v>
      </c>
      <c r="AK8" t="b">
        <f t="shared" si="26"/>
        <v>1</v>
      </c>
      <c r="AL8" t="s">
        <v>33</v>
      </c>
      <c r="AM8" t="b">
        <f t="shared" si="38"/>
        <v>1</v>
      </c>
      <c r="AN8">
        <f t="shared" si="14"/>
        <v>0.590639149998331</v>
      </c>
      <c r="AO8">
        <f t="shared" si="4"/>
        <v>0</v>
      </c>
      <c r="AP8">
        <f t="shared" si="5"/>
        <v>2.4987500000000002</v>
      </c>
      <c r="AQ8" t="b">
        <f t="shared" si="27"/>
        <v>0</v>
      </c>
      <c r="AR8" s="10" t="b">
        <f t="shared" si="28"/>
        <v>1</v>
      </c>
      <c r="AS8" s="10" t="b">
        <f t="shared" si="29"/>
        <v>1</v>
      </c>
      <c r="AT8" s="10" t="b">
        <f t="shared" si="39"/>
        <v>1</v>
      </c>
      <c r="AU8" t="str">
        <f t="shared" si="30"/>
        <v>other</v>
      </c>
      <c r="AV8" t="b">
        <f t="shared" si="7"/>
        <v>0</v>
      </c>
      <c r="AW8" t="str">
        <f t="shared" si="40"/>
        <v>Secant</v>
      </c>
      <c r="AX8" t="str">
        <f t="shared" si="41"/>
        <v>Secant</v>
      </c>
      <c r="AY8">
        <f t="shared" si="8"/>
        <v>0.60063914999833101</v>
      </c>
      <c r="AZ8">
        <f t="shared" si="9"/>
        <v>29717.145086262666</v>
      </c>
      <c r="BA8">
        <f t="shared" si="10"/>
        <v>0.01</v>
      </c>
      <c r="BB8">
        <f t="shared" si="11"/>
        <v>0.60063914999833101</v>
      </c>
      <c r="BC8">
        <f t="shared" si="12"/>
        <v>-24277.079819495746</v>
      </c>
      <c r="BD8">
        <f t="shared" si="13"/>
        <v>29717.145086262666</v>
      </c>
      <c r="BE8">
        <f t="shared" si="15"/>
        <v>0.01</v>
      </c>
      <c r="BF8">
        <f t="shared" si="16"/>
        <v>0.60063914999833101</v>
      </c>
      <c r="BI8" t="str">
        <f t="shared" si="17"/>
        <v>cash_flows.push_back(mirr::CashFlow(dates::MakeDate("2010-02-11"), 3000));</v>
      </c>
    </row>
    <row r="9" spans="1:61" x14ac:dyDescent="0.25">
      <c r="A9" s="8">
        <v>41571</v>
      </c>
      <c r="B9" s="2">
        <v>49190</v>
      </c>
      <c r="C9" s="2"/>
      <c r="D9" s="2">
        <f t="shared" si="0"/>
        <v>2338</v>
      </c>
      <c r="F9">
        <f t="shared" si="18"/>
        <v>3.0000000000000002E-2</v>
      </c>
      <c r="G9">
        <f t="shared" si="1"/>
        <v>-14663.301955093644</v>
      </c>
      <c r="R9">
        <f t="shared" si="19"/>
        <v>3.0000000000000002E-2</v>
      </c>
      <c r="T9">
        <f t="shared" si="20"/>
        <v>6</v>
      </c>
      <c r="U9" s="7">
        <f t="shared" si="21"/>
        <v>0.01</v>
      </c>
      <c r="V9" s="7">
        <f t="shared" si="21"/>
        <v>0.60063914999833101</v>
      </c>
      <c r="W9" s="7">
        <f t="shared" si="22"/>
        <v>0.01</v>
      </c>
      <c r="X9" s="7">
        <f t="shared" si="31"/>
        <v>0.01</v>
      </c>
      <c r="Y9">
        <f t="shared" si="2"/>
        <v>-24277.079819495746</v>
      </c>
      <c r="Z9">
        <f t="shared" si="3"/>
        <v>29717.145086262666</v>
      </c>
      <c r="AA9">
        <f t="shared" si="23"/>
        <v>-24277.079819495746</v>
      </c>
      <c r="AB9">
        <f t="shared" si="24"/>
        <v>-24277.079819495746</v>
      </c>
      <c r="AC9">
        <f t="shared" si="32"/>
        <v>0.12142606084135389</v>
      </c>
      <c r="AD9" t="e">
        <f t="shared" si="33"/>
        <v>#DIV/0!</v>
      </c>
      <c r="AE9" t="e">
        <f t="shared" si="34"/>
        <v>#DIV/0!</v>
      </c>
      <c r="AF9" t="e">
        <f t="shared" si="35"/>
        <v>#DIV/0!</v>
      </c>
      <c r="AG9">
        <f t="shared" si="36"/>
        <v>0.27556532321847199</v>
      </c>
      <c r="AH9">
        <f t="shared" si="37"/>
        <v>0.30531957499916551</v>
      </c>
      <c r="AI9">
        <f t="shared" si="42"/>
        <v>0.27556532321847199</v>
      </c>
      <c r="AJ9">
        <f t="shared" si="25"/>
        <v>0.01</v>
      </c>
      <c r="AK9" t="b">
        <f t="shared" si="26"/>
        <v>1</v>
      </c>
      <c r="AL9" t="s">
        <v>33</v>
      </c>
      <c r="AM9" t="b">
        <f t="shared" si="38"/>
        <v>1</v>
      </c>
      <c r="AN9">
        <f t="shared" si="14"/>
        <v>0.26556532321847198</v>
      </c>
      <c r="AO9">
        <f t="shared" si="4"/>
        <v>0</v>
      </c>
      <c r="AP9">
        <f t="shared" si="5"/>
        <v>0</v>
      </c>
      <c r="AQ9" t="b">
        <f t="shared" si="27"/>
        <v>1</v>
      </c>
      <c r="AR9" s="10" t="b">
        <f t="shared" si="28"/>
        <v>1</v>
      </c>
      <c r="AS9" s="10" t="b">
        <f t="shared" si="29"/>
        <v>1</v>
      </c>
      <c r="AT9" s="10" t="b">
        <f t="shared" si="39"/>
        <v>1</v>
      </c>
      <c r="AU9" t="str">
        <f t="shared" si="30"/>
        <v>bisect</v>
      </c>
      <c r="AV9" t="b">
        <f t="shared" si="7"/>
        <v>0</v>
      </c>
      <c r="AW9" t="str">
        <f t="shared" si="40"/>
        <v>Secant</v>
      </c>
      <c r="AX9" t="str">
        <f t="shared" si="41"/>
        <v>bisect</v>
      </c>
      <c r="AY9">
        <f t="shared" si="8"/>
        <v>0.30531957499916551</v>
      </c>
      <c r="AZ9">
        <f t="shared" si="9"/>
        <v>27681.09458298286</v>
      </c>
      <c r="BA9">
        <f t="shared" si="10"/>
        <v>0.01</v>
      </c>
      <c r="BB9">
        <f t="shared" si="11"/>
        <v>0.30531957499916551</v>
      </c>
      <c r="BC9">
        <f t="shared" si="12"/>
        <v>-24277.079819495746</v>
      </c>
      <c r="BD9">
        <f t="shared" si="13"/>
        <v>27681.09458298286</v>
      </c>
      <c r="BE9">
        <f t="shared" si="15"/>
        <v>0.01</v>
      </c>
      <c r="BF9">
        <f t="shared" si="16"/>
        <v>0.30531957499916551</v>
      </c>
      <c r="BI9" t="str">
        <f t="shared" si="17"/>
        <v>cash_flows.push_back(mirr::CashFlow(dates::MakeDate("2013-10-24"), 49190));</v>
      </c>
    </row>
    <row r="10" spans="1:61" x14ac:dyDescent="0.25">
      <c r="A10" s="8">
        <v>42048</v>
      </c>
      <c r="B10" s="2">
        <v>-122444.29</v>
      </c>
      <c r="C10" s="2"/>
      <c r="D10" s="2">
        <f t="shared" si="0"/>
        <v>2815</v>
      </c>
      <c r="F10">
        <f t="shared" si="18"/>
        <v>3.5000000000000003E-2</v>
      </c>
      <c r="G10">
        <f t="shared" si="1"/>
        <v>-12537.623734165347</v>
      </c>
      <c r="R10">
        <f t="shared" si="19"/>
        <v>3.5000000000000003E-2</v>
      </c>
      <c r="T10">
        <f t="shared" si="20"/>
        <v>7</v>
      </c>
      <c r="U10" s="7">
        <f t="shared" si="21"/>
        <v>0.01</v>
      </c>
      <c r="V10" s="7">
        <f t="shared" si="21"/>
        <v>0.30531957499916551</v>
      </c>
      <c r="W10" s="7">
        <f t="shared" si="22"/>
        <v>0.01</v>
      </c>
      <c r="X10" s="7">
        <f t="shared" si="31"/>
        <v>0.01</v>
      </c>
      <c r="Y10">
        <f t="shared" si="2"/>
        <v>-24277.079819495746</v>
      </c>
      <c r="Z10">
        <f t="shared" si="3"/>
        <v>27681.09458298286</v>
      </c>
      <c r="AA10">
        <f t="shared" si="23"/>
        <v>-24277.079819495746</v>
      </c>
      <c r="AB10">
        <f t="shared" si="24"/>
        <v>-24277.079819495746</v>
      </c>
      <c r="AC10">
        <f t="shared" si="32"/>
        <v>6.665608083398146E-2</v>
      </c>
      <c r="AD10" t="e">
        <f t="shared" si="33"/>
        <v>#DIV/0!</v>
      </c>
      <c r="AE10" t="e">
        <f t="shared" si="34"/>
        <v>#DIV/0!</v>
      </c>
      <c r="AF10" t="e">
        <f t="shared" si="35"/>
        <v>#DIV/0!</v>
      </c>
      <c r="AG10">
        <f t="shared" si="36"/>
        <v>0.14798592766131308</v>
      </c>
      <c r="AH10">
        <f t="shared" si="37"/>
        <v>0.15765978749958276</v>
      </c>
      <c r="AI10">
        <f t="shared" si="42"/>
        <v>0.14798592766131308</v>
      </c>
      <c r="AJ10">
        <f t="shared" si="25"/>
        <v>0.01</v>
      </c>
      <c r="AK10" t="b">
        <f t="shared" si="26"/>
        <v>1</v>
      </c>
      <c r="AL10" t="s">
        <v>33</v>
      </c>
      <c r="AM10" t="b">
        <f t="shared" si="38"/>
        <v>1</v>
      </c>
      <c r="AN10">
        <f t="shared" si="14"/>
        <v>0.13798592766131307</v>
      </c>
      <c r="AO10">
        <f t="shared" si="4"/>
        <v>0</v>
      </c>
      <c r="AP10">
        <f t="shared" si="5"/>
        <v>0</v>
      </c>
      <c r="AQ10" t="b">
        <f t="shared" si="27"/>
        <v>1</v>
      </c>
      <c r="AR10" s="10" t="b">
        <f t="shared" si="28"/>
        <v>1</v>
      </c>
      <c r="AS10" s="10" t="b">
        <f t="shared" si="29"/>
        <v>1</v>
      </c>
      <c r="AT10" s="10" t="b">
        <f t="shared" si="39"/>
        <v>1</v>
      </c>
      <c r="AU10" t="str">
        <f t="shared" si="30"/>
        <v>bisect</v>
      </c>
      <c r="AV10" t="b">
        <f t="shared" si="7"/>
        <v>0</v>
      </c>
      <c r="AW10" t="str">
        <f t="shared" si="40"/>
        <v>Secant</v>
      </c>
      <c r="AX10" t="str">
        <f t="shared" si="41"/>
        <v>bisect</v>
      </c>
      <c r="AY10">
        <f t="shared" si="8"/>
        <v>0.15765978749958276</v>
      </c>
      <c r="AZ10">
        <f t="shared" si="9"/>
        <v>17454.583118707902</v>
      </c>
      <c r="BA10">
        <f t="shared" si="10"/>
        <v>0.01</v>
      </c>
      <c r="BB10">
        <f t="shared" si="11"/>
        <v>0.15765978749958276</v>
      </c>
      <c r="BC10">
        <f t="shared" si="12"/>
        <v>-24277.079819495746</v>
      </c>
      <c r="BD10">
        <f t="shared" si="13"/>
        <v>17454.583118707902</v>
      </c>
      <c r="BE10">
        <f t="shared" si="15"/>
        <v>0.15765978749958276</v>
      </c>
      <c r="BF10">
        <f t="shared" si="16"/>
        <v>0.01</v>
      </c>
      <c r="BI10" t="str">
        <f t="shared" si="17"/>
        <v>cash_flows.push_back(mirr::CashFlow(dates::MakeDate("2015-02-13"), -122444.29));</v>
      </c>
    </row>
    <row r="11" spans="1:61" x14ac:dyDescent="0.25">
      <c r="A11" s="8"/>
      <c r="B11" s="2"/>
      <c r="C11" s="2"/>
      <c r="D11" s="2"/>
      <c r="F11">
        <f t="shared" si="18"/>
        <v>0.04</v>
      </c>
      <c r="G11">
        <f t="shared" si="1"/>
        <v>-10512.192917672117</v>
      </c>
      <c r="R11">
        <f t="shared" si="19"/>
        <v>0.04</v>
      </c>
      <c r="T11">
        <f t="shared" si="20"/>
        <v>8</v>
      </c>
      <c r="U11" s="7">
        <f t="shared" si="21"/>
        <v>0.15765978749958276</v>
      </c>
      <c r="V11" s="7">
        <f t="shared" si="21"/>
        <v>0.01</v>
      </c>
      <c r="W11" s="7">
        <f t="shared" si="22"/>
        <v>0.01</v>
      </c>
      <c r="X11" s="7">
        <f t="shared" si="31"/>
        <v>0.01</v>
      </c>
      <c r="Y11">
        <f t="shared" si="2"/>
        <v>17454.583118707902</v>
      </c>
      <c r="Z11">
        <f t="shared" si="3"/>
        <v>-24277.079819495746</v>
      </c>
      <c r="AA11">
        <f t="shared" si="23"/>
        <v>-24277.079819495746</v>
      </c>
      <c r="AB11">
        <f t="shared" si="24"/>
        <v>-24277.079819495746</v>
      </c>
      <c r="AC11" t="e">
        <f t="shared" si="32"/>
        <v>#DIV/0!</v>
      </c>
      <c r="AD11">
        <f t="shared" si="33"/>
        <v>5.3355899683787171E-2</v>
      </c>
      <c r="AE11" t="e">
        <f t="shared" si="34"/>
        <v>#DIV/0!</v>
      </c>
      <c r="AF11" t="e">
        <f t="shared" si="35"/>
        <v>#DIV/0!</v>
      </c>
      <c r="AG11">
        <f t="shared" si="36"/>
        <v>9.5899966473069989E-2</v>
      </c>
      <c r="AH11">
        <f t="shared" si="37"/>
        <v>8.3829893749791384E-2</v>
      </c>
      <c r="AI11">
        <f t="shared" si="42"/>
        <v>9.5899966473069989E-2</v>
      </c>
      <c r="AJ11">
        <f t="shared" si="25"/>
        <v>4.6914946874895697E-2</v>
      </c>
      <c r="AK11" t="b">
        <f t="shared" si="26"/>
        <v>1</v>
      </c>
      <c r="AL11" t="s">
        <v>33</v>
      </c>
      <c r="AM11" t="b">
        <f t="shared" si="38"/>
        <v>1</v>
      </c>
      <c r="AN11">
        <f t="shared" si="14"/>
        <v>6.1759821026512771E-2</v>
      </c>
      <c r="AO11">
        <f t="shared" si="4"/>
        <v>7.3829893749791375E-2</v>
      </c>
      <c r="AP11">
        <f t="shared" si="5"/>
        <v>0</v>
      </c>
      <c r="AQ11" t="b">
        <f t="shared" si="27"/>
        <v>1</v>
      </c>
      <c r="AR11" s="10" t="b">
        <f t="shared" si="28"/>
        <v>1</v>
      </c>
      <c r="AS11" s="10" t="b">
        <f t="shared" si="29"/>
        <v>1</v>
      </c>
      <c r="AT11" s="10" t="b">
        <f t="shared" si="39"/>
        <v>1</v>
      </c>
      <c r="AU11" t="str">
        <f t="shared" si="30"/>
        <v>bisect</v>
      </c>
      <c r="AV11" t="b">
        <f t="shared" si="7"/>
        <v>0</v>
      </c>
      <c r="AW11" t="str">
        <f t="shared" si="40"/>
        <v>Secant</v>
      </c>
      <c r="AX11" t="str">
        <f t="shared" si="41"/>
        <v>bisect</v>
      </c>
      <c r="AY11">
        <f t="shared" si="8"/>
        <v>8.3829893749791384E-2</v>
      </c>
      <c r="AZ11">
        <f t="shared" si="9"/>
        <v>3637.1510576066212</v>
      </c>
      <c r="BA11">
        <f t="shared" si="10"/>
        <v>8.3829893749791384E-2</v>
      </c>
      <c r="BB11">
        <f t="shared" si="11"/>
        <v>0.01</v>
      </c>
      <c r="BC11">
        <f t="shared" si="12"/>
        <v>3637.1510576066212</v>
      </c>
      <c r="BD11">
        <f t="shared" si="13"/>
        <v>-24277.079819495746</v>
      </c>
      <c r="BE11">
        <f t="shared" si="15"/>
        <v>8.3829893749791384E-2</v>
      </c>
      <c r="BF11">
        <f t="shared" si="16"/>
        <v>0.01</v>
      </c>
    </row>
    <row r="12" spans="1:61" x14ac:dyDescent="0.25">
      <c r="A12" s="8"/>
      <c r="B12" s="2"/>
      <c r="C12" s="2"/>
      <c r="D12" s="2"/>
      <c r="F12">
        <f t="shared" si="18"/>
        <v>4.4999999999999998E-2</v>
      </c>
      <c r="G12">
        <f t="shared" si="1"/>
        <v>-8582.0795004915562</v>
      </c>
      <c r="R12">
        <f t="shared" si="19"/>
        <v>4.4999999999999998E-2</v>
      </c>
      <c r="T12">
        <f t="shared" si="20"/>
        <v>9</v>
      </c>
      <c r="U12" s="7">
        <f t="shared" si="21"/>
        <v>8.3829893749791384E-2</v>
      </c>
      <c r="V12" s="7">
        <f t="shared" si="21"/>
        <v>0.01</v>
      </c>
      <c r="W12" s="7">
        <f t="shared" si="22"/>
        <v>0.15765978749958276</v>
      </c>
      <c r="X12" s="7">
        <f t="shared" si="31"/>
        <v>0.01</v>
      </c>
      <c r="Y12">
        <f t="shared" si="2"/>
        <v>3637.1510576066212</v>
      </c>
      <c r="Z12">
        <f t="shared" si="3"/>
        <v>-24277.079819495746</v>
      </c>
      <c r="AA12">
        <f t="shared" si="23"/>
        <v>17454.583118707902</v>
      </c>
      <c r="AB12">
        <f t="shared" si="24"/>
        <v>-24277.079819495746</v>
      </c>
      <c r="AC12">
        <f t="shared" si="32"/>
        <v>5.4497861640555648E-4</v>
      </c>
      <c r="AD12">
        <f t="shared" si="33"/>
        <v>9.2098347651920875E-2</v>
      </c>
      <c r="AE12">
        <f t="shared" si="34"/>
        <v>-2.4142691933304837E-2</v>
      </c>
      <c r="AF12">
        <f t="shared" si="35"/>
        <v>6.8500634335021598E-2</v>
      </c>
      <c r="AG12">
        <f t="shared" si="36"/>
        <v>7.4210052267599233E-2</v>
      </c>
      <c r="AH12">
        <f t="shared" si="37"/>
        <v>4.691494687489569E-2</v>
      </c>
      <c r="AI12">
        <f t="shared" si="42"/>
        <v>6.8500634335021598E-2</v>
      </c>
      <c r="AJ12">
        <f t="shared" si="25"/>
        <v>2.8457473437447853E-2</v>
      </c>
      <c r="AK12" t="b">
        <f t="shared" si="26"/>
        <v>1</v>
      </c>
      <c r="AL12" t="s">
        <v>33</v>
      </c>
      <c r="AM12" t="b">
        <f t="shared" si="38"/>
        <v>1</v>
      </c>
      <c r="AN12">
        <f t="shared" si="14"/>
        <v>1.5329259414769786E-2</v>
      </c>
      <c r="AO12">
        <f t="shared" si="4"/>
        <v>3.6914946874895688E-2</v>
      </c>
      <c r="AP12">
        <f t="shared" si="5"/>
        <v>7.3829893749791375E-2</v>
      </c>
      <c r="AQ12" t="b">
        <f t="shared" si="27"/>
        <v>0</v>
      </c>
      <c r="AR12" s="10" t="b">
        <f t="shared" si="28"/>
        <v>1</v>
      </c>
      <c r="AS12" s="10" t="b">
        <f t="shared" si="29"/>
        <v>1</v>
      </c>
      <c r="AT12" s="10" t="b">
        <f t="shared" si="39"/>
        <v>1</v>
      </c>
      <c r="AU12" t="str">
        <f t="shared" si="30"/>
        <v>other</v>
      </c>
      <c r="AV12" t="b">
        <f t="shared" si="7"/>
        <v>1</v>
      </c>
      <c r="AW12" t="str">
        <f t="shared" si="40"/>
        <v>quad</v>
      </c>
      <c r="AX12" t="str">
        <f t="shared" si="41"/>
        <v>quad</v>
      </c>
      <c r="AY12">
        <f t="shared" si="8"/>
        <v>6.8500634335021598E-2</v>
      </c>
      <c r="AZ12">
        <f t="shared" si="9"/>
        <v>-653.98969056914211</v>
      </c>
      <c r="BA12">
        <f t="shared" si="10"/>
        <v>8.3829893749791384E-2</v>
      </c>
      <c r="BB12">
        <f t="shared" si="11"/>
        <v>6.8500634335021598E-2</v>
      </c>
      <c r="BC12">
        <f t="shared" si="12"/>
        <v>3637.1510576066212</v>
      </c>
      <c r="BD12">
        <f t="shared" si="13"/>
        <v>-653.98969056914211</v>
      </c>
      <c r="BE12">
        <f t="shared" si="15"/>
        <v>6.8500634335021598E-2</v>
      </c>
      <c r="BF12">
        <f t="shared" si="16"/>
        <v>8.3829893749791384E-2</v>
      </c>
    </row>
    <row r="13" spans="1:61" x14ac:dyDescent="0.25">
      <c r="A13" s="8"/>
      <c r="B13" s="2"/>
      <c r="C13" s="2"/>
      <c r="D13" s="2"/>
      <c r="F13">
        <f t="shared" si="18"/>
        <v>4.9999999999999996E-2</v>
      </c>
      <c r="G13">
        <f t="shared" si="1"/>
        <v>-6742.6130832850613</v>
      </c>
      <c r="R13">
        <f t="shared" si="19"/>
        <v>4.9999999999999996E-2</v>
      </c>
      <c r="T13">
        <f t="shared" si="20"/>
        <v>10</v>
      </c>
      <c r="U13" s="7">
        <f t="shared" si="21"/>
        <v>6.8500634335021598E-2</v>
      </c>
      <c r="V13" s="7">
        <f t="shared" si="21"/>
        <v>8.3829893749791384E-2</v>
      </c>
      <c r="W13" s="7">
        <f t="shared" si="22"/>
        <v>8.3829893749791384E-2</v>
      </c>
      <c r="X13" s="7">
        <f t="shared" si="31"/>
        <v>0.15765978749958276</v>
      </c>
      <c r="Y13">
        <f t="shared" si="2"/>
        <v>-653.98969056914211</v>
      </c>
      <c r="Z13">
        <f t="shared" si="3"/>
        <v>3637.1510576066212</v>
      </c>
      <c r="AA13">
        <f t="shared" si="23"/>
        <v>3637.1510576066212</v>
      </c>
      <c r="AB13">
        <f t="shared" si="24"/>
        <v>17454.583118707902</v>
      </c>
      <c r="AC13" t="e">
        <f t="shared" si="32"/>
        <v>#DIV/0!</v>
      </c>
      <c r="AD13">
        <f t="shared" si="33"/>
        <v>4.9212083380353031E-2</v>
      </c>
      <c r="AE13" t="e">
        <f t="shared" si="34"/>
        <v>#DIV/0!</v>
      </c>
      <c r="AF13" t="e">
        <f t="shared" si="35"/>
        <v>#DIV/0!</v>
      </c>
      <c r="AG13">
        <f t="shared" si="36"/>
        <v>7.08368843462992E-2</v>
      </c>
      <c r="AH13">
        <f t="shared" si="37"/>
        <v>7.6165264042406491E-2</v>
      </c>
      <c r="AI13">
        <f t="shared" si="42"/>
        <v>7.08368843462992E-2</v>
      </c>
      <c r="AJ13">
        <f t="shared" si="25"/>
        <v>5.7003689773944259E-2</v>
      </c>
      <c r="AK13" t="b">
        <f t="shared" si="26"/>
        <v>1</v>
      </c>
      <c r="AL13" t="s">
        <v>33</v>
      </c>
      <c r="AM13" t="b">
        <f t="shared" si="38"/>
        <v>1</v>
      </c>
      <c r="AN13">
        <f t="shared" si="14"/>
        <v>2.3362500112776019E-3</v>
      </c>
      <c r="AO13">
        <f t="shared" si="4"/>
        <v>7.6646297073848929E-3</v>
      </c>
      <c r="AP13">
        <f t="shared" si="5"/>
        <v>3.6914946874895688E-2</v>
      </c>
      <c r="AQ13" t="b">
        <f t="shared" si="27"/>
        <v>0</v>
      </c>
      <c r="AR13" s="10" t="b">
        <f t="shared" si="28"/>
        <v>1</v>
      </c>
      <c r="AS13" s="10" t="b">
        <f t="shared" si="29"/>
        <v>1</v>
      </c>
      <c r="AT13" s="10" t="b">
        <f t="shared" si="39"/>
        <v>1</v>
      </c>
      <c r="AU13" t="str">
        <f t="shared" si="30"/>
        <v>other</v>
      </c>
      <c r="AV13" t="b">
        <f t="shared" si="7"/>
        <v>0</v>
      </c>
      <c r="AW13" t="str">
        <f t="shared" si="40"/>
        <v>Secant</v>
      </c>
      <c r="AX13" t="str">
        <f t="shared" si="41"/>
        <v>Secant</v>
      </c>
      <c r="AY13">
        <f t="shared" si="8"/>
        <v>7.08368843462992E-2</v>
      </c>
      <c r="AZ13">
        <f t="shared" si="9"/>
        <v>41.126709404983558</v>
      </c>
      <c r="BA13">
        <f t="shared" si="10"/>
        <v>6.8500634335021598E-2</v>
      </c>
      <c r="BB13">
        <f t="shared" si="11"/>
        <v>7.08368843462992E-2</v>
      </c>
      <c r="BC13">
        <f t="shared" si="12"/>
        <v>-653.98969056914211</v>
      </c>
      <c r="BD13">
        <f t="shared" si="13"/>
        <v>41.126709404983558</v>
      </c>
      <c r="BE13">
        <f t="shared" si="15"/>
        <v>7.08368843462992E-2</v>
      </c>
      <c r="BF13">
        <f t="shared" si="16"/>
        <v>6.8500634335021598E-2</v>
      </c>
    </row>
    <row r="14" spans="1:61" x14ac:dyDescent="0.25">
      <c r="A14" s="8"/>
      <c r="B14" s="2"/>
      <c r="C14" s="2"/>
      <c r="D14" s="2"/>
      <c r="F14">
        <f t="shared" si="18"/>
        <v>5.4999999999999993E-2</v>
      </c>
      <c r="G14">
        <f t="shared" si="1"/>
        <v>-4989.3681896862254</v>
      </c>
      <c r="R14">
        <f t="shared" si="19"/>
        <v>5.4999999999999993E-2</v>
      </c>
      <c r="T14">
        <f t="shared" si="20"/>
        <v>11</v>
      </c>
      <c r="U14" s="7">
        <f t="shared" si="21"/>
        <v>7.08368843462992E-2</v>
      </c>
      <c r="V14" s="7">
        <f t="shared" si="21"/>
        <v>6.8500634335021598E-2</v>
      </c>
      <c r="W14" s="7">
        <f t="shared" si="22"/>
        <v>6.8500634335021598E-2</v>
      </c>
      <c r="X14" s="7">
        <f t="shared" si="31"/>
        <v>8.3829893749791384E-2</v>
      </c>
      <c r="Y14">
        <f t="shared" si="2"/>
        <v>41.126709404983558</v>
      </c>
      <c r="Z14">
        <f t="shared" si="3"/>
        <v>-653.98969056914211</v>
      </c>
      <c r="AA14">
        <f t="shared" si="23"/>
        <v>-653.98969056914211</v>
      </c>
      <c r="AB14">
        <f t="shared" si="24"/>
        <v>3637.1510576066212</v>
      </c>
      <c r="AC14" t="e">
        <f t="shared" si="32"/>
        <v>#DIV/0!</v>
      </c>
      <c r="AD14">
        <f t="shared" si="33"/>
        <v>6.2702691835636051E-2</v>
      </c>
      <c r="AE14" t="e">
        <f t="shared" si="34"/>
        <v>#DIV/0!</v>
      </c>
      <c r="AF14" t="e">
        <f t="shared" si="35"/>
        <v>#DIV/0!</v>
      </c>
      <c r="AG14">
        <f t="shared" si="36"/>
        <v>7.0698659618304321E-2</v>
      </c>
      <c r="AH14">
        <f t="shared" si="37"/>
        <v>6.9668759340660399E-2</v>
      </c>
      <c r="AI14">
        <f t="shared" si="42"/>
        <v>7.0698659618304321E-2</v>
      </c>
      <c r="AJ14">
        <f t="shared" si="25"/>
        <v>6.9084696837840992E-2</v>
      </c>
      <c r="AK14" t="b">
        <f t="shared" si="26"/>
        <v>1</v>
      </c>
      <c r="AL14" t="s">
        <v>33</v>
      </c>
      <c r="AM14" t="b">
        <f t="shared" si="38"/>
        <v>1</v>
      </c>
      <c r="AN14">
        <f t="shared" si="14"/>
        <v>1.3822472799487895E-4</v>
      </c>
      <c r="AO14">
        <f t="shared" si="4"/>
        <v>1.168125005638801E-3</v>
      </c>
      <c r="AP14">
        <f t="shared" si="5"/>
        <v>7.6646297073848929E-3</v>
      </c>
      <c r="AQ14" t="b">
        <f t="shared" si="27"/>
        <v>0</v>
      </c>
      <c r="AR14" s="10" t="b">
        <f t="shared" si="28"/>
        <v>1</v>
      </c>
      <c r="AS14" s="10" t="b">
        <f t="shared" si="29"/>
        <v>1</v>
      </c>
      <c r="AT14" s="10" t="b">
        <f t="shared" si="39"/>
        <v>1</v>
      </c>
      <c r="AU14" t="str">
        <f t="shared" si="30"/>
        <v>other</v>
      </c>
      <c r="AV14" t="b">
        <f t="shared" si="7"/>
        <v>0</v>
      </c>
      <c r="AW14" t="str">
        <f t="shared" si="40"/>
        <v>Secant</v>
      </c>
      <c r="AX14" t="str">
        <f t="shared" si="41"/>
        <v>Secant</v>
      </c>
      <c r="AY14">
        <f t="shared" si="8"/>
        <v>7.0698659618304321E-2</v>
      </c>
      <c r="AZ14">
        <f t="shared" si="9"/>
        <v>0.4294972401112318</v>
      </c>
      <c r="BA14">
        <f t="shared" si="10"/>
        <v>7.0698659618304321E-2</v>
      </c>
      <c r="BB14">
        <f t="shared" si="11"/>
        <v>6.8500634335021598E-2</v>
      </c>
      <c r="BC14">
        <f t="shared" si="12"/>
        <v>0.4294972401112318</v>
      </c>
      <c r="BD14">
        <f t="shared" si="13"/>
        <v>-653.98969056914211</v>
      </c>
      <c r="BE14">
        <f t="shared" si="15"/>
        <v>7.0698659618304321E-2</v>
      </c>
      <c r="BF14">
        <f t="shared" si="16"/>
        <v>6.8500634335021598E-2</v>
      </c>
    </row>
    <row r="15" spans="1:61" x14ac:dyDescent="0.25">
      <c r="A15" s="8"/>
      <c r="B15" s="2"/>
      <c r="C15" s="2"/>
      <c r="D15" s="2"/>
      <c r="F15">
        <f t="shared" si="18"/>
        <v>5.9999999999999991E-2</v>
      </c>
      <c r="G15">
        <f t="shared" si="1"/>
        <v>-3318.1504734431801</v>
      </c>
      <c r="R15">
        <f t="shared" si="19"/>
        <v>5.9999999999999991E-2</v>
      </c>
      <c r="T15">
        <f t="shared" si="20"/>
        <v>12</v>
      </c>
      <c r="U15" s="7">
        <f t="shared" si="21"/>
        <v>7.0698659618304321E-2</v>
      </c>
      <c r="V15" s="7">
        <f t="shared" si="21"/>
        <v>6.8500634335021598E-2</v>
      </c>
      <c r="W15" s="7">
        <f t="shared" si="22"/>
        <v>7.08368843462992E-2</v>
      </c>
      <c r="X15" s="7">
        <f t="shared" si="31"/>
        <v>6.8500634335021598E-2</v>
      </c>
      <c r="Y15">
        <f t="shared" si="2"/>
        <v>0.4294972401112318</v>
      </c>
      <c r="Z15">
        <f t="shared" si="3"/>
        <v>-653.98969056914211</v>
      </c>
      <c r="AA15">
        <f t="shared" si="23"/>
        <v>41.126709404983558</v>
      </c>
      <c r="AB15">
        <f t="shared" si="24"/>
        <v>-653.98969056914211</v>
      </c>
      <c r="AC15">
        <f t="shared" si="32"/>
        <v>2.6599003930620644E-6</v>
      </c>
      <c r="AD15">
        <f t="shared" si="33"/>
        <v>7.1397887135620897E-2</v>
      </c>
      <c r="AE15">
        <f t="shared" si="34"/>
        <v>-7.0334521231532393E-4</v>
      </c>
      <c r="AF15">
        <f t="shared" si="35"/>
        <v>7.0697201823698638E-2</v>
      </c>
      <c r="AG15">
        <f t="shared" si="36"/>
        <v>7.0697217047838101E-2</v>
      </c>
      <c r="AH15">
        <f t="shared" si="37"/>
        <v>6.959964697666296E-2</v>
      </c>
      <c r="AI15">
        <f t="shared" si="42"/>
        <v>7.0697201823698638E-2</v>
      </c>
      <c r="AJ15">
        <f t="shared" si="25"/>
        <v>7.0594991072308155E-2</v>
      </c>
      <c r="AK15" t="b">
        <f t="shared" si="26"/>
        <v>1</v>
      </c>
      <c r="AL15" t="s">
        <v>33</v>
      </c>
      <c r="AM15" t="b">
        <f t="shared" si="38"/>
        <v>1</v>
      </c>
      <c r="AN15">
        <f t="shared" si="14"/>
        <v>1.4577946056831825E-6</v>
      </c>
      <c r="AO15">
        <f t="shared" si="4"/>
        <v>6.9112363997439474E-5</v>
      </c>
      <c r="AP15">
        <f t="shared" si="5"/>
        <v>1.168125005638801E-3</v>
      </c>
      <c r="AQ15" t="b">
        <f t="shared" si="27"/>
        <v>0</v>
      </c>
      <c r="AR15" s="10" t="b">
        <f t="shared" si="28"/>
        <v>1</v>
      </c>
      <c r="AS15" s="10" t="b">
        <f t="shared" si="29"/>
        <v>1</v>
      </c>
      <c r="AT15" s="10" t="b">
        <f t="shared" si="39"/>
        <v>1</v>
      </c>
      <c r="AU15" t="str">
        <f t="shared" si="30"/>
        <v>other</v>
      </c>
      <c r="AV15" t="b">
        <f t="shared" si="7"/>
        <v>1</v>
      </c>
      <c r="AW15" t="str">
        <f t="shared" si="40"/>
        <v>quad</v>
      </c>
      <c r="AX15" t="str">
        <f t="shared" si="41"/>
        <v>quad</v>
      </c>
      <c r="AY15">
        <f t="shared" si="8"/>
        <v>7.0697201823698638E-2</v>
      </c>
      <c r="AZ15">
        <f t="shared" si="9"/>
        <v>-3.9069709600880742E-6</v>
      </c>
      <c r="BA15">
        <f t="shared" si="10"/>
        <v>7.0698659618304321E-2</v>
      </c>
      <c r="BB15">
        <f t="shared" si="11"/>
        <v>7.0697201823698638E-2</v>
      </c>
      <c r="BC15">
        <f t="shared" si="12"/>
        <v>0.4294972401112318</v>
      </c>
      <c r="BD15">
        <f t="shared" si="13"/>
        <v>-3.9069709600880742E-6</v>
      </c>
      <c r="BE15">
        <f t="shared" si="15"/>
        <v>7.0697201823698638E-2</v>
      </c>
      <c r="BF15">
        <f t="shared" si="16"/>
        <v>7.0698659618304321E-2</v>
      </c>
    </row>
    <row r="16" spans="1:61" x14ac:dyDescent="0.25">
      <c r="A16" s="8"/>
      <c r="B16" s="2"/>
      <c r="C16" s="2"/>
      <c r="D16" s="2"/>
      <c r="F16">
        <f t="shared" si="18"/>
        <v>6.4999999999999988E-2</v>
      </c>
      <c r="G16">
        <f t="shared" si="1"/>
        <v>-1724.9837579144369</v>
      </c>
      <c r="R16">
        <f t="shared" si="19"/>
        <v>6.4999999999999988E-2</v>
      </c>
      <c r="T16">
        <f t="shared" si="20"/>
        <v>13</v>
      </c>
      <c r="U16" s="7">
        <f t="shared" si="21"/>
        <v>7.0697201823698638E-2</v>
      </c>
      <c r="V16" s="7">
        <f t="shared" si="21"/>
        <v>7.0698659618304321E-2</v>
      </c>
      <c r="W16" s="7">
        <f t="shared" si="22"/>
        <v>7.0698659618304321E-2</v>
      </c>
      <c r="X16" s="7">
        <f t="shared" si="31"/>
        <v>7.08368843462992E-2</v>
      </c>
      <c r="Y16">
        <f t="shared" si="2"/>
        <v>-3.9069709600880742E-6</v>
      </c>
      <c r="Z16">
        <f t="shared" si="3"/>
        <v>0.4294972401112318</v>
      </c>
      <c r="AA16">
        <f t="shared" si="23"/>
        <v>0.4294972401112318</v>
      </c>
      <c r="AB16">
        <f t="shared" si="24"/>
        <v>41.126709404983558</v>
      </c>
      <c r="AC16" t="e">
        <f t="shared" si="32"/>
        <v>#DIV/0!</v>
      </c>
      <c r="AD16">
        <f t="shared" si="33"/>
        <v>7.069591563082081E-2</v>
      </c>
      <c r="AE16" t="e">
        <f t="shared" si="34"/>
        <v>#DIV/0!</v>
      </c>
      <c r="AF16" t="e">
        <f t="shared" si="35"/>
        <v>#DIV/0!</v>
      </c>
      <c r="AG16">
        <f t="shared" si="36"/>
        <v>7.0697201836959517E-2</v>
      </c>
      <c r="AH16">
        <f t="shared" si="37"/>
        <v>7.0697930721001473E-2</v>
      </c>
      <c r="AI16">
        <f t="shared" si="42"/>
        <v>7.0697201836959517E-2</v>
      </c>
      <c r="AJ16">
        <f t="shared" si="25"/>
        <v>7.0696108477744379E-2</v>
      </c>
      <c r="AK16" t="b">
        <f t="shared" si="26"/>
        <v>1</v>
      </c>
      <c r="AL16" t="s">
        <v>33</v>
      </c>
      <c r="AM16" t="b">
        <f t="shared" si="38"/>
        <v>1</v>
      </c>
      <c r="AN16">
        <f t="shared" si="14"/>
        <v>1.3260878506393681E-11</v>
      </c>
      <c r="AO16">
        <f t="shared" si="4"/>
        <v>7.2889730284159127E-7</v>
      </c>
      <c r="AP16">
        <f t="shared" si="5"/>
        <v>6.9112363997439474E-5</v>
      </c>
      <c r="AQ16" t="b">
        <f t="shared" si="27"/>
        <v>0</v>
      </c>
      <c r="AR16" s="10" t="b">
        <f t="shared" si="28"/>
        <v>1</v>
      </c>
      <c r="AS16" s="10" t="b">
        <f t="shared" si="29"/>
        <v>1</v>
      </c>
      <c r="AT16" s="10" t="b">
        <f t="shared" si="39"/>
        <v>1</v>
      </c>
      <c r="AU16" t="str">
        <f t="shared" si="30"/>
        <v>other</v>
      </c>
      <c r="AV16" t="b">
        <f t="shared" si="7"/>
        <v>0</v>
      </c>
      <c r="AW16" t="str">
        <f t="shared" si="40"/>
        <v>Secant</v>
      </c>
      <c r="AX16" t="str">
        <f t="shared" si="41"/>
        <v>Secant</v>
      </c>
      <c r="AY16">
        <f t="shared" si="8"/>
        <v>7.0697201836959517E-2</v>
      </c>
      <c r="AZ16">
        <f t="shared" si="9"/>
        <v>4.3655745685100555E-11</v>
      </c>
      <c r="BA16">
        <f t="shared" si="10"/>
        <v>7.0697201823698638E-2</v>
      </c>
      <c r="BB16">
        <f t="shared" si="11"/>
        <v>7.0697201836959517E-2</v>
      </c>
      <c r="BC16">
        <f t="shared" si="12"/>
        <v>-3.9069709600880742E-6</v>
      </c>
      <c r="BD16">
        <f t="shared" si="13"/>
        <v>4.3655745685100555E-11</v>
      </c>
      <c r="BE16">
        <f t="shared" si="15"/>
        <v>7.0697201836959517E-2</v>
      </c>
      <c r="BF16">
        <f t="shared" si="16"/>
        <v>7.0697201823698638E-2</v>
      </c>
    </row>
    <row r="17" spans="1:58" x14ac:dyDescent="0.25">
      <c r="A17" s="8"/>
      <c r="B17" s="2"/>
      <c r="C17" s="2"/>
      <c r="D17" s="2"/>
      <c r="F17">
        <f t="shared" si="18"/>
        <v>6.9999999999999993E-2</v>
      </c>
      <c r="G17">
        <f t="shared" si="1"/>
        <v>-206.09785427890893</v>
      </c>
      <c r="R17">
        <f t="shared" si="19"/>
        <v>6.9999999999999993E-2</v>
      </c>
      <c r="T17">
        <f t="shared" si="20"/>
        <v>14</v>
      </c>
      <c r="U17" s="7">
        <f t="shared" si="21"/>
        <v>7.0697201836959517E-2</v>
      </c>
      <c r="V17" s="7">
        <f t="shared" si="21"/>
        <v>7.0697201823698638E-2</v>
      </c>
      <c r="W17" s="7">
        <f t="shared" si="22"/>
        <v>7.0697201823698638E-2</v>
      </c>
      <c r="X17" s="7">
        <f t="shared" si="31"/>
        <v>7.0698659618304321E-2</v>
      </c>
      <c r="Y17">
        <f t="shared" si="2"/>
        <v>4.3655745685100555E-11</v>
      </c>
      <c r="Z17">
        <f t="shared" si="3"/>
        <v>-3.9069709600880742E-6</v>
      </c>
      <c r="AA17">
        <f t="shared" si="23"/>
        <v>-3.9069709600880742E-6</v>
      </c>
      <c r="AB17">
        <f t="shared" si="24"/>
        <v>0.4294972401112318</v>
      </c>
      <c r="AC17" t="e">
        <f t="shared" si="32"/>
        <v>#DIV/0!</v>
      </c>
      <c r="AD17">
        <f t="shared" si="33"/>
        <v>7.0695621949436876E-2</v>
      </c>
      <c r="AE17" t="e">
        <f t="shared" si="34"/>
        <v>#DIV/0!</v>
      </c>
      <c r="AF17" t="e">
        <f t="shared" si="35"/>
        <v>#DIV/0!</v>
      </c>
      <c r="AG17">
        <f t="shared" si="36"/>
        <v>7.0697201836959364E-2</v>
      </c>
      <c r="AH17">
        <f t="shared" si="37"/>
        <v>7.0697201830329071E-2</v>
      </c>
      <c r="AI17">
        <f t="shared" si="42"/>
        <v>7.0697201836959364E-2</v>
      </c>
      <c r="AJ17">
        <f t="shared" si="25"/>
        <v>7.0697201827013861E-2</v>
      </c>
      <c r="AK17" t="b">
        <f t="shared" si="26"/>
        <v>1</v>
      </c>
      <c r="AL17" t="s">
        <v>33</v>
      </c>
      <c r="AM17" t="b">
        <f t="shared" si="38"/>
        <v>1</v>
      </c>
      <c r="AN17">
        <f t="shared" si="14"/>
        <v>1.5265566588595902E-16</v>
      </c>
      <c r="AO17">
        <f t="shared" si="4"/>
        <v>6.6304392531968404E-12</v>
      </c>
      <c r="AP17">
        <f t="shared" si="5"/>
        <v>7.2889730284159127E-7</v>
      </c>
      <c r="AQ17" t="b">
        <f t="shared" si="27"/>
        <v>0</v>
      </c>
      <c r="AR17" s="10" t="b">
        <f t="shared" si="28"/>
        <v>1</v>
      </c>
      <c r="AS17" s="10" t="b">
        <f t="shared" si="29"/>
        <v>1</v>
      </c>
      <c r="AT17" s="10" t="b">
        <f t="shared" si="39"/>
        <v>1</v>
      </c>
      <c r="AU17" t="str">
        <f t="shared" si="30"/>
        <v>other</v>
      </c>
      <c r="AV17" t="b">
        <f t="shared" si="7"/>
        <v>0</v>
      </c>
      <c r="AW17" t="str">
        <f t="shared" si="40"/>
        <v>Secant</v>
      </c>
      <c r="AX17" t="str">
        <f t="shared" si="41"/>
        <v>Secant</v>
      </c>
      <c r="AY17">
        <f t="shared" si="8"/>
        <v>7.0697201836959364E-2</v>
      </c>
      <c r="AZ17">
        <f t="shared" si="9"/>
        <v>-1.4551915228366852E-11</v>
      </c>
      <c r="BA17">
        <f t="shared" si="10"/>
        <v>7.0697201836959517E-2</v>
      </c>
      <c r="BB17">
        <f t="shared" si="11"/>
        <v>7.0697201836959364E-2</v>
      </c>
      <c r="BC17">
        <f t="shared" si="12"/>
        <v>4.3655745685100555E-11</v>
      </c>
      <c r="BD17">
        <f t="shared" si="13"/>
        <v>-1.4551915228366852E-11</v>
      </c>
      <c r="BE17">
        <f t="shared" si="15"/>
        <v>7.0697201836959364E-2</v>
      </c>
      <c r="BF17">
        <f t="shared" si="16"/>
        <v>7.0697201836959517E-2</v>
      </c>
    </row>
    <row r="18" spans="1:58" x14ac:dyDescent="0.25">
      <c r="A18" s="8"/>
      <c r="B18" s="2"/>
      <c r="C18" s="2"/>
      <c r="D18" s="2"/>
      <c r="F18">
        <f t="shared" si="18"/>
        <v>7.4999999999999997E-2</v>
      </c>
      <c r="G18">
        <f t="shared" si="1"/>
        <v>1242.082891497208</v>
      </c>
      <c r="R18">
        <f t="shared" si="19"/>
        <v>7.4999999999999997E-2</v>
      </c>
      <c r="T18">
        <f t="shared" si="20"/>
        <v>15</v>
      </c>
      <c r="U18" s="7">
        <f t="shared" si="21"/>
        <v>7.0697201836959364E-2</v>
      </c>
      <c r="V18" s="7">
        <f t="shared" si="21"/>
        <v>7.0697201836959517E-2</v>
      </c>
      <c r="W18" s="7">
        <f t="shared" si="22"/>
        <v>7.0697201836959517E-2</v>
      </c>
      <c r="X18" s="7">
        <f t="shared" si="31"/>
        <v>7.0697201823698638E-2</v>
      </c>
      <c r="Y18">
        <f t="shared" si="2"/>
        <v>-1.4551915228366852E-11</v>
      </c>
      <c r="Z18">
        <f t="shared" si="3"/>
        <v>4.3655745685100555E-11</v>
      </c>
      <c r="AA18">
        <f t="shared" si="23"/>
        <v>4.3655745685100555E-11</v>
      </c>
      <c r="AB18">
        <f t="shared" si="24"/>
        <v>-3.9069709600880742E-6</v>
      </c>
      <c r="AC18" t="e">
        <f t="shared" si="32"/>
        <v>#DIV/0!</v>
      </c>
      <c r="AD18">
        <f t="shared" si="33"/>
        <v>3.9767176033289636E-2</v>
      </c>
      <c r="AE18" t="e">
        <f t="shared" si="34"/>
        <v>#DIV/0!</v>
      </c>
      <c r="AF18" t="e">
        <f t="shared" si="35"/>
        <v>#DIV/0!</v>
      </c>
      <c r="AG18">
        <f t="shared" si="36"/>
        <v>7.0697201836959406E-2</v>
      </c>
      <c r="AH18">
        <f t="shared" si="37"/>
        <v>7.0697201836959433E-2</v>
      </c>
      <c r="AI18">
        <f t="shared" si="42"/>
        <v>7.0697201836959406E-2</v>
      </c>
      <c r="AJ18">
        <f t="shared" si="25"/>
        <v>7.0697201836959253E-2</v>
      </c>
      <c r="AK18" t="b">
        <f t="shared" si="26"/>
        <v>1</v>
      </c>
      <c r="AL18" t="s">
        <v>33</v>
      </c>
      <c r="AM18" t="b">
        <f t="shared" si="38"/>
        <v>1</v>
      </c>
      <c r="AN18">
        <f t="shared" si="14"/>
        <v>4.163336342344337E-17</v>
      </c>
      <c r="AO18">
        <f t="shared" si="4"/>
        <v>7.6327832942979512E-17</v>
      </c>
      <c r="AP18">
        <f t="shared" si="5"/>
        <v>6.6304392531968404E-12</v>
      </c>
      <c r="AQ18" t="b">
        <f t="shared" si="27"/>
        <v>0</v>
      </c>
      <c r="AR18" s="10" t="b">
        <f t="shared" si="28"/>
        <v>1</v>
      </c>
      <c r="AS18" s="10" t="b">
        <f t="shared" si="29"/>
        <v>1</v>
      </c>
      <c r="AT18" s="10" t="b">
        <f t="shared" si="39"/>
        <v>1</v>
      </c>
      <c r="AU18" t="str">
        <f t="shared" si="30"/>
        <v>other</v>
      </c>
      <c r="AV18" t="b">
        <f t="shared" si="7"/>
        <v>0</v>
      </c>
      <c r="AW18" t="str">
        <f t="shared" si="40"/>
        <v>Secant</v>
      </c>
      <c r="AX18" t="str">
        <f t="shared" si="41"/>
        <v>Secant</v>
      </c>
      <c r="AY18">
        <f t="shared" si="8"/>
        <v>7.0697201836959406E-2</v>
      </c>
      <c r="AZ18">
        <f t="shared" si="9"/>
        <v>-1.4551915228366852E-11</v>
      </c>
      <c r="BA18">
        <f t="shared" si="10"/>
        <v>7.0697201836959406E-2</v>
      </c>
      <c r="BB18">
        <f t="shared" si="11"/>
        <v>7.0697201836959517E-2</v>
      </c>
      <c r="BC18">
        <f t="shared" si="12"/>
        <v>-1.4551915228366852E-11</v>
      </c>
      <c r="BD18">
        <f t="shared" si="13"/>
        <v>4.3655745685100555E-11</v>
      </c>
      <c r="BE18">
        <f t="shared" si="15"/>
        <v>7.0697201836959406E-2</v>
      </c>
      <c r="BF18">
        <f t="shared" si="16"/>
        <v>7.0697201836959517E-2</v>
      </c>
    </row>
    <row r="19" spans="1:58" x14ac:dyDescent="0.25">
      <c r="A19" s="8"/>
      <c r="B19" s="2"/>
      <c r="C19" s="3"/>
      <c r="D19" s="2"/>
      <c r="F19">
        <f t="shared" si="18"/>
        <v>0.08</v>
      </c>
      <c r="G19">
        <f t="shared" si="1"/>
        <v>2622.950369489452</v>
      </c>
      <c r="R19">
        <f t="shared" si="19"/>
        <v>0.08</v>
      </c>
      <c r="T19">
        <f t="shared" si="20"/>
        <v>16</v>
      </c>
      <c r="U19" s="7">
        <f t="shared" si="21"/>
        <v>7.0697201836959406E-2</v>
      </c>
      <c r="V19" s="7">
        <f t="shared" si="21"/>
        <v>7.0697201836959517E-2</v>
      </c>
      <c r="W19" s="7">
        <f t="shared" si="22"/>
        <v>7.0697201836959364E-2</v>
      </c>
      <c r="X19" s="7">
        <f t="shared" si="31"/>
        <v>7.0697201836959517E-2</v>
      </c>
      <c r="Y19">
        <f t="shared" si="2"/>
        <v>-1.4551915228366852E-11</v>
      </c>
      <c r="Z19">
        <f t="shared" si="3"/>
        <v>4.3655745685100555E-11</v>
      </c>
      <c r="AA19">
        <f t="shared" si="23"/>
        <v>-1.4551915228366852E-11</v>
      </c>
      <c r="AB19">
        <f t="shared" si="24"/>
        <v>4.3655745685100555E-11</v>
      </c>
      <c r="AC19">
        <f t="shared" si="32"/>
        <v>4.4185751148099698E-3</v>
      </c>
      <c r="AD19" t="e">
        <f t="shared" si="33"/>
        <v>#DIV/0!</v>
      </c>
      <c r="AE19" t="e">
        <f t="shared" si="34"/>
        <v>#DIV/0!</v>
      </c>
      <c r="AF19" t="e">
        <f t="shared" si="35"/>
        <v>#DIV/0!</v>
      </c>
      <c r="AG19">
        <f t="shared" si="36"/>
        <v>7.0697201836959433E-2</v>
      </c>
      <c r="AH19">
        <f t="shared" si="37"/>
        <v>7.0697201836959461E-2</v>
      </c>
      <c r="AI19">
        <f t="shared" si="42"/>
        <v>7.0697201836959433E-2</v>
      </c>
      <c r="AJ19">
        <f t="shared" si="25"/>
        <v>7.0697201836959378E-2</v>
      </c>
      <c r="AK19" t="b">
        <f t="shared" si="26"/>
        <v>0</v>
      </c>
      <c r="AL19" t="s">
        <v>33</v>
      </c>
      <c r="AM19" t="b">
        <f t="shared" si="38"/>
        <v>1</v>
      </c>
      <c r="AN19">
        <f t="shared" si="14"/>
        <v>2.7755575615628914E-17</v>
      </c>
      <c r="AO19">
        <f t="shared" si="4"/>
        <v>2.0816681711721685E-17</v>
      </c>
      <c r="AP19">
        <f t="shared" si="5"/>
        <v>7.6327832942979512E-17</v>
      </c>
      <c r="AQ19" t="b">
        <f t="shared" si="27"/>
        <v>0</v>
      </c>
      <c r="AR19" s="10" t="b">
        <f t="shared" si="28"/>
        <v>1</v>
      </c>
      <c r="AS19" s="10" t="b">
        <f t="shared" si="29"/>
        <v>1</v>
      </c>
      <c r="AT19" s="10" t="b">
        <f t="shared" si="39"/>
        <v>1</v>
      </c>
      <c r="AU19" t="str">
        <f t="shared" si="30"/>
        <v>bisect</v>
      </c>
      <c r="AV19" t="b">
        <f t="shared" si="7"/>
        <v>0</v>
      </c>
      <c r="AW19" t="str">
        <f t="shared" si="40"/>
        <v>Secant</v>
      </c>
      <c r="AX19" t="str">
        <f t="shared" si="41"/>
        <v>bisect</v>
      </c>
      <c r="AY19">
        <f t="shared" si="8"/>
        <v>7.0697201836959461E-2</v>
      </c>
      <c r="AZ19">
        <f t="shared" si="9"/>
        <v>-1.4551915228366852E-11</v>
      </c>
      <c r="BA19">
        <f t="shared" si="10"/>
        <v>7.0697201836959461E-2</v>
      </c>
      <c r="BB19">
        <f t="shared" si="11"/>
        <v>7.0697201836959517E-2</v>
      </c>
      <c r="BC19">
        <f t="shared" si="12"/>
        <v>-1.4551915228366852E-11</v>
      </c>
      <c r="BD19">
        <f t="shared" si="13"/>
        <v>4.3655745685100555E-11</v>
      </c>
      <c r="BE19">
        <f t="shared" si="15"/>
        <v>7.0697201836959461E-2</v>
      </c>
      <c r="BF19">
        <f t="shared" si="16"/>
        <v>7.0697201836959517E-2</v>
      </c>
    </row>
    <row r="20" spans="1:58" x14ac:dyDescent="0.25">
      <c r="A20" s="8"/>
      <c r="B20" s="2"/>
      <c r="C20" s="2"/>
      <c r="D20" s="2"/>
      <c r="F20">
        <f t="shared" si="18"/>
        <v>8.5000000000000006E-2</v>
      </c>
      <c r="G20">
        <f t="shared" si="1"/>
        <v>3939.722837823756</v>
      </c>
      <c r="R20">
        <f t="shared" si="19"/>
        <v>8.5000000000000006E-2</v>
      </c>
      <c r="T20">
        <f t="shared" si="20"/>
        <v>17</v>
      </c>
      <c r="U20" s="7">
        <f t="shared" si="21"/>
        <v>7.0697201836959461E-2</v>
      </c>
      <c r="V20" s="7">
        <f t="shared" si="21"/>
        <v>7.0697201836959517E-2</v>
      </c>
      <c r="W20" s="7">
        <f t="shared" si="22"/>
        <v>7.0697201836959406E-2</v>
      </c>
      <c r="X20" s="7">
        <f t="shared" si="31"/>
        <v>7.0697201836959364E-2</v>
      </c>
      <c r="Y20">
        <f t="shared" si="2"/>
        <v>-1.4551915228366852E-11</v>
      </c>
      <c r="Z20">
        <f t="shared" si="3"/>
        <v>4.3655745685100555E-11</v>
      </c>
      <c r="AA20">
        <f t="shared" si="23"/>
        <v>-1.4551915228366852E-11</v>
      </c>
      <c r="AB20">
        <f t="shared" si="24"/>
        <v>-1.4551915228366852E-11</v>
      </c>
      <c r="AC20">
        <f t="shared" si="32"/>
        <v>4.4185751148099698E-3</v>
      </c>
      <c r="AD20" t="e">
        <f t="shared" si="33"/>
        <v>#DIV/0!</v>
      </c>
      <c r="AE20" t="e">
        <f t="shared" si="34"/>
        <v>#DIV/0!</v>
      </c>
      <c r="AF20" t="e">
        <f t="shared" si="35"/>
        <v>#DIV/0!</v>
      </c>
      <c r="AG20">
        <f t="shared" si="36"/>
        <v>7.0697201836959475E-2</v>
      </c>
      <c r="AH20">
        <f t="shared" si="37"/>
        <v>7.0697201836959489E-2</v>
      </c>
      <c r="AI20">
        <f t="shared" si="42"/>
        <v>7.0697201836959475E-2</v>
      </c>
      <c r="AJ20">
        <f t="shared" si="25"/>
        <v>7.069720183695942E-2</v>
      </c>
      <c r="AK20" t="b">
        <f t="shared" si="26"/>
        <v>1</v>
      </c>
      <c r="AL20" t="s">
        <v>33</v>
      </c>
      <c r="AM20" t="b">
        <f t="shared" si="38"/>
        <v>1</v>
      </c>
      <c r="AN20">
        <f t="shared" si="14"/>
        <v>1.3877787807814457E-17</v>
      </c>
      <c r="AO20">
        <f t="shared" si="4"/>
        <v>2.7755575615628914E-17</v>
      </c>
      <c r="AP20">
        <f t="shared" si="5"/>
        <v>2.0816681711721685E-17</v>
      </c>
      <c r="AQ20" t="b">
        <f t="shared" si="27"/>
        <v>0</v>
      </c>
      <c r="AR20" s="10" t="b">
        <f t="shared" si="28"/>
        <v>1</v>
      </c>
      <c r="AS20" s="10" t="b">
        <f t="shared" si="29"/>
        <v>1</v>
      </c>
      <c r="AT20" s="10" t="b">
        <f t="shared" si="39"/>
        <v>1</v>
      </c>
      <c r="AU20" t="str">
        <f t="shared" si="30"/>
        <v>other</v>
      </c>
      <c r="AV20" t="b">
        <f t="shared" si="7"/>
        <v>0</v>
      </c>
      <c r="AW20" t="str">
        <f t="shared" si="40"/>
        <v>Secant</v>
      </c>
      <c r="AX20" t="str">
        <f t="shared" si="41"/>
        <v>Secant</v>
      </c>
      <c r="AY20">
        <f t="shared" si="8"/>
        <v>7.0697201836959475E-2</v>
      </c>
      <c r="AZ20">
        <f t="shared" si="9"/>
        <v>-1.4551915228366852E-11</v>
      </c>
      <c r="BA20">
        <f t="shared" si="10"/>
        <v>7.0697201836959475E-2</v>
      </c>
      <c r="BB20">
        <f t="shared" si="11"/>
        <v>7.0697201836959517E-2</v>
      </c>
      <c r="BC20">
        <f t="shared" si="12"/>
        <v>-1.4551915228366852E-11</v>
      </c>
      <c r="BD20">
        <f t="shared" si="13"/>
        <v>4.3655745685100555E-11</v>
      </c>
      <c r="BE20">
        <f t="shared" si="15"/>
        <v>7.0697201836959475E-2</v>
      </c>
      <c r="BF20">
        <f t="shared" si="16"/>
        <v>7.0697201836959517E-2</v>
      </c>
    </row>
    <row r="21" spans="1:58" x14ac:dyDescent="0.25">
      <c r="A21" s="8"/>
      <c r="B21" s="2"/>
      <c r="C21" s="2"/>
      <c r="D21" s="2"/>
      <c r="F21">
        <f t="shared" si="18"/>
        <v>9.0000000000000011E-2</v>
      </c>
      <c r="G21">
        <f t="shared" si="1"/>
        <v>5195.4544563192831</v>
      </c>
      <c r="R21">
        <f t="shared" si="19"/>
        <v>9.0000000000000011E-2</v>
      </c>
      <c r="T21">
        <f t="shared" si="20"/>
        <v>18</v>
      </c>
      <c r="U21" s="7">
        <f t="shared" si="21"/>
        <v>7.0697201836959475E-2</v>
      </c>
      <c r="V21" s="7">
        <f t="shared" si="21"/>
        <v>7.0697201836959517E-2</v>
      </c>
      <c r="W21" s="7">
        <f t="shared" si="22"/>
        <v>7.0697201836959461E-2</v>
      </c>
      <c r="X21" s="7">
        <f t="shared" si="31"/>
        <v>7.0697201836959406E-2</v>
      </c>
      <c r="Y21">
        <f t="shared" si="2"/>
        <v>-1.4551915228366852E-11</v>
      </c>
      <c r="Z21">
        <f t="shared" si="3"/>
        <v>4.3655745685100555E-11</v>
      </c>
      <c r="AA21">
        <f t="shared" si="23"/>
        <v>-1.4551915228366852E-11</v>
      </c>
      <c r="AB21">
        <f t="shared" si="24"/>
        <v>-1.4551915228366852E-11</v>
      </c>
      <c r="AC21">
        <f t="shared" si="32"/>
        <v>4.4185751148099698E-3</v>
      </c>
      <c r="AD21" t="e">
        <f t="shared" si="33"/>
        <v>#DIV/0!</v>
      </c>
      <c r="AE21" t="e">
        <f t="shared" si="34"/>
        <v>#DIV/0!</v>
      </c>
      <c r="AF21" t="e">
        <f t="shared" si="35"/>
        <v>#DIV/0!</v>
      </c>
      <c r="AG21">
        <f t="shared" si="36"/>
        <v>7.0697201836959489E-2</v>
      </c>
      <c r="AH21">
        <f t="shared" si="37"/>
        <v>7.0697201836959489E-2</v>
      </c>
      <c r="AI21">
        <f t="shared" si="42"/>
        <v>7.0697201836959489E-2</v>
      </c>
      <c r="AJ21">
        <f t="shared" si="25"/>
        <v>7.0697201836959461E-2</v>
      </c>
      <c r="AK21" t="b">
        <f t="shared" si="26"/>
        <v>0</v>
      </c>
      <c r="AL21" t="s">
        <v>33</v>
      </c>
      <c r="AM21" t="b">
        <f t="shared" si="38"/>
        <v>1</v>
      </c>
      <c r="AN21">
        <f t="shared" si="14"/>
        <v>1.3877787807814457E-17</v>
      </c>
      <c r="AO21">
        <f t="shared" si="4"/>
        <v>6.9388939039072284E-18</v>
      </c>
      <c r="AP21">
        <f t="shared" si="5"/>
        <v>2.7755575615628914E-17</v>
      </c>
      <c r="AQ21" t="b">
        <f t="shared" si="27"/>
        <v>0</v>
      </c>
      <c r="AR21" s="10" t="b">
        <f t="shared" si="28"/>
        <v>1</v>
      </c>
      <c r="AS21" s="10" t="b">
        <f t="shared" si="29"/>
        <v>1</v>
      </c>
      <c r="AT21" s="10" t="b">
        <f t="shared" si="39"/>
        <v>1</v>
      </c>
      <c r="AU21" t="str">
        <f t="shared" si="30"/>
        <v>bisect</v>
      </c>
      <c r="AV21" t="b">
        <f t="shared" si="7"/>
        <v>0</v>
      </c>
      <c r="AW21" t="str">
        <f t="shared" si="40"/>
        <v>Secant</v>
      </c>
      <c r="AX21" t="str">
        <f t="shared" si="41"/>
        <v>bisect</v>
      </c>
      <c r="AY21">
        <f t="shared" si="8"/>
        <v>7.0697201836959489E-2</v>
      </c>
      <c r="AZ21">
        <f t="shared" si="9"/>
        <v>4.3655745685100555E-11</v>
      </c>
      <c r="BA21">
        <f t="shared" si="10"/>
        <v>7.0697201836959475E-2</v>
      </c>
      <c r="BB21">
        <f t="shared" si="11"/>
        <v>7.0697201836959489E-2</v>
      </c>
      <c r="BC21">
        <f t="shared" si="12"/>
        <v>-1.4551915228366852E-11</v>
      </c>
      <c r="BD21">
        <f t="shared" si="13"/>
        <v>4.3655745685100555E-11</v>
      </c>
      <c r="BE21">
        <f t="shared" si="15"/>
        <v>7.0697201836959475E-2</v>
      </c>
      <c r="BF21">
        <f t="shared" si="16"/>
        <v>7.0697201836959489E-2</v>
      </c>
    </row>
    <row r="22" spans="1:58" x14ac:dyDescent="0.25">
      <c r="A22" s="8"/>
      <c r="B22" s="2"/>
      <c r="C22" s="2"/>
      <c r="D22" s="2"/>
      <c r="F22">
        <f t="shared" si="18"/>
        <v>9.5000000000000015E-2</v>
      </c>
      <c r="G22">
        <f t="shared" si="1"/>
        <v>6393.0442594897249</v>
      </c>
      <c r="R22">
        <f t="shared" si="19"/>
        <v>9.5000000000000015E-2</v>
      </c>
      <c r="T22">
        <f t="shared" si="20"/>
        <v>19</v>
      </c>
      <c r="U22" s="7">
        <f t="shared" si="21"/>
        <v>7.0697201836959475E-2</v>
      </c>
      <c r="V22" s="7">
        <f t="shared" si="21"/>
        <v>7.0697201836959489E-2</v>
      </c>
      <c r="W22" s="7">
        <f t="shared" si="22"/>
        <v>7.0697201836959475E-2</v>
      </c>
      <c r="X22" s="7">
        <f t="shared" si="31"/>
        <v>7.0697201836959461E-2</v>
      </c>
      <c r="Y22">
        <f t="shared" si="2"/>
        <v>-1.4551915228366852E-11</v>
      </c>
      <c r="Z22">
        <f t="shared" si="3"/>
        <v>4.3655745685100555E-11</v>
      </c>
      <c r="AA22">
        <f t="shared" si="23"/>
        <v>-1.4551915228366852E-11</v>
      </c>
      <c r="AB22">
        <f t="shared" si="24"/>
        <v>-1.4551915228366852E-11</v>
      </c>
      <c r="AC22">
        <f t="shared" si="32"/>
        <v>4.4185751148099681E-3</v>
      </c>
      <c r="AD22" t="e">
        <f t="shared" si="33"/>
        <v>#DIV/0!</v>
      </c>
      <c r="AE22" t="e">
        <f t="shared" si="34"/>
        <v>#DIV/0!</v>
      </c>
      <c r="AF22" t="e">
        <f t="shared" si="35"/>
        <v>#DIV/0!</v>
      </c>
      <c r="AG22">
        <f t="shared" si="36"/>
        <v>7.0697201836959475E-2</v>
      </c>
      <c r="AH22">
        <f t="shared" si="37"/>
        <v>7.0697201836959489E-2</v>
      </c>
      <c r="AI22">
        <f t="shared" si="42"/>
        <v>7.0697201836959475E-2</v>
      </c>
      <c r="AJ22">
        <f t="shared" si="25"/>
        <v>7.0697201836959475E-2</v>
      </c>
      <c r="AK22" t="b">
        <f t="shared" si="26"/>
        <v>0</v>
      </c>
      <c r="AL22" t="s">
        <v>33</v>
      </c>
      <c r="AM22" t="b">
        <f t="shared" si="38"/>
        <v>1</v>
      </c>
      <c r="AN22">
        <f t="shared" si="14"/>
        <v>0</v>
      </c>
      <c r="AO22">
        <f t="shared" si="4"/>
        <v>0</v>
      </c>
      <c r="AP22">
        <f t="shared" si="5"/>
        <v>6.9388939039072284E-18</v>
      </c>
      <c r="AQ22" t="b">
        <f t="shared" si="27"/>
        <v>0</v>
      </c>
      <c r="AR22" s="10" t="b">
        <f t="shared" si="28"/>
        <v>1</v>
      </c>
      <c r="AS22" s="10" t="b">
        <f t="shared" si="29"/>
        <v>1</v>
      </c>
      <c r="AT22" s="10" t="b">
        <f t="shared" si="39"/>
        <v>1</v>
      </c>
      <c r="AU22" t="str">
        <f t="shared" si="30"/>
        <v>bisect</v>
      </c>
      <c r="AV22" t="b">
        <f t="shared" si="7"/>
        <v>0</v>
      </c>
      <c r="AW22" t="str">
        <f t="shared" si="40"/>
        <v>Secant</v>
      </c>
      <c r="AX22" t="str">
        <f t="shared" si="41"/>
        <v>bisect</v>
      </c>
      <c r="AY22">
        <f t="shared" si="8"/>
        <v>7.0697201836959489E-2</v>
      </c>
      <c r="AZ22">
        <f t="shared" si="9"/>
        <v>4.3655745685100555E-11</v>
      </c>
      <c r="BA22">
        <f t="shared" si="10"/>
        <v>7.0697201836959475E-2</v>
      </c>
      <c r="BB22">
        <f t="shared" si="11"/>
        <v>7.0697201836959489E-2</v>
      </c>
      <c r="BC22">
        <f t="shared" si="12"/>
        <v>-1.4551915228366852E-11</v>
      </c>
      <c r="BD22">
        <f t="shared" si="13"/>
        <v>4.3655745685100555E-11</v>
      </c>
      <c r="BE22">
        <f t="shared" si="15"/>
        <v>7.0697201836959475E-2</v>
      </c>
      <c r="BF22">
        <f t="shared" si="16"/>
        <v>7.0697201836959489E-2</v>
      </c>
    </row>
    <row r="23" spans="1:58" x14ac:dyDescent="0.25">
      <c r="A23" s="8"/>
      <c r="B23" s="2"/>
      <c r="C23" s="2"/>
      <c r="D23" s="2"/>
      <c r="F23">
        <f t="shared" si="18"/>
        <v>0.10000000000000002</v>
      </c>
      <c r="G23">
        <f t="shared" si="1"/>
        <v>7535.2446041016883</v>
      </c>
      <c r="R23">
        <f t="shared" si="19"/>
        <v>0.10000000000000002</v>
      </c>
      <c r="T23">
        <f t="shared" si="20"/>
        <v>20</v>
      </c>
      <c r="U23" s="7">
        <f t="shared" si="21"/>
        <v>7.0697201836959475E-2</v>
      </c>
      <c r="V23" s="7">
        <f t="shared" si="21"/>
        <v>7.0697201836959489E-2</v>
      </c>
      <c r="W23" s="7">
        <f t="shared" si="22"/>
        <v>7.0697201836959475E-2</v>
      </c>
      <c r="X23" s="7">
        <f t="shared" si="31"/>
        <v>7.0697201836959475E-2</v>
      </c>
      <c r="Y23">
        <f t="shared" si="2"/>
        <v>-1.4551915228366852E-11</v>
      </c>
      <c r="Z23">
        <f t="shared" si="3"/>
        <v>4.3655745685100555E-11</v>
      </c>
      <c r="AA23">
        <f t="shared" si="23"/>
        <v>-1.4551915228366852E-11</v>
      </c>
      <c r="AB23">
        <f t="shared" si="24"/>
        <v>-1.4551915228366852E-11</v>
      </c>
      <c r="AC23">
        <f t="shared" si="32"/>
        <v>4.4185751148099681E-3</v>
      </c>
      <c r="AD23" t="e">
        <f t="shared" si="33"/>
        <v>#DIV/0!</v>
      </c>
      <c r="AE23" t="e">
        <f t="shared" si="34"/>
        <v>#DIV/0!</v>
      </c>
      <c r="AF23" t="e">
        <f t="shared" si="35"/>
        <v>#DIV/0!</v>
      </c>
      <c r="AG23">
        <f t="shared" si="36"/>
        <v>7.0697201836959475E-2</v>
      </c>
      <c r="AH23">
        <f t="shared" si="37"/>
        <v>7.0697201836959489E-2</v>
      </c>
      <c r="AI23">
        <f t="shared" si="42"/>
        <v>7.0697201836959475E-2</v>
      </c>
      <c r="AJ23">
        <f t="shared" si="25"/>
        <v>7.0697201836959475E-2</v>
      </c>
      <c r="AK23" t="b">
        <f t="shared" si="26"/>
        <v>0</v>
      </c>
      <c r="AL23" t="s">
        <v>33</v>
      </c>
      <c r="AM23" t="b">
        <f t="shared" si="38"/>
        <v>1</v>
      </c>
      <c r="AN23">
        <f t="shared" si="14"/>
        <v>0</v>
      </c>
      <c r="AO23">
        <f t="shared" si="4"/>
        <v>0</v>
      </c>
      <c r="AP23">
        <f t="shared" si="5"/>
        <v>0</v>
      </c>
      <c r="AQ23" t="b">
        <f t="shared" si="27"/>
        <v>0</v>
      </c>
      <c r="AR23" s="10" t="b">
        <f t="shared" si="28"/>
        <v>1</v>
      </c>
      <c r="AS23" s="10" t="b">
        <f t="shared" si="29"/>
        <v>1</v>
      </c>
      <c r="AT23" s="10" t="b">
        <f t="shared" si="39"/>
        <v>1</v>
      </c>
      <c r="AU23" t="str">
        <f t="shared" si="30"/>
        <v>bisect</v>
      </c>
      <c r="AV23" t="b">
        <f t="shared" si="7"/>
        <v>0</v>
      </c>
      <c r="AW23" t="str">
        <f t="shared" si="40"/>
        <v>Secant</v>
      </c>
      <c r="AX23" t="str">
        <f t="shared" si="41"/>
        <v>bisect</v>
      </c>
      <c r="AY23">
        <f t="shared" si="8"/>
        <v>7.0697201836959489E-2</v>
      </c>
      <c r="AZ23">
        <f t="shared" si="9"/>
        <v>4.3655745685100555E-11</v>
      </c>
      <c r="BA23">
        <f t="shared" si="10"/>
        <v>7.0697201836959475E-2</v>
      </c>
      <c r="BB23">
        <f t="shared" si="11"/>
        <v>7.0697201836959489E-2</v>
      </c>
      <c r="BC23">
        <f t="shared" si="12"/>
        <v>-1.4551915228366852E-11</v>
      </c>
      <c r="BD23">
        <f t="shared" si="13"/>
        <v>4.3655745685100555E-11</v>
      </c>
      <c r="BE23">
        <f t="shared" si="15"/>
        <v>7.0697201836959475E-2</v>
      </c>
      <c r="BF23">
        <f t="shared" si="16"/>
        <v>7.0697201836959489E-2</v>
      </c>
    </row>
    <row r="24" spans="1:58" x14ac:dyDescent="0.25">
      <c r="A24" s="8"/>
      <c r="B24" s="2"/>
      <c r="C24" s="2"/>
      <c r="D24" s="2"/>
      <c r="F24">
        <f t="shared" si="18"/>
        <v>0.10500000000000002</v>
      </c>
      <c r="G24">
        <f t="shared" si="1"/>
        <v>8624.6691241344161</v>
      </c>
      <c r="R24">
        <f t="shared" si="19"/>
        <v>0.10500000000000002</v>
      </c>
      <c r="T24">
        <f t="shared" si="20"/>
        <v>21</v>
      </c>
      <c r="U24" s="7">
        <f t="shared" si="21"/>
        <v>7.0697201836959475E-2</v>
      </c>
      <c r="V24" s="7">
        <f t="shared" si="21"/>
        <v>7.0697201836959489E-2</v>
      </c>
      <c r="W24" s="7">
        <f t="shared" si="22"/>
        <v>7.0697201836959475E-2</v>
      </c>
      <c r="X24" s="7">
        <f t="shared" si="31"/>
        <v>7.0697201836959475E-2</v>
      </c>
      <c r="Y24">
        <f t="shared" si="2"/>
        <v>-1.4551915228366852E-11</v>
      </c>
      <c r="Z24">
        <f t="shared" si="3"/>
        <v>4.3655745685100555E-11</v>
      </c>
      <c r="AA24">
        <f t="shared" si="23"/>
        <v>-1.4551915228366852E-11</v>
      </c>
      <c r="AB24">
        <f t="shared" si="24"/>
        <v>-1.4551915228366852E-11</v>
      </c>
      <c r="AC24">
        <f t="shared" si="32"/>
        <v>4.4185751148099681E-3</v>
      </c>
      <c r="AD24" t="e">
        <f t="shared" si="33"/>
        <v>#DIV/0!</v>
      </c>
      <c r="AE24" t="e">
        <f t="shared" si="34"/>
        <v>#DIV/0!</v>
      </c>
      <c r="AF24" t="e">
        <f t="shared" si="35"/>
        <v>#DIV/0!</v>
      </c>
      <c r="AG24">
        <f t="shared" si="36"/>
        <v>7.0697201836959475E-2</v>
      </c>
      <c r="AH24">
        <f t="shared" si="37"/>
        <v>7.0697201836959489E-2</v>
      </c>
      <c r="AI24">
        <f t="shared" si="42"/>
        <v>7.0697201836959475E-2</v>
      </c>
      <c r="AJ24">
        <f t="shared" si="25"/>
        <v>7.0697201836959475E-2</v>
      </c>
      <c r="AK24" t="b">
        <f t="shared" si="26"/>
        <v>0</v>
      </c>
      <c r="AL24" t="s">
        <v>33</v>
      </c>
      <c r="AM24" t="b">
        <f t="shared" si="38"/>
        <v>1</v>
      </c>
      <c r="AN24">
        <f t="shared" si="14"/>
        <v>0</v>
      </c>
      <c r="AO24">
        <f t="shared" si="4"/>
        <v>0</v>
      </c>
      <c r="AP24">
        <f t="shared" si="5"/>
        <v>0</v>
      </c>
      <c r="AQ24" t="b">
        <f t="shared" si="27"/>
        <v>0</v>
      </c>
      <c r="AR24" s="10" t="b">
        <f t="shared" si="28"/>
        <v>1</v>
      </c>
      <c r="AS24" s="10" t="b">
        <f t="shared" si="29"/>
        <v>1</v>
      </c>
      <c r="AT24" s="10" t="b">
        <f t="shared" si="39"/>
        <v>1</v>
      </c>
      <c r="AU24" t="str">
        <f t="shared" si="30"/>
        <v>bisect</v>
      </c>
      <c r="AV24" t="b">
        <f t="shared" si="7"/>
        <v>0</v>
      </c>
      <c r="AW24" t="str">
        <f t="shared" si="40"/>
        <v>Secant</v>
      </c>
      <c r="AX24" t="str">
        <f t="shared" si="41"/>
        <v>bisect</v>
      </c>
      <c r="AY24">
        <f t="shared" si="8"/>
        <v>7.0697201836959489E-2</v>
      </c>
      <c r="AZ24">
        <f t="shared" si="9"/>
        <v>4.3655745685100555E-11</v>
      </c>
      <c r="BA24">
        <f t="shared" si="10"/>
        <v>7.0697201836959475E-2</v>
      </c>
      <c r="BB24">
        <f t="shared" si="11"/>
        <v>7.0697201836959489E-2</v>
      </c>
      <c r="BC24">
        <f t="shared" si="12"/>
        <v>-1.4551915228366852E-11</v>
      </c>
      <c r="BD24">
        <f t="shared" si="13"/>
        <v>4.3655745685100555E-11</v>
      </c>
      <c r="BE24">
        <f t="shared" si="15"/>
        <v>7.0697201836959475E-2</v>
      </c>
      <c r="BF24">
        <f t="shared" si="16"/>
        <v>7.0697201836959489E-2</v>
      </c>
    </row>
    <row r="25" spans="1:58" x14ac:dyDescent="0.25">
      <c r="A25" s="8"/>
      <c r="B25" s="2"/>
      <c r="C25" s="2"/>
      <c r="D25" s="2"/>
      <c r="F25">
        <f t="shared" si="18"/>
        <v>0.11000000000000003</v>
      </c>
      <c r="G25">
        <f t="shared" si="1"/>
        <v>9663.8002238047047</v>
      </c>
      <c r="R25">
        <f t="shared" si="19"/>
        <v>0.11000000000000003</v>
      </c>
      <c r="T25">
        <f t="shared" si="20"/>
        <v>22</v>
      </c>
      <c r="U25" s="7">
        <f t="shared" si="21"/>
        <v>7.0697201836959475E-2</v>
      </c>
      <c r="V25" s="7">
        <f t="shared" si="21"/>
        <v>7.0697201836959489E-2</v>
      </c>
      <c r="W25" s="7">
        <f t="shared" si="22"/>
        <v>7.0697201836959475E-2</v>
      </c>
      <c r="X25" s="7">
        <f t="shared" si="31"/>
        <v>7.0697201836959475E-2</v>
      </c>
      <c r="Y25">
        <f t="shared" si="2"/>
        <v>-1.4551915228366852E-11</v>
      </c>
      <c r="Z25">
        <f t="shared" si="3"/>
        <v>4.3655745685100555E-11</v>
      </c>
      <c r="AA25">
        <f t="shared" si="23"/>
        <v>-1.4551915228366852E-11</v>
      </c>
      <c r="AB25">
        <f t="shared" si="24"/>
        <v>-1.4551915228366852E-11</v>
      </c>
      <c r="AC25">
        <f t="shared" si="32"/>
        <v>4.4185751148099681E-3</v>
      </c>
      <c r="AD25" t="e">
        <f t="shared" si="33"/>
        <v>#DIV/0!</v>
      </c>
      <c r="AE25" t="e">
        <f t="shared" si="34"/>
        <v>#DIV/0!</v>
      </c>
      <c r="AF25" t="e">
        <f t="shared" si="35"/>
        <v>#DIV/0!</v>
      </c>
      <c r="AG25">
        <f t="shared" si="36"/>
        <v>7.0697201836959475E-2</v>
      </c>
      <c r="AH25">
        <f t="shared" si="37"/>
        <v>7.0697201836959489E-2</v>
      </c>
      <c r="AI25">
        <f t="shared" si="42"/>
        <v>7.0697201836959475E-2</v>
      </c>
      <c r="AJ25">
        <f t="shared" si="25"/>
        <v>7.0697201836959475E-2</v>
      </c>
      <c r="AK25" t="b">
        <f t="shared" si="26"/>
        <v>0</v>
      </c>
      <c r="AL25" t="s">
        <v>33</v>
      </c>
      <c r="AM25" t="b">
        <f t="shared" si="38"/>
        <v>1</v>
      </c>
      <c r="AN25">
        <f t="shared" si="14"/>
        <v>0</v>
      </c>
      <c r="AO25">
        <f t="shared" si="4"/>
        <v>0</v>
      </c>
      <c r="AP25">
        <f t="shared" si="5"/>
        <v>0</v>
      </c>
      <c r="AQ25" t="b">
        <f t="shared" si="27"/>
        <v>0</v>
      </c>
      <c r="AR25" s="10" t="b">
        <f t="shared" si="28"/>
        <v>1</v>
      </c>
      <c r="AS25" s="10" t="b">
        <f t="shared" si="29"/>
        <v>1</v>
      </c>
      <c r="AT25" s="10" t="b">
        <f t="shared" si="39"/>
        <v>1</v>
      </c>
      <c r="AU25" t="str">
        <f t="shared" si="30"/>
        <v>bisect</v>
      </c>
      <c r="AV25" t="b">
        <f t="shared" si="7"/>
        <v>0</v>
      </c>
      <c r="AW25" t="str">
        <f t="shared" si="40"/>
        <v>Secant</v>
      </c>
      <c r="AX25" t="str">
        <f t="shared" si="41"/>
        <v>bisect</v>
      </c>
      <c r="AY25">
        <f t="shared" si="8"/>
        <v>7.0697201836959489E-2</v>
      </c>
      <c r="AZ25">
        <f t="shared" si="9"/>
        <v>4.3655745685100555E-11</v>
      </c>
      <c r="BA25">
        <f t="shared" si="10"/>
        <v>7.0697201836959475E-2</v>
      </c>
      <c r="BB25">
        <f t="shared" si="11"/>
        <v>7.0697201836959489E-2</v>
      </c>
      <c r="BC25">
        <f t="shared" si="12"/>
        <v>-1.4551915228366852E-11</v>
      </c>
      <c r="BD25">
        <f t="shared" si="13"/>
        <v>4.3655745685100555E-11</v>
      </c>
      <c r="BE25">
        <f t="shared" si="15"/>
        <v>7.0697201836959475E-2</v>
      </c>
      <c r="BF25">
        <f t="shared" si="16"/>
        <v>7.0697201836959489E-2</v>
      </c>
    </row>
    <row r="26" spans="1:58" x14ac:dyDescent="0.25">
      <c r="A26" s="8"/>
      <c r="B26" s="2"/>
      <c r="C26" s="2"/>
      <c r="D26" s="2"/>
      <c r="F26">
        <f t="shared" si="18"/>
        <v>0.11500000000000003</v>
      </c>
      <c r="G26">
        <f t="shared" si="1"/>
        <v>10654.996137287555</v>
      </c>
      <c r="R26">
        <f t="shared" si="19"/>
        <v>0.11500000000000003</v>
      </c>
      <c r="T26">
        <f t="shared" si="20"/>
        <v>23</v>
      </c>
      <c r="U26" s="7">
        <f t="shared" si="21"/>
        <v>7.0697201836959475E-2</v>
      </c>
      <c r="V26" s="7">
        <f t="shared" si="21"/>
        <v>7.0697201836959489E-2</v>
      </c>
      <c r="W26" s="7">
        <f t="shared" si="22"/>
        <v>7.0697201836959475E-2</v>
      </c>
      <c r="X26" s="7">
        <f t="shared" si="31"/>
        <v>7.0697201836959475E-2</v>
      </c>
      <c r="Y26">
        <f t="shared" si="2"/>
        <v>-1.4551915228366852E-11</v>
      </c>
      <c r="Z26">
        <f t="shared" si="3"/>
        <v>4.3655745685100555E-11</v>
      </c>
      <c r="AA26">
        <f t="shared" si="23"/>
        <v>-1.4551915228366852E-11</v>
      </c>
      <c r="AB26">
        <f t="shared" si="24"/>
        <v>-1.4551915228366852E-11</v>
      </c>
      <c r="AC26">
        <f t="shared" si="32"/>
        <v>4.4185751148099681E-3</v>
      </c>
      <c r="AD26" t="e">
        <f t="shared" si="33"/>
        <v>#DIV/0!</v>
      </c>
      <c r="AE26" t="e">
        <f t="shared" si="34"/>
        <v>#DIV/0!</v>
      </c>
      <c r="AF26" t="e">
        <f t="shared" si="35"/>
        <v>#DIV/0!</v>
      </c>
      <c r="AG26">
        <f t="shared" si="36"/>
        <v>7.0697201836959475E-2</v>
      </c>
      <c r="AH26">
        <f t="shared" si="37"/>
        <v>7.0697201836959489E-2</v>
      </c>
      <c r="AI26">
        <f t="shared" si="42"/>
        <v>7.0697201836959475E-2</v>
      </c>
      <c r="AJ26">
        <f t="shared" si="25"/>
        <v>7.0697201836959475E-2</v>
      </c>
      <c r="AK26" t="b">
        <f t="shared" si="26"/>
        <v>0</v>
      </c>
      <c r="AL26" t="s">
        <v>33</v>
      </c>
      <c r="AM26" t="b">
        <f t="shared" si="38"/>
        <v>1</v>
      </c>
      <c r="AN26">
        <f t="shared" si="14"/>
        <v>0</v>
      </c>
      <c r="AO26">
        <f t="shared" si="4"/>
        <v>0</v>
      </c>
      <c r="AP26">
        <f t="shared" si="5"/>
        <v>0</v>
      </c>
      <c r="AQ26" t="b">
        <f t="shared" si="27"/>
        <v>0</v>
      </c>
      <c r="AR26" s="10" t="b">
        <f t="shared" si="28"/>
        <v>1</v>
      </c>
      <c r="AS26" s="10" t="b">
        <f t="shared" si="29"/>
        <v>1</v>
      </c>
      <c r="AT26" s="10" t="b">
        <f t="shared" si="39"/>
        <v>1</v>
      </c>
      <c r="AU26" t="str">
        <f t="shared" si="30"/>
        <v>bisect</v>
      </c>
      <c r="AV26" t="b">
        <f t="shared" si="7"/>
        <v>0</v>
      </c>
      <c r="AW26" t="str">
        <f t="shared" si="40"/>
        <v>Secant</v>
      </c>
      <c r="AX26" t="str">
        <f t="shared" si="41"/>
        <v>bisect</v>
      </c>
      <c r="AY26">
        <f t="shared" si="8"/>
        <v>7.0697201836959489E-2</v>
      </c>
      <c r="AZ26">
        <f t="shared" si="9"/>
        <v>4.3655745685100555E-11</v>
      </c>
      <c r="BA26">
        <f t="shared" si="10"/>
        <v>7.0697201836959475E-2</v>
      </c>
      <c r="BB26">
        <f t="shared" si="11"/>
        <v>7.0697201836959489E-2</v>
      </c>
      <c r="BC26">
        <f t="shared" si="12"/>
        <v>-1.4551915228366852E-11</v>
      </c>
      <c r="BD26">
        <f t="shared" si="13"/>
        <v>4.3655745685100555E-11</v>
      </c>
      <c r="BE26">
        <f t="shared" si="15"/>
        <v>7.0697201836959475E-2</v>
      </c>
      <c r="BF26">
        <f t="shared" si="16"/>
        <v>7.0697201836959489E-2</v>
      </c>
    </row>
    <row r="27" spans="1:58" x14ac:dyDescent="0.25">
      <c r="A27" s="8"/>
      <c r="B27" s="2"/>
      <c r="C27" s="2"/>
      <c r="D27" s="2"/>
      <c r="F27">
        <f t="shared" si="18"/>
        <v>0.12000000000000004</v>
      </c>
      <c r="G27">
        <f t="shared" si="1"/>
        <v>11600.497581878437</v>
      </c>
      <c r="R27">
        <f t="shared" si="19"/>
        <v>0.12000000000000004</v>
      </c>
      <c r="T27">
        <f t="shared" si="20"/>
        <v>24</v>
      </c>
      <c r="U27" s="7">
        <f t="shared" si="21"/>
        <v>7.0697201836959475E-2</v>
      </c>
      <c r="V27" s="7">
        <f t="shared" si="21"/>
        <v>7.0697201836959489E-2</v>
      </c>
      <c r="W27" s="7">
        <f t="shared" si="22"/>
        <v>7.0697201836959475E-2</v>
      </c>
      <c r="X27" s="7">
        <f t="shared" si="31"/>
        <v>7.0697201836959475E-2</v>
      </c>
      <c r="Y27">
        <f t="shared" si="2"/>
        <v>-1.4551915228366852E-11</v>
      </c>
      <c r="Z27">
        <f t="shared" si="3"/>
        <v>4.3655745685100555E-11</v>
      </c>
      <c r="AA27">
        <f t="shared" si="23"/>
        <v>-1.4551915228366852E-11</v>
      </c>
      <c r="AB27">
        <f t="shared" si="24"/>
        <v>-1.4551915228366852E-11</v>
      </c>
      <c r="AC27">
        <f t="shared" si="32"/>
        <v>4.4185751148099681E-3</v>
      </c>
      <c r="AD27" t="e">
        <f t="shared" si="33"/>
        <v>#DIV/0!</v>
      </c>
      <c r="AE27" t="e">
        <f t="shared" si="34"/>
        <v>#DIV/0!</v>
      </c>
      <c r="AF27" t="e">
        <f t="shared" si="35"/>
        <v>#DIV/0!</v>
      </c>
      <c r="AG27">
        <f t="shared" si="36"/>
        <v>7.0697201836959475E-2</v>
      </c>
      <c r="AH27">
        <f t="shared" si="37"/>
        <v>7.0697201836959489E-2</v>
      </c>
      <c r="AI27">
        <f t="shared" si="42"/>
        <v>7.0697201836959475E-2</v>
      </c>
      <c r="AJ27">
        <f t="shared" si="25"/>
        <v>7.0697201836959475E-2</v>
      </c>
      <c r="AK27" t="b">
        <f t="shared" si="26"/>
        <v>0</v>
      </c>
      <c r="AL27" t="s">
        <v>33</v>
      </c>
      <c r="AM27" t="b">
        <f t="shared" si="38"/>
        <v>1</v>
      </c>
      <c r="AN27">
        <f t="shared" si="14"/>
        <v>0</v>
      </c>
      <c r="AO27">
        <f t="shared" si="4"/>
        <v>0</v>
      </c>
      <c r="AP27">
        <f t="shared" si="5"/>
        <v>0</v>
      </c>
      <c r="AQ27" t="b">
        <f t="shared" si="27"/>
        <v>0</v>
      </c>
      <c r="AR27" s="10" t="b">
        <f t="shared" si="28"/>
        <v>1</v>
      </c>
      <c r="AS27" s="10" t="b">
        <f t="shared" si="29"/>
        <v>1</v>
      </c>
      <c r="AT27" s="10" t="b">
        <f t="shared" si="39"/>
        <v>1</v>
      </c>
      <c r="AU27" t="str">
        <f t="shared" si="30"/>
        <v>bisect</v>
      </c>
      <c r="AV27" t="b">
        <f t="shared" si="7"/>
        <v>0</v>
      </c>
      <c r="AW27" t="str">
        <f t="shared" si="40"/>
        <v>Secant</v>
      </c>
      <c r="AX27" t="str">
        <f t="shared" si="41"/>
        <v>bisect</v>
      </c>
      <c r="AY27">
        <f t="shared" si="8"/>
        <v>7.0697201836959489E-2</v>
      </c>
      <c r="AZ27">
        <f t="shared" si="9"/>
        <v>4.3655745685100555E-11</v>
      </c>
      <c r="BA27">
        <f t="shared" si="10"/>
        <v>7.0697201836959475E-2</v>
      </c>
      <c r="BB27">
        <f t="shared" si="11"/>
        <v>7.0697201836959489E-2</v>
      </c>
      <c r="BC27">
        <f t="shared" si="12"/>
        <v>-1.4551915228366852E-11</v>
      </c>
      <c r="BD27">
        <f t="shared" si="13"/>
        <v>4.3655745685100555E-11</v>
      </c>
      <c r="BE27">
        <f t="shared" si="15"/>
        <v>7.0697201836959475E-2</v>
      </c>
      <c r="BF27">
        <f t="shared" si="16"/>
        <v>7.0697201836959489E-2</v>
      </c>
    </row>
    <row r="28" spans="1:58" x14ac:dyDescent="0.25">
      <c r="A28" s="8"/>
      <c r="B28" s="2"/>
      <c r="C28" s="2"/>
      <c r="D28" s="2"/>
      <c r="F28">
        <f t="shared" si="18"/>
        <v>0.12500000000000003</v>
      </c>
      <c r="G28">
        <f t="shared" si="1"/>
        <v>12502.434029584358</v>
      </c>
      <c r="R28">
        <f t="shared" si="19"/>
        <v>0.12500000000000003</v>
      </c>
      <c r="T28">
        <f t="shared" si="20"/>
        <v>25</v>
      </c>
      <c r="U28" s="7">
        <f t="shared" si="21"/>
        <v>7.0697201836959475E-2</v>
      </c>
      <c r="V28" s="7">
        <f t="shared" si="21"/>
        <v>7.0697201836959489E-2</v>
      </c>
      <c r="W28" s="7">
        <f t="shared" si="22"/>
        <v>7.0697201836959475E-2</v>
      </c>
      <c r="X28" s="7">
        <f t="shared" si="31"/>
        <v>7.0697201836959475E-2</v>
      </c>
      <c r="Y28">
        <f t="shared" si="2"/>
        <v>-1.4551915228366852E-11</v>
      </c>
      <c r="Z28">
        <f t="shared" si="3"/>
        <v>4.3655745685100555E-11</v>
      </c>
      <c r="AA28">
        <f t="shared" si="23"/>
        <v>-1.4551915228366852E-11</v>
      </c>
      <c r="AB28">
        <f t="shared" si="24"/>
        <v>-1.4551915228366852E-11</v>
      </c>
      <c r="AC28">
        <f t="shared" si="32"/>
        <v>4.4185751148099681E-3</v>
      </c>
      <c r="AD28" t="e">
        <f t="shared" si="33"/>
        <v>#DIV/0!</v>
      </c>
      <c r="AE28" t="e">
        <f t="shared" si="34"/>
        <v>#DIV/0!</v>
      </c>
      <c r="AF28" t="e">
        <f t="shared" si="35"/>
        <v>#DIV/0!</v>
      </c>
      <c r="AG28">
        <f t="shared" si="36"/>
        <v>7.0697201836959475E-2</v>
      </c>
      <c r="AH28">
        <f t="shared" si="37"/>
        <v>7.0697201836959489E-2</v>
      </c>
      <c r="AI28">
        <f t="shared" si="42"/>
        <v>7.0697201836959475E-2</v>
      </c>
      <c r="AJ28">
        <f t="shared" si="25"/>
        <v>7.0697201836959475E-2</v>
      </c>
      <c r="AK28" t="b">
        <f t="shared" si="26"/>
        <v>0</v>
      </c>
      <c r="AL28" t="s">
        <v>33</v>
      </c>
      <c r="AM28" t="b">
        <f t="shared" si="38"/>
        <v>1</v>
      </c>
      <c r="AN28">
        <f t="shared" si="14"/>
        <v>0</v>
      </c>
      <c r="AO28">
        <f t="shared" si="4"/>
        <v>0</v>
      </c>
      <c r="AP28">
        <f t="shared" si="5"/>
        <v>0</v>
      </c>
      <c r="AQ28" t="b">
        <f t="shared" si="27"/>
        <v>0</v>
      </c>
      <c r="AR28" s="10" t="b">
        <f t="shared" si="28"/>
        <v>1</v>
      </c>
      <c r="AS28" s="10" t="b">
        <f t="shared" si="29"/>
        <v>1</v>
      </c>
      <c r="AT28" s="10" t="b">
        <f t="shared" si="39"/>
        <v>1</v>
      </c>
      <c r="AU28" t="str">
        <f t="shared" si="30"/>
        <v>bisect</v>
      </c>
      <c r="AV28" t="b">
        <f t="shared" si="7"/>
        <v>0</v>
      </c>
      <c r="AW28" t="str">
        <f t="shared" si="40"/>
        <v>Secant</v>
      </c>
      <c r="AX28" t="str">
        <f t="shared" si="41"/>
        <v>bisect</v>
      </c>
      <c r="AY28">
        <f t="shared" si="8"/>
        <v>7.0697201836959489E-2</v>
      </c>
      <c r="AZ28">
        <f t="shared" si="9"/>
        <v>4.3655745685100555E-11</v>
      </c>
      <c r="BA28">
        <f t="shared" si="10"/>
        <v>7.0697201836959475E-2</v>
      </c>
      <c r="BB28">
        <f t="shared" si="11"/>
        <v>7.0697201836959489E-2</v>
      </c>
      <c r="BC28">
        <f t="shared" si="12"/>
        <v>-1.4551915228366852E-11</v>
      </c>
      <c r="BD28">
        <f t="shared" si="13"/>
        <v>4.3655745685100555E-11</v>
      </c>
      <c r="BE28">
        <f t="shared" si="15"/>
        <v>7.0697201836959475E-2</v>
      </c>
      <c r="BF28">
        <f t="shared" si="16"/>
        <v>7.0697201836959489E-2</v>
      </c>
    </row>
    <row r="29" spans="1:58" x14ac:dyDescent="0.25">
      <c r="A29" s="8"/>
      <c r="B29" s="2"/>
      <c r="C29" s="2"/>
      <c r="D29" s="2"/>
      <c r="F29">
        <f t="shared" si="18"/>
        <v>0.13000000000000003</v>
      </c>
      <c r="G29">
        <f t="shared" si="1"/>
        <v>13362.829620500452</v>
      </c>
      <c r="R29">
        <f t="shared" si="19"/>
        <v>0.13000000000000003</v>
      </c>
      <c r="T29">
        <f t="shared" si="20"/>
        <v>26</v>
      </c>
      <c r="U29" s="7">
        <f t="shared" si="21"/>
        <v>7.0697201836959475E-2</v>
      </c>
      <c r="V29" s="7">
        <f t="shared" si="21"/>
        <v>7.0697201836959489E-2</v>
      </c>
      <c r="W29" s="7">
        <f t="shared" si="22"/>
        <v>7.0697201836959475E-2</v>
      </c>
      <c r="X29" s="7">
        <f t="shared" si="31"/>
        <v>7.0697201836959475E-2</v>
      </c>
      <c r="Y29">
        <f t="shared" si="2"/>
        <v>-1.4551915228366852E-11</v>
      </c>
      <c r="Z29">
        <f t="shared" si="3"/>
        <v>4.3655745685100555E-11</v>
      </c>
      <c r="AA29">
        <f t="shared" si="23"/>
        <v>-1.4551915228366852E-11</v>
      </c>
      <c r="AB29">
        <f t="shared" si="24"/>
        <v>-1.4551915228366852E-11</v>
      </c>
      <c r="AC29">
        <f t="shared" si="32"/>
        <v>4.4185751148099681E-3</v>
      </c>
      <c r="AD29" t="e">
        <f t="shared" si="33"/>
        <v>#DIV/0!</v>
      </c>
      <c r="AE29" t="e">
        <f t="shared" si="34"/>
        <v>#DIV/0!</v>
      </c>
      <c r="AF29" t="e">
        <f t="shared" si="35"/>
        <v>#DIV/0!</v>
      </c>
      <c r="AG29">
        <f t="shared" si="36"/>
        <v>7.0697201836959475E-2</v>
      </c>
      <c r="AH29">
        <f t="shared" si="37"/>
        <v>7.0697201836959489E-2</v>
      </c>
      <c r="AI29">
        <f t="shared" si="42"/>
        <v>7.0697201836959475E-2</v>
      </c>
      <c r="AJ29">
        <f t="shared" si="25"/>
        <v>7.0697201836959475E-2</v>
      </c>
      <c r="AK29" t="b">
        <f t="shared" si="26"/>
        <v>0</v>
      </c>
      <c r="AL29" t="s">
        <v>33</v>
      </c>
      <c r="AM29" t="b">
        <f t="shared" si="38"/>
        <v>1</v>
      </c>
      <c r="AN29">
        <f t="shared" si="14"/>
        <v>0</v>
      </c>
      <c r="AO29">
        <f t="shared" si="4"/>
        <v>0</v>
      </c>
      <c r="AP29">
        <f t="shared" si="5"/>
        <v>0</v>
      </c>
      <c r="AQ29" t="b">
        <f t="shared" si="27"/>
        <v>0</v>
      </c>
      <c r="AR29" s="10" t="b">
        <f t="shared" si="28"/>
        <v>1</v>
      </c>
      <c r="AS29" s="10" t="b">
        <f t="shared" si="29"/>
        <v>1</v>
      </c>
      <c r="AT29" s="10" t="b">
        <f t="shared" si="39"/>
        <v>1</v>
      </c>
      <c r="AU29" t="str">
        <f t="shared" si="30"/>
        <v>bisect</v>
      </c>
      <c r="AV29" t="b">
        <f t="shared" si="7"/>
        <v>0</v>
      </c>
      <c r="AW29" t="str">
        <f t="shared" si="40"/>
        <v>Secant</v>
      </c>
      <c r="AX29" t="str">
        <f t="shared" si="41"/>
        <v>bisect</v>
      </c>
      <c r="AY29">
        <f t="shared" si="8"/>
        <v>7.0697201836959489E-2</v>
      </c>
      <c r="AZ29">
        <f t="shared" si="9"/>
        <v>4.3655745685100555E-11</v>
      </c>
      <c r="BA29">
        <f t="shared" si="10"/>
        <v>7.0697201836959475E-2</v>
      </c>
      <c r="BB29">
        <f t="shared" si="11"/>
        <v>7.0697201836959489E-2</v>
      </c>
      <c r="BC29">
        <f t="shared" si="12"/>
        <v>-1.4551915228366852E-11</v>
      </c>
      <c r="BD29">
        <f t="shared" si="13"/>
        <v>4.3655745685100555E-11</v>
      </c>
      <c r="BE29">
        <f t="shared" si="15"/>
        <v>7.0697201836959475E-2</v>
      </c>
      <c r="BF29">
        <f t="shared" si="16"/>
        <v>7.0697201836959489E-2</v>
      </c>
    </row>
    <row r="30" spans="1:58" x14ac:dyDescent="0.25">
      <c r="A30" s="8"/>
      <c r="B30" s="2"/>
      <c r="C30" s="2"/>
      <c r="D30" s="2"/>
      <c r="F30">
        <f t="shared" si="18"/>
        <v>0.13500000000000004</v>
      </c>
      <c r="G30">
        <f t="shared" si="1"/>
        <v>14183.608739805473</v>
      </c>
      <c r="R30">
        <f t="shared" si="19"/>
        <v>0.13500000000000004</v>
      </c>
      <c r="T30">
        <f t="shared" si="20"/>
        <v>27</v>
      </c>
      <c r="U30" s="7">
        <f t="shared" si="21"/>
        <v>7.0697201836959475E-2</v>
      </c>
      <c r="V30" s="7">
        <f t="shared" si="21"/>
        <v>7.0697201836959489E-2</v>
      </c>
      <c r="W30" s="7">
        <f t="shared" si="22"/>
        <v>7.0697201836959475E-2</v>
      </c>
      <c r="X30" s="7">
        <f t="shared" si="31"/>
        <v>7.0697201836959475E-2</v>
      </c>
      <c r="Y30">
        <f t="shared" si="2"/>
        <v>-1.4551915228366852E-11</v>
      </c>
      <c r="Z30">
        <f t="shared" si="3"/>
        <v>4.3655745685100555E-11</v>
      </c>
      <c r="AA30">
        <f t="shared" si="23"/>
        <v>-1.4551915228366852E-11</v>
      </c>
      <c r="AB30">
        <f t="shared" si="24"/>
        <v>-1.4551915228366852E-11</v>
      </c>
      <c r="AC30">
        <f t="shared" si="32"/>
        <v>4.4185751148099681E-3</v>
      </c>
      <c r="AD30" t="e">
        <f t="shared" si="33"/>
        <v>#DIV/0!</v>
      </c>
      <c r="AE30" t="e">
        <f t="shared" si="34"/>
        <v>#DIV/0!</v>
      </c>
      <c r="AF30" t="e">
        <f t="shared" si="35"/>
        <v>#DIV/0!</v>
      </c>
      <c r="AG30">
        <f t="shared" si="36"/>
        <v>7.0697201836959475E-2</v>
      </c>
      <c r="AH30">
        <f t="shared" si="37"/>
        <v>7.0697201836959489E-2</v>
      </c>
      <c r="AI30">
        <f t="shared" si="42"/>
        <v>7.0697201836959475E-2</v>
      </c>
      <c r="AJ30">
        <f t="shared" si="25"/>
        <v>7.0697201836959475E-2</v>
      </c>
      <c r="AK30" t="b">
        <f t="shared" si="26"/>
        <v>0</v>
      </c>
      <c r="AL30" t="s">
        <v>33</v>
      </c>
      <c r="AM30" t="b">
        <f t="shared" si="38"/>
        <v>1</v>
      </c>
      <c r="AN30">
        <f t="shared" si="14"/>
        <v>0</v>
      </c>
      <c r="AO30">
        <f t="shared" si="4"/>
        <v>0</v>
      </c>
      <c r="AP30">
        <f t="shared" si="5"/>
        <v>0</v>
      </c>
      <c r="AQ30" t="b">
        <f t="shared" si="27"/>
        <v>0</v>
      </c>
      <c r="AR30" s="10" t="b">
        <f t="shared" si="28"/>
        <v>1</v>
      </c>
      <c r="AS30" s="10" t="b">
        <f t="shared" si="29"/>
        <v>1</v>
      </c>
      <c r="AT30" s="10" t="b">
        <f t="shared" si="39"/>
        <v>1</v>
      </c>
      <c r="AU30" t="str">
        <f t="shared" si="30"/>
        <v>bisect</v>
      </c>
      <c r="AV30" t="b">
        <f t="shared" si="7"/>
        <v>0</v>
      </c>
      <c r="AW30" t="str">
        <f t="shared" si="40"/>
        <v>Secant</v>
      </c>
      <c r="AX30" t="str">
        <f t="shared" si="41"/>
        <v>bisect</v>
      </c>
      <c r="AY30">
        <f t="shared" si="8"/>
        <v>7.0697201836959489E-2</v>
      </c>
      <c r="AZ30">
        <f t="shared" si="9"/>
        <v>4.3655745685100555E-11</v>
      </c>
      <c r="BA30">
        <f t="shared" si="10"/>
        <v>7.0697201836959475E-2</v>
      </c>
      <c r="BB30">
        <f t="shared" si="11"/>
        <v>7.0697201836959489E-2</v>
      </c>
      <c r="BC30">
        <f t="shared" si="12"/>
        <v>-1.4551915228366852E-11</v>
      </c>
      <c r="BD30">
        <f t="shared" si="13"/>
        <v>4.3655745685100555E-11</v>
      </c>
      <c r="BE30">
        <f t="shared" si="15"/>
        <v>7.0697201836959475E-2</v>
      </c>
      <c r="BF30">
        <f t="shared" si="16"/>
        <v>7.0697201836959489E-2</v>
      </c>
    </row>
    <row r="31" spans="1:58" x14ac:dyDescent="0.25">
      <c r="A31" s="8"/>
      <c r="B31" s="2"/>
      <c r="C31" s="2"/>
      <c r="D31" s="2"/>
      <c r="F31">
        <f t="shared" si="18"/>
        <v>0.14000000000000004</v>
      </c>
      <c r="G31">
        <f t="shared" si="1"/>
        <v>14966.601278796588</v>
      </c>
      <c r="R31">
        <f t="shared" si="19"/>
        <v>0.14000000000000004</v>
      </c>
      <c r="T31">
        <f t="shared" si="20"/>
        <v>28</v>
      </c>
      <c r="U31" s="7">
        <f t="shared" si="21"/>
        <v>7.0697201836959475E-2</v>
      </c>
      <c r="V31" s="7">
        <f t="shared" si="21"/>
        <v>7.0697201836959489E-2</v>
      </c>
      <c r="W31" s="7">
        <f t="shared" si="22"/>
        <v>7.0697201836959475E-2</v>
      </c>
      <c r="X31" s="7">
        <f t="shared" si="31"/>
        <v>7.0697201836959475E-2</v>
      </c>
      <c r="Y31">
        <f t="shared" si="2"/>
        <v>-1.4551915228366852E-11</v>
      </c>
      <c r="Z31">
        <f t="shared" si="3"/>
        <v>4.3655745685100555E-11</v>
      </c>
      <c r="AA31">
        <f t="shared" si="23"/>
        <v>-1.4551915228366852E-11</v>
      </c>
      <c r="AB31">
        <f t="shared" si="24"/>
        <v>-1.4551915228366852E-11</v>
      </c>
      <c r="AC31">
        <f t="shared" si="32"/>
        <v>4.4185751148099681E-3</v>
      </c>
      <c r="AD31" t="e">
        <f t="shared" si="33"/>
        <v>#DIV/0!</v>
      </c>
      <c r="AE31" t="e">
        <f t="shared" si="34"/>
        <v>#DIV/0!</v>
      </c>
      <c r="AF31" t="e">
        <f t="shared" si="35"/>
        <v>#DIV/0!</v>
      </c>
      <c r="AG31">
        <f t="shared" si="36"/>
        <v>7.0697201836959475E-2</v>
      </c>
      <c r="AH31">
        <f t="shared" si="37"/>
        <v>7.0697201836959489E-2</v>
      </c>
      <c r="AI31">
        <f t="shared" si="42"/>
        <v>7.0697201836959475E-2</v>
      </c>
      <c r="AJ31">
        <f t="shared" si="25"/>
        <v>7.0697201836959475E-2</v>
      </c>
      <c r="AK31" t="b">
        <f t="shared" si="26"/>
        <v>0</v>
      </c>
      <c r="AL31" t="s">
        <v>33</v>
      </c>
      <c r="AM31" t="b">
        <f t="shared" si="38"/>
        <v>1</v>
      </c>
      <c r="AN31">
        <f t="shared" si="14"/>
        <v>0</v>
      </c>
      <c r="AO31">
        <f t="shared" si="4"/>
        <v>0</v>
      </c>
      <c r="AP31">
        <f t="shared" si="5"/>
        <v>0</v>
      </c>
      <c r="AQ31" t="b">
        <f t="shared" si="27"/>
        <v>0</v>
      </c>
      <c r="AR31" s="10" t="b">
        <f t="shared" si="28"/>
        <v>1</v>
      </c>
      <c r="AS31" s="10" t="b">
        <f t="shared" si="29"/>
        <v>1</v>
      </c>
      <c r="AT31" s="10" t="b">
        <f t="shared" si="39"/>
        <v>1</v>
      </c>
      <c r="AU31" t="str">
        <f t="shared" si="30"/>
        <v>bisect</v>
      </c>
      <c r="AV31" t="b">
        <f t="shared" si="7"/>
        <v>0</v>
      </c>
      <c r="AW31" t="str">
        <f t="shared" si="40"/>
        <v>Secant</v>
      </c>
      <c r="AX31" t="str">
        <f t="shared" si="41"/>
        <v>bisect</v>
      </c>
      <c r="AY31">
        <f t="shared" si="8"/>
        <v>7.0697201836959489E-2</v>
      </c>
      <c r="AZ31">
        <f t="shared" si="9"/>
        <v>4.3655745685100555E-11</v>
      </c>
      <c r="BA31">
        <f t="shared" si="10"/>
        <v>7.0697201836959475E-2</v>
      </c>
      <c r="BB31">
        <f t="shared" si="11"/>
        <v>7.0697201836959489E-2</v>
      </c>
      <c r="BC31">
        <f t="shared" si="12"/>
        <v>-1.4551915228366852E-11</v>
      </c>
      <c r="BD31">
        <f t="shared" si="13"/>
        <v>4.3655745685100555E-11</v>
      </c>
      <c r="BE31">
        <f t="shared" si="15"/>
        <v>7.0697201836959475E-2</v>
      </c>
      <c r="BF31">
        <f t="shared" si="16"/>
        <v>7.0697201836959489E-2</v>
      </c>
    </row>
    <row r="32" spans="1:58" x14ac:dyDescent="0.25">
      <c r="A32" s="8"/>
      <c r="B32" s="2"/>
      <c r="C32" s="2"/>
      <c r="D32" s="2"/>
      <c r="F32">
        <f t="shared" si="18"/>
        <v>0.14500000000000005</v>
      </c>
      <c r="G32">
        <f t="shared" si="1"/>
        <v>15713.547599063822</v>
      </c>
      <c r="R32">
        <f t="shared" si="19"/>
        <v>0.14500000000000005</v>
      </c>
      <c r="T32">
        <f t="shared" si="20"/>
        <v>29</v>
      </c>
      <c r="U32" s="7">
        <f t="shared" si="21"/>
        <v>7.0697201836959475E-2</v>
      </c>
      <c r="V32" s="7">
        <f t="shared" si="21"/>
        <v>7.0697201836959489E-2</v>
      </c>
      <c r="W32" s="7">
        <f t="shared" si="22"/>
        <v>7.0697201836959475E-2</v>
      </c>
      <c r="X32" s="7">
        <f t="shared" si="31"/>
        <v>7.0697201836959475E-2</v>
      </c>
      <c r="Y32">
        <f t="shared" si="2"/>
        <v>-1.4551915228366852E-11</v>
      </c>
      <c r="Z32">
        <f t="shared" si="3"/>
        <v>4.3655745685100555E-11</v>
      </c>
      <c r="AA32">
        <f t="shared" si="23"/>
        <v>-1.4551915228366852E-11</v>
      </c>
      <c r="AB32">
        <f t="shared" si="24"/>
        <v>-1.4551915228366852E-11</v>
      </c>
      <c r="AC32">
        <f t="shared" si="32"/>
        <v>4.4185751148099681E-3</v>
      </c>
      <c r="AD32" t="e">
        <f t="shared" si="33"/>
        <v>#DIV/0!</v>
      </c>
      <c r="AE32" t="e">
        <f t="shared" si="34"/>
        <v>#DIV/0!</v>
      </c>
      <c r="AF32" t="e">
        <f t="shared" si="35"/>
        <v>#DIV/0!</v>
      </c>
      <c r="AG32">
        <f t="shared" si="36"/>
        <v>7.0697201836959475E-2</v>
      </c>
      <c r="AH32">
        <f t="shared" si="37"/>
        <v>7.0697201836959489E-2</v>
      </c>
      <c r="AI32">
        <f t="shared" si="42"/>
        <v>7.0697201836959475E-2</v>
      </c>
      <c r="AJ32">
        <f t="shared" si="25"/>
        <v>7.0697201836959475E-2</v>
      </c>
      <c r="AK32" t="b">
        <f t="shared" si="26"/>
        <v>0</v>
      </c>
      <c r="AL32" t="s">
        <v>33</v>
      </c>
      <c r="AM32" t="b">
        <f t="shared" si="38"/>
        <v>1</v>
      </c>
      <c r="AN32">
        <f t="shared" si="14"/>
        <v>0</v>
      </c>
      <c r="AO32">
        <f t="shared" si="4"/>
        <v>0</v>
      </c>
      <c r="AP32">
        <f t="shared" si="5"/>
        <v>0</v>
      </c>
      <c r="AQ32" t="b">
        <f t="shared" si="27"/>
        <v>0</v>
      </c>
      <c r="AR32" s="10" t="b">
        <f t="shared" si="28"/>
        <v>1</v>
      </c>
      <c r="AS32" s="10" t="b">
        <f t="shared" si="29"/>
        <v>1</v>
      </c>
      <c r="AT32" s="10" t="b">
        <f t="shared" si="39"/>
        <v>1</v>
      </c>
      <c r="AU32" t="str">
        <f t="shared" si="30"/>
        <v>bisect</v>
      </c>
      <c r="AV32" t="b">
        <f t="shared" si="7"/>
        <v>0</v>
      </c>
      <c r="AW32" t="str">
        <f t="shared" si="40"/>
        <v>Secant</v>
      </c>
      <c r="AX32" t="str">
        <f t="shared" si="41"/>
        <v>bisect</v>
      </c>
      <c r="AY32">
        <f t="shared" si="8"/>
        <v>7.0697201836959489E-2</v>
      </c>
      <c r="AZ32">
        <f t="shared" si="9"/>
        <v>4.3655745685100555E-11</v>
      </c>
      <c r="BA32">
        <f t="shared" si="10"/>
        <v>7.0697201836959475E-2</v>
      </c>
      <c r="BB32">
        <f t="shared" si="11"/>
        <v>7.0697201836959489E-2</v>
      </c>
      <c r="BC32">
        <f t="shared" si="12"/>
        <v>-1.4551915228366852E-11</v>
      </c>
      <c r="BD32">
        <f t="shared" si="13"/>
        <v>4.3655745685100555E-11</v>
      </c>
      <c r="BE32">
        <f t="shared" si="15"/>
        <v>7.0697201836959475E-2</v>
      </c>
      <c r="BF32">
        <f t="shared" si="16"/>
        <v>7.0697201836959489E-2</v>
      </c>
    </row>
    <row r="33" spans="1:58" x14ac:dyDescent="0.25">
      <c r="A33" s="8"/>
      <c r="B33" s="2"/>
      <c r="C33" s="2"/>
      <c r="D33" s="2"/>
      <c r="F33">
        <f t="shared" si="18"/>
        <v>0.15000000000000005</v>
      </c>
      <c r="G33">
        <f t="shared" si="1"/>
        <v>16426.103217677766</v>
      </c>
      <c r="R33">
        <f t="shared" si="19"/>
        <v>0.15000000000000005</v>
      </c>
      <c r="T33">
        <f t="shared" si="20"/>
        <v>30</v>
      </c>
      <c r="U33" s="7">
        <f t="shared" si="21"/>
        <v>7.0697201836959475E-2</v>
      </c>
      <c r="V33" s="7">
        <f t="shared" si="21"/>
        <v>7.0697201836959489E-2</v>
      </c>
      <c r="W33" s="7">
        <f t="shared" si="22"/>
        <v>7.0697201836959475E-2</v>
      </c>
      <c r="X33" s="7">
        <f t="shared" si="31"/>
        <v>7.0697201836959475E-2</v>
      </c>
      <c r="Y33">
        <f t="shared" si="2"/>
        <v>-1.4551915228366852E-11</v>
      </c>
      <c r="Z33">
        <f t="shared" si="3"/>
        <v>4.3655745685100555E-11</v>
      </c>
      <c r="AA33">
        <f t="shared" si="23"/>
        <v>-1.4551915228366852E-11</v>
      </c>
      <c r="AB33">
        <f t="shared" si="24"/>
        <v>-1.4551915228366852E-11</v>
      </c>
      <c r="AC33">
        <f t="shared" si="32"/>
        <v>4.4185751148099681E-3</v>
      </c>
      <c r="AD33" t="e">
        <f t="shared" si="33"/>
        <v>#DIV/0!</v>
      </c>
      <c r="AE33" t="e">
        <f t="shared" si="34"/>
        <v>#DIV/0!</v>
      </c>
      <c r="AF33" t="e">
        <f t="shared" si="35"/>
        <v>#DIV/0!</v>
      </c>
      <c r="AG33">
        <f t="shared" si="36"/>
        <v>7.0697201836959475E-2</v>
      </c>
      <c r="AH33">
        <f t="shared" si="37"/>
        <v>7.0697201836959489E-2</v>
      </c>
      <c r="AI33">
        <f t="shared" si="42"/>
        <v>7.0697201836959475E-2</v>
      </c>
      <c r="AJ33">
        <f t="shared" si="25"/>
        <v>7.0697201836959475E-2</v>
      </c>
      <c r="AK33" t="b">
        <f t="shared" si="26"/>
        <v>0</v>
      </c>
      <c r="AL33" t="s">
        <v>33</v>
      </c>
      <c r="AM33" t="b">
        <f t="shared" si="38"/>
        <v>1</v>
      </c>
      <c r="AN33">
        <f t="shared" si="14"/>
        <v>0</v>
      </c>
      <c r="AO33">
        <f t="shared" si="4"/>
        <v>0</v>
      </c>
      <c r="AP33">
        <f t="shared" si="5"/>
        <v>0</v>
      </c>
      <c r="AQ33" t="b">
        <f t="shared" si="27"/>
        <v>0</v>
      </c>
      <c r="AR33" s="10" t="b">
        <f t="shared" si="28"/>
        <v>1</v>
      </c>
      <c r="AS33" s="10" t="b">
        <f t="shared" si="29"/>
        <v>1</v>
      </c>
      <c r="AT33" s="10" t="b">
        <f t="shared" si="39"/>
        <v>1</v>
      </c>
      <c r="AU33" t="str">
        <f t="shared" si="30"/>
        <v>bisect</v>
      </c>
      <c r="AV33" t="b">
        <f t="shared" si="7"/>
        <v>0</v>
      </c>
      <c r="AW33" t="str">
        <f t="shared" si="40"/>
        <v>Secant</v>
      </c>
      <c r="AX33" t="str">
        <f t="shared" si="41"/>
        <v>bisect</v>
      </c>
      <c r="AY33">
        <f t="shared" si="8"/>
        <v>7.0697201836959489E-2</v>
      </c>
      <c r="AZ33">
        <f t="shared" si="9"/>
        <v>4.3655745685100555E-11</v>
      </c>
      <c r="BA33">
        <f t="shared" si="10"/>
        <v>7.0697201836959475E-2</v>
      </c>
      <c r="BB33">
        <f t="shared" si="11"/>
        <v>7.0697201836959489E-2</v>
      </c>
      <c r="BC33">
        <f t="shared" si="12"/>
        <v>-1.4551915228366852E-11</v>
      </c>
      <c r="BD33">
        <f t="shared" si="13"/>
        <v>4.3655745685100555E-11</v>
      </c>
      <c r="BE33">
        <f t="shared" si="15"/>
        <v>7.0697201836959475E-2</v>
      </c>
      <c r="BF33">
        <f t="shared" si="16"/>
        <v>7.0697201836959489E-2</v>
      </c>
    </row>
    <row r="34" spans="1:58" x14ac:dyDescent="0.25">
      <c r="A34" s="8"/>
      <c r="B34" s="2"/>
      <c r="C34" s="2"/>
      <c r="D34" s="2"/>
      <c r="F34">
        <f t="shared" si="18"/>
        <v>0.15500000000000005</v>
      </c>
      <c r="G34">
        <f t="shared" si="1"/>
        <v>17105.843230118728</v>
      </c>
      <c r="R34">
        <f t="shared" si="19"/>
        <v>0.15500000000000005</v>
      </c>
      <c r="T34">
        <f t="shared" si="20"/>
        <v>31</v>
      </c>
      <c r="U34" s="7">
        <f t="shared" si="21"/>
        <v>7.0697201836959475E-2</v>
      </c>
      <c r="V34" s="7">
        <f t="shared" si="21"/>
        <v>7.0697201836959489E-2</v>
      </c>
      <c r="W34" s="7">
        <f t="shared" si="22"/>
        <v>7.0697201836959475E-2</v>
      </c>
      <c r="X34" s="7">
        <f t="shared" si="31"/>
        <v>7.0697201836959475E-2</v>
      </c>
      <c r="Y34">
        <f t="shared" si="2"/>
        <v>-1.4551915228366852E-11</v>
      </c>
      <c r="Z34">
        <f t="shared" si="3"/>
        <v>4.3655745685100555E-11</v>
      </c>
      <c r="AA34">
        <f t="shared" si="23"/>
        <v>-1.4551915228366852E-11</v>
      </c>
      <c r="AB34">
        <f t="shared" si="24"/>
        <v>-1.4551915228366852E-11</v>
      </c>
      <c r="AC34">
        <f t="shared" si="32"/>
        <v>4.4185751148099681E-3</v>
      </c>
      <c r="AD34" t="e">
        <f t="shared" si="33"/>
        <v>#DIV/0!</v>
      </c>
      <c r="AE34" t="e">
        <f t="shared" si="34"/>
        <v>#DIV/0!</v>
      </c>
      <c r="AF34" t="e">
        <f t="shared" si="35"/>
        <v>#DIV/0!</v>
      </c>
      <c r="AG34">
        <f t="shared" si="36"/>
        <v>7.0697201836959475E-2</v>
      </c>
      <c r="AH34">
        <f t="shared" si="37"/>
        <v>7.0697201836959489E-2</v>
      </c>
      <c r="AI34">
        <f t="shared" si="42"/>
        <v>7.0697201836959475E-2</v>
      </c>
      <c r="AJ34">
        <f t="shared" si="25"/>
        <v>7.0697201836959475E-2</v>
      </c>
      <c r="AK34" t="b">
        <f t="shared" si="26"/>
        <v>0</v>
      </c>
      <c r="AL34" t="s">
        <v>33</v>
      </c>
      <c r="AM34" t="b">
        <f t="shared" si="38"/>
        <v>1</v>
      </c>
      <c r="AN34">
        <f t="shared" si="14"/>
        <v>0</v>
      </c>
      <c r="AO34">
        <f t="shared" si="4"/>
        <v>0</v>
      </c>
      <c r="AP34">
        <f t="shared" si="5"/>
        <v>0</v>
      </c>
      <c r="AQ34" t="b">
        <f t="shared" si="27"/>
        <v>0</v>
      </c>
      <c r="AR34" s="10" t="b">
        <f t="shared" si="28"/>
        <v>1</v>
      </c>
      <c r="AS34" s="10" t="b">
        <f t="shared" si="29"/>
        <v>1</v>
      </c>
      <c r="AT34" s="10" t="b">
        <f t="shared" si="39"/>
        <v>1</v>
      </c>
      <c r="AU34" t="str">
        <f t="shared" si="30"/>
        <v>bisect</v>
      </c>
      <c r="AV34" t="b">
        <f t="shared" si="7"/>
        <v>0</v>
      </c>
      <c r="AW34" t="str">
        <f t="shared" si="40"/>
        <v>Secant</v>
      </c>
      <c r="AX34" t="str">
        <f t="shared" si="41"/>
        <v>bisect</v>
      </c>
      <c r="AY34">
        <f t="shared" si="8"/>
        <v>7.0697201836959489E-2</v>
      </c>
      <c r="AZ34">
        <f t="shared" si="9"/>
        <v>4.3655745685100555E-11</v>
      </c>
      <c r="BA34">
        <f t="shared" si="10"/>
        <v>7.0697201836959475E-2</v>
      </c>
      <c r="BB34">
        <f t="shared" si="11"/>
        <v>7.0697201836959489E-2</v>
      </c>
      <c r="BC34">
        <f t="shared" si="12"/>
        <v>-1.4551915228366852E-11</v>
      </c>
      <c r="BD34">
        <f t="shared" si="13"/>
        <v>4.3655745685100555E-11</v>
      </c>
      <c r="BE34">
        <f t="shared" si="15"/>
        <v>7.0697201836959475E-2</v>
      </c>
      <c r="BF34">
        <f t="shared" si="16"/>
        <v>7.0697201836959489E-2</v>
      </c>
    </row>
    <row r="35" spans="1:58" x14ac:dyDescent="0.25">
      <c r="A35" s="8"/>
      <c r="B35" s="2"/>
      <c r="C35" s="2"/>
      <c r="D35" s="2"/>
      <c r="F35">
        <f t="shared" si="18"/>
        <v>0.16000000000000006</v>
      </c>
      <c r="G35">
        <f t="shared" si="1"/>
        <v>17754.266486610068</v>
      </c>
      <c r="R35">
        <f t="shared" si="19"/>
        <v>0.16000000000000006</v>
      </c>
      <c r="T35">
        <f t="shared" si="20"/>
        <v>32</v>
      </c>
      <c r="U35" s="7">
        <f t="shared" si="21"/>
        <v>7.0697201836959475E-2</v>
      </c>
      <c r="V35" s="7">
        <f t="shared" si="21"/>
        <v>7.0697201836959489E-2</v>
      </c>
      <c r="W35" s="7">
        <f t="shared" si="22"/>
        <v>7.0697201836959475E-2</v>
      </c>
      <c r="X35" s="7">
        <f t="shared" si="31"/>
        <v>7.0697201836959475E-2</v>
      </c>
      <c r="Y35">
        <f t="shared" si="2"/>
        <v>-1.4551915228366852E-11</v>
      </c>
      <c r="Z35">
        <f t="shared" si="3"/>
        <v>4.3655745685100555E-11</v>
      </c>
      <c r="AA35">
        <f t="shared" si="23"/>
        <v>-1.4551915228366852E-11</v>
      </c>
      <c r="AB35">
        <f t="shared" si="24"/>
        <v>-1.4551915228366852E-11</v>
      </c>
      <c r="AC35">
        <f t="shared" si="32"/>
        <v>4.4185751148099681E-3</v>
      </c>
      <c r="AD35" t="e">
        <f t="shared" si="33"/>
        <v>#DIV/0!</v>
      </c>
      <c r="AE35" t="e">
        <f t="shared" si="34"/>
        <v>#DIV/0!</v>
      </c>
      <c r="AF35" t="e">
        <f t="shared" si="35"/>
        <v>#DIV/0!</v>
      </c>
      <c r="AG35">
        <f t="shared" si="36"/>
        <v>7.0697201836959475E-2</v>
      </c>
      <c r="AH35">
        <f t="shared" si="37"/>
        <v>7.0697201836959489E-2</v>
      </c>
      <c r="AI35">
        <f t="shared" si="42"/>
        <v>7.0697201836959475E-2</v>
      </c>
      <c r="AJ35">
        <f t="shared" si="25"/>
        <v>7.0697201836959475E-2</v>
      </c>
      <c r="AK35" t="b">
        <f t="shared" si="26"/>
        <v>0</v>
      </c>
      <c r="AL35" t="s">
        <v>33</v>
      </c>
      <c r="AM35" t="b">
        <f t="shared" si="38"/>
        <v>1</v>
      </c>
      <c r="AN35">
        <f t="shared" si="14"/>
        <v>0</v>
      </c>
      <c r="AO35">
        <f t="shared" si="4"/>
        <v>0</v>
      </c>
      <c r="AP35">
        <f t="shared" si="5"/>
        <v>0</v>
      </c>
      <c r="AQ35" t="b">
        <f t="shared" si="27"/>
        <v>0</v>
      </c>
      <c r="AR35" s="10" t="b">
        <f t="shared" si="28"/>
        <v>1</v>
      </c>
      <c r="AS35" s="10" t="b">
        <f t="shared" si="29"/>
        <v>1</v>
      </c>
      <c r="AT35" s="10" t="b">
        <f t="shared" si="39"/>
        <v>1</v>
      </c>
      <c r="AU35" t="str">
        <f t="shared" si="30"/>
        <v>bisect</v>
      </c>
      <c r="AV35" t="b">
        <f t="shared" si="7"/>
        <v>0</v>
      </c>
      <c r="AW35" t="str">
        <f t="shared" si="40"/>
        <v>Secant</v>
      </c>
      <c r="AX35" t="str">
        <f t="shared" si="41"/>
        <v>bisect</v>
      </c>
      <c r="AY35">
        <f t="shared" si="8"/>
        <v>7.0697201836959489E-2</v>
      </c>
      <c r="AZ35">
        <f t="shared" si="9"/>
        <v>4.3655745685100555E-11</v>
      </c>
      <c r="BA35">
        <f t="shared" si="10"/>
        <v>7.0697201836959475E-2</v>
      </c>
      <c r="BB35">
        <f t="shared" si="11"/>
        <v>7.0697201836959489E-2</v>
      </c>
      <c r="BC35">
        <f t="shared" si="12"/>
        <v>-1.4551915228366852E-11</v>
      </c>
      <c r="BD35">
        <f t="shared" si="13"/>
        <v>4.3655745685100555E-11</v>
      </c>
      <c r="BE35">
        <f t="shared" si="15"/>
        <v>7.0697201836959475E-2</v>
      </c>
      <c r="BF35">
        <f t="shared" si="16"/>
        <v>7.0697201836959489E-2</v>
      </c>
    </row>
    <row r="36" spans="1:58" x14ac:dyDescent="0.25">
      <c r="A36" s="8"/>
      <c r="B36" s="2"/>
      <c r="C36" s="2"/>
      <c r="D36" s="2"/>
      <c r="F36">
        <f t="shared" si="18"/>
        <v>0.16500000000000006</v>
      </c>
      <c r="G36">
        <f t="shared" si="1"/>
        <v>18372.799536522281</v>
      </c>
      <c r="R36">
        <f t="shared" si="19"/>
        <v>0.16500000000000006</v>
      </c>
      <c r="T36">
        <f t="shared" si="20"/>
        <v>33</v>
      </c>
      <c r="U36" s="7">
        <f t="shared" si="21"/>
        <v>7.0697201836959475E-2</v>
      </c>
      <c r="V36" s="7">
        <f t="shared" si="21"/>
        <v>7.0697201836959489E-2</v>
      </c>
      <c r="W36" s="7">
        <f t="shared" si="22"/>
        <v>7.0697201836959475E-2</v>
      </c>
      <c r="X36" s="7">
        <f t="shared" si="31"/>
        <v>7.0697201836959475E-2</v>
      </c>
      <c r="Y36">
        <f t="shared" si="2"/>
        <v>-1.4551915228366852E-11</v>
      </c>
      <c r="Z36">
        <f t="shared" si="3"/>
        <v>4.3655745685100555E-11</v>
      </c>
      <c r="AA36">
        <f t="shared" si="23"/>
        <v>-1.4551915228366852E-11</v>
      </c>
      <c r="AB36">
        <f t="shared" si="24"/>
        <v>-1.4551915228366852E-11</v>
      </c>
      <c r="AC36">
        <f t="shared" si="32"/>
        <v>4.4185751148099681E-3</v>
      </c>
      <c r="AD36" t="e">
        <f t="shared" si="33"/>
        <v>#DIV/0!</v>
      </c>
      <c r="AE36" t="e">
        <f t="shared" si="34"/>
        <v>#DIV/0!</v>
      </c>
      <c r="AF36" t="e">
        <f t="shared" si="35"/>
        <v>#DIV/0!</v>
      </c>
      <c r="AG36">
        <f t="shared" si="36"/>
        <v>7.0697201836959475E-2</v>
      </c>
      <c r="AH36">
        <f t="shared" si="37"/>
        <v>7.0697201836959489E-2</v>
      </c>
      <c r="AI36">
        <f t="shared" si="42"/>
        <v>7.0697201836959475E-2</v>
      </c>
      <c r="AJ36">
        <f t="shared" si="25"/>
        <v>7.0697201836959475E-2</v>
      </c>
      <c r="AK36" t="b">
        <f t="shared" si="26"/>
        <v>0</v>
      </c>
      <c r="AL36" t="s">
        <v>33</v>
      </c>
      <c r="AM36" t="b">
        <f t="shared" si="38"/>
        <v>1</v>
      </c>
      <c r="AN36">
        <f t="shared" si="14"/>
        <v>0</v>
      </c>
      <c r="AO36">
        <f t="shared" si="4"/>
        <v>0</v>
      </c>
      <c r="AP36">
        <f t="shared" si="5"/>
        <v>0</v>
      </c>
      <c r="AQ36" t="b">
        <f t="shared" si="27"/>
        <v>0</v>
      </c>
      <c r="AR36" s="10" t="b">
        <f t="shared" si="28"/>
        <v>1</v>
      </c>
      <c r="AS36" s="10" t="b">
        <f t="shared" si="29"/>
        <v>1</v>
      </c>
      <c r="AT36" s="10" t="b">
        <f t="shared" si="39"/>
        <v>1</v>
      </c>
      <c r="AU36" t="str">
        <f t="shared" si="30"/>
        <v>bisect</v>
      </c>
      <c r="AV36" t="b">
        <f t="shared" si="7"/>
        <v>0</v>
      </c>
      <c r="AW36" t="str">
        <f t="shared" si="40"/>
        <v>Secant</v>
      </c>
      <c r="AX36" t="str">
        <f t="shared" si="41"/>
        <v>bisect</v>
      </c>
      <c r="AY36">
        <f t="shared" si="8"/>
        <v>7.0697201836959489E-2</v>
      </c>
      <c r="AZ36">
        <f t="shared" si="9"/>
        <v>4.3655745685100555E-11</v>
      </c>
      <c r="BA36">
        <f t="shared" si="10"/>
        <v>7.0697201836959475E-2</v>
      </c>
      <c r="BB36">
        <f t="shared" si="11"/>
        <v>7.0697201836959489E-2</v>
      </c>
      <c r="BC36">
        <f t="shared" si="12"/>
        <v>-1.4551915228366852E-11</v>
      </c>
      <c r="BD36">
        <f t="shared" si="13"/>
        <v>4.3655745685100555E-11</v>
      </c>
      <c r="BE36">
        <f t="shared" si="15"/>
        <v>7.0697201836959475E-2</v>
      </c>
      <c r="BF36">
        <f t="shared" si="16"/>
        <v>7.0697201836959489E-2</v>
      </c>
    </row>
    <row r="37" spans="1:58" x14ac:dyDescent="0.25">
      <c r="A37" s="8"/>
      <c r="B37" s="2"/>
      <c r="C37" s="2"/>
      <c r="D37" s="2"/>
      <c r="F37">
        <f t="shared" si="18"/>
        <v>0.17000000000000007</v>
      </c>
      <c r="G37">
        <f t="shared" si="1"/>
        <v>18962.800354588406</v>
      </c>
      <c r="R37">
        <f t="shared" si="19"/>
        <v>0.17000000000000007</v>
      </c>
      <c r="T37">
        <f t="shared" si="20"/>
        <v>34</v>
      </c>
      <c r="U37" s="7">
        <f t="shared" si="21"/>
        <v>7.0697201836959475E-2</v>
      </c>
      <c r="V37" s="7">
        <f t="shared" si="21"/>
        <v>7.0697201836959489E-2</v>
      </c>
      <c r="W37" s="7">
        <f t="shared" si="22"/>
        <v>7.0697201836959475E-2</v>
      </c>
      <c r="X37" s="7">
        <f t="shared" si="31"/>
        <v>7.0697201836959475E-2</v>
      </c>
      <c r="Y37">
        <f t="shared" si="2"/>
        <v>-1.4551915228366852E-11</v>
      </c>
      <c r="Z37">
        <f t="shared" si="3"/>
        <v>4.3655745685100555E-11</v>
      </c>
      <c r="AA37">
        <f t="shared" si="23"/>
        <v>-1.4551915228366852E-11</v>
      </c>
      <c r="AB37">
        <f t="shared" si="24"/>
        <v>-1.4551915228366852E-11</v>
      </c>
      <c r="AC37">
        <f t="shared" si="32"/>
        <v>4.4185751148099681E-3</v>
      </c>
      <c r="AD37" t="e">
        <f t="shared" si="33"/>
        <v>#DIV/0!</v>
      </c>
      <c r="AE37" t="e">
        <f t="shared" si="34"/>
        <v>#DIV/0!</v>
      </c>
      <c r="AF37" t="e">
        <f t="shared" si="35"/>
        <v>#DIV/0!</v>
      </c>
      <c r="AG37">
        <f t="shared" si="36"/>
        <v>7.0697201836959475E-2</v>
      </c>
      <c r="AH37">
        <f t="shared" si="37"/>
        <v>7.0697201836959489E-2</v>
      </c>
      <c r="AI37">
        <f t="shared" si="42"/>
        <v>7.0697201836959475E-2</v>
      </c>
      <c r="AJ37">
        <f t="shared" si="25"/>
        <v>7.0697201836959475E-2</v>
      </c>
      <c r="AK37" t="b">
        <f t="shared" si="26"/>
        <v>0</v>
      </c>
      <c r="AL37" t="s">
        <v>33</v>
      </c>
      <c r="AM37" t="b">
        <f t="shared" si="38"/>
        <v>1</v>
      </c>
      <c r="AN37">
        <f t="shared" si="14"/>
        <v>0</v>
      </c>
      <c r="AO37">
        <f t="shared" si="4"/>
        <v>0</v>
      </c>
      <c r="AP37">
        <f t="shared" si="5"/>
        <v>0</v>
      </c>
      <c r="AQ37" t="b">
        <f t="shared" si="27"/>
        <v>0</v>
      </c>
      <c r="AR37" s="10" t="b">
        <f t="shared" si="28"/>
        <v>1</v>
      </c>
      <c r="AS37" s="10" t="b">
        <f t="shared" si="29"/>
        <v>1</v>
      </c>
      <c r="AT37" s="10" t="b">
        <f t="shared" si="39"/>
        <v>1</v>
      </c>
      <c r="AU37" t="str">
        <f t="shared" si="30"/>
        <v>bisect</v>
      </c>
      <c r="AV37" t="b">
        <f t="shared" si="7"/>
        <v>0</v>
      </c>
      <c r="AW37" t="str">
        <f t="shared" si="40"/>
        <v>Secant</v>
      </c>
      <c r="AX37" t="str">
        <f t="shared" si="41"/>
        <v>bisect</v>
      </c>
      <c r="AY37">
        <f t="shared" si="8"/>
        <v>7.0697201836959489E-2</v>
      </c>
      <c r="AZ37">
        <f t="shared" si="9"/>
        <v>4.3655745685100555E-11</v>
      </c>
      <c r="BA37">
        <f t="shared" si="10"/>
        <v>7.0697201836959475E-2</v>
      </c>
      <c r="BB37">
        <f t="shared" si="11"/>
        <v>7.0697201836959489E-2</v>
      </c>
      <c r="BC37">
        <f t="shared" si="12"/>
        <v>-1.4551915228366852E-11</v>
      </c>
      <c r="BD37">
        <f t="shared" si="13"/>
        <v>4.3655745685100555E-11</v>
      </c>
      <c r="BE37">
        <f t="shared" si="15"/>
        <v>7.0697201836959475E-2</v>
      </c>
      <c r="BF37">
        <f t="shared" si="16"/>
        <v>7.0697201836959489E-2</v>
      </c>
    </row>
    <row r="38" spans="1:58" x14ac:dyDescent="0.25">
      <c r="A38" s="8"/>
      <c r="B38" s="2"/>
      <c r="C38" s="2"/>
      <c r="D38" s="2"/>
      <c r="F38">
        <f t="shared" si="18"/>
        <v>0.17500000000000007</v>
      </c>
      <c r="G38">
        <f t="shared" si="1"/>
        <v>19525.561861804395</v>
      </c>
      <c r="R38">
        <f t="shared" si="19"/>
        <v>0.17500000000000007</v>
      </c>
      <c r="T38">
        <f t="shared" si="20"/>
        <v>35</v>
      </c>
      <c r="U38" s="7">
        <f t="shared" si="21"/>
        <v>7.0697201836959475E-2</v>
      </c>
      <c r="V38" s="7">
        <f t="shared" si="21"/>
        <v>7.0697201836959489E-2</v>
      </c>
      <c r="W38" s="7">
        <f t="shared" si="22"/>
        <v>7.0697201836959475E-2</v>
      </c>
      <c r="X38" s="7">
        <f t="shared" si="31"/>
        <v>7.0697201836959475E-2</v>
      </c>
      <c r="Y38">
        <f t="shared" si="2"/>
        <v>-1.4551915228366852E-11</v>
      </c>
      <c r="Z38">
        <f t="shared" si="3"/>
        <v>4.3655745685100555E-11</v>
      </c>
      <c r="AA38">
        <f t="shared" si="23"/>
        <v>-1.4551915228366852E-11</v>
      </c>
      <c r="AB38">
        <f t="shared" si="24"/>
        <v>-1.4551915228366852E-11</v>
      </c>
      <c r="AC38">
        <f t="shared" si="32"/>
        <v>4.4185751148099681E-3</v>
      </c>
      <c r="AD38" t="e">
        <f t="shared" si="33"/>
        <v>#DIV/0!</v>
      </c>
      <c r="AE38" t="e">
        <f t="shared" si="34"/>
        <v>#DIV/0!</v>
      </c>
      <c r="AF38" t="e">
        <f t="shared" si="35"/>
        <v>#DIV/0!</v>
      </c>
      <c r="AG38">
        <f t="shared" si="36"/>
        <v>7.0697201836959475E-2</v>
      </c>
      <c r="AH38">
        <f t="shared" si="37"/>
        <v>7.0697201836959489E-2</v>
      </c>
      <c r="AI38">
        <f t="shared" si="42"/>
        <v>7.0697201836959475E-2</v>
      </c>
      <c r="AJ38">
        <f t="shared" si="25"/>
        <v>7.0697201836959475E-2</v>
      </c>
      <c r="AK38" t="b">
        <f t="shared" si="26"/>
        <v>0</v>
      </c>
      <c r="AL38" t="s">
        <v>33</v>
      </c>
      <c r="AM38" t="b">
        <f t="shared" si="38"/>
        <v>1</v>
      </c>
      <c r="AN38">
        <f t="shared" si="14"/>
        <v>0</v>
      </c>
      <c r="AO38">
        <f t="shared" si="4"/>
        <v>0</v>
      </c>
      <c r="AP38">
        <f t="shared" si="5"/>
        <v>0</v>
      </c>
      <c r="AQ38" t="b">
        <f t="shared" si="27"/>
        <v>0</v>
      </c>
      <c r="AR38" s="10" t="b">
        <f t="shared" si="28"/>
        <v>1</v>
      </c>
      <c r="AS38" s="10" t="b">
        <f t="shared" si="29"/>
        <v>1</v>
      </c>
      <c r="AT38" s="10" t="b">
        <f t="shared" si="39"/>
        <v>1</v>
      </c>
      <c r="AU38" t="str">
        <f t="shared" si="30"/>
        <v>bisect</v>
      </c>
      <c r="AV38" t="b">
        <f t="shared" si="7"/>
        <v>0</v>
      </c>
      <c r="AW38" t="str">
        <f t="shared" si="40"/>
        <v>Secant</v>
      </c>
      <c r="AX38" t="str">
        <f t="shared" si="41"/>
        <v>bisect</v>
      </c>
      <c r="AY38">
        <f t="shared" si="8"/>
        <v>7.0697201836959489E-2</v>
      </c>
      <c r="AZ38">
        <f t="shared" si="9"/>
        <v>4.3655745685100555E-11</v>
      </c>
      <c r="BA38">
        <f t="shared" si="10"/>
        <v>7.0697201836959475E-2</v>
      </c>
      <c r="BB38">
        <f t="shared" si="11"/>
        <v>7.0697201836959489E-2</v>
      </c>
      <c r="BC38">
        <f t="shared" si="12"/>
        <v>-1.4551915228366852E-11</v>
      </c>
      <c r="BD38">
        <f t="shared" si="13"/>
        <v>4.3655745685100555E-11</v>
      </c>
      <c r="BE38">
        <f t="shared" si="15"/>
        <v>7.0697201836959475E-2</v>
      </c>
      <c r="BF38">
        <f t="shared" si="16"/>
        <v>7.0697201836959489E-2</v>
      </c>
    </row>
    <row r="39" spans="1:58" x14ac:dyDescent="0.25">
      <c r="A39" s="8"/>
      <c r="B39" s="2"/>
      <c r="C39" s="2"/>
      <c r="D39" s="2"/>
      <c r="F39">
        <f t="shared" si="18"/>
        <v>0.18000000000000008</v>
      </c>
      <c r="G39">
        <f t="shared" si="1"/>
        <v>20062.315253081375</v>
      </c>
      <c r="R39">
        <f t="shared" si="19"/>
        <v>0.18000000000000008</v>
      </c>
      <c r="T39">
        <f t="shared" si="20"/>
        <v>36</v>
      </c>
      <c r="U39" s="7">
        <f t="shared" si="21"/>
        <v>7.0697201836959475E-2</v>
      </c>
      <c r="V39" s="7">
        <f t="shared" si="21"/>
        <v>7.0697201836959489E-2</v>
      </c>
      <c r="W39" s="7">
        <f t="shared" si="22"/>
        <v>7.0697201836959475E-2</v>
      </c>
      <c r="X39" s="7">
        <f t="shared" si="31"/>
        <v>7.0697201836959475E-2</v>
      </c>
      <c r="Y39">
        <f t="shared" si="2"/>
        <v>-1.4551915228366852E-11</v>
      </c>
      <c r="Z39">
        <f t="shared" si="3"/>
        <v>4.3655745685100555E-11</v>
      </c>
      <c r="AA39">
        <f t="shared" si="23"/>
        <v>-1.4551915228366852E-11</v>
      </c>
      <c r="AB39">
        <f t="shared" si="24"/>
        <v>-1.4551915228366852E-11</v>
      </c>
      <c r="AC39">
        <f t="shared" si="32"/>
        <v>4.4185751148099681E-3</v>
      </c>
      <c r="AD39" t="e">
        <f t="shared" si="33"/>
        <v>#DIV/0!</v>
      </c>
      <c r="AE39" t="e">
        <f t="shared" si="34"/>
        <v>#DIV/0!</v>
      </c>
      <c r="AF39" t="e">
        <f t="shared" si="35"/>
        <v>#DIV/0!</v>
      </c>
      <c r="AG39">
        <f t="shared" si="36"/>
        <v>7.0697201836959475E-2</v>
      </c>
      <c r="AH39">
        <f t="shared" si="37"/>
        <v>7.0697201836959489E-2</v>
      </c>
      <c r="AI39">
        <f t="shared" si="42"/>
        <v>7.0697201836959475E-2</v>
      </c>
      <c r="AJ39">
        <f t="shared" si="25"/>
        <v>7.0697201836959475E-2</v>
      </c>
      <c r="AK39" t="b">
        <f t="shared" si="26"/>
        <v>0</v>
      </c>
      <c r="AL39" t="s">
        <v>33</v>
      </c>
      <c r="AM39" t="b">
        <f t="shared" si="38"/>
        <v>1</v>
      </c>
      <c r="AN39">
        <f t="shared" si="14"/>
        <v>0</v>
      </c>
      <c r="AO39">
        <f t="shared" si="4"/>
        <v>0</v>
      </c>
      <c r="AP39">
        <f t="shared" si="5"/>
        <v>0</v>
      </c>
      <c r="AQ39" t="b">
        <f t="shared" si="27"/>
        <v>0</v>
      </c>
      <c r="AR39" s="10" t="b">
        <f t="shared" si="28"/>
        <v>1</v>
      </c>
      <c r="AS39" s="10" t="b">
        <f t="shared" si="29"/>
        <v>1</v>
      </c>
      <c r="AT39" s="10" t="b">
        <f t="shared" si="39"/>
        <v>1</v>
      </c>
      <c r="AU39" t="str">
        <f t="shared" si="30"/>
        <v>bisect</v>
      </c>
      <c r="AV39" t="b">
        <f t="shared" si="7"/>
        <v>0</v>
      </c>
      <c r="AW39" t="str">
        <f t="shared" si="40"/>
        <v>Secant</v>
      </c>
      <c r="AX39" t="str">
        <f t="shared" si="41"/>
        <v>bisect</v>
      </c>
      <c r="AY39">
        <f t="shared" si="8"/>
        <v>7.0697201836959489E-2</v>
      </c>
      <c r="AZ39">
        <f t="shared" si="9"/>
        <v>4.3655745685100555E-11</v>
      </c>
      <c r="BA39">
        <f t="shared" si="10"/>
        <v>7.0697201836959475E-2</v>
      </c>
      <c r="BB39">
        <f t="shared" si="11"/>
        <v>7.0697201836959489E-2</v>
      </c>
      <c r="BC39">
        <f t="shared" si="12"/>
        <v>-1.4551915228366852E-11</v>
      </c>
      <c r="BD39">
        <f t="shared" si="13"/>
        <v>4.3655745685100555E-11</v>
      </c>
      <c r="BE39">
        <f t="shared" si="15"/>
        <v>7.0697201836959475E-2</v>
      </c>
      <c r="BF39">
        <f t="shared" si="16"/>
        <v>7.0697201836959489E-2</v>
      </c>
    </row>
    <row r="40" spans="1:58" x14ac:dyDescent="0.25">
      <c r="A40" s="8"/>
      <c r="B40" s="2"/>
      <c r="C40" s="2"/>
      <c r="D40" s="2"/>
      <c r="T40">
        <f t="shared" si="20"/>
        <v>37</v>
      </c>
      <c r="U40" s="7">
        <f t="shared" si="21"/>
        <v>7.0697201836959475E-2</v>
      </c>
      <c r="V40" s="7">
        <f t="shared" si="21"/>
        <v>7.0697201836959489E-2</v>
      </c>
      <c r="W40" s="7">
        <f t="shared" si="22"/>
        <v>7.0697201836959475E-2</v>
      </c>
      <c r="X40" s="7">
        <f t="shared" si="31"/>
        <v>7.0697201836959475E-2</v>
      </c>
      <c r="Y40">
        <f t="shared" si="2"/>
        <v>-1.4551915228366852E-11</v>
      </c>
      <c r="Z40">
        <f t="shared" si="3"/>
        <v>4.3655745685100555E-11</v>
      </c>
      <c r="AA40">
        <f t="shared" si="23"/>
        <v>-1.4551915228366852E-11</v>
      </c>
      <c r="AB40">
        <f t="shared" si="24"/>
        <v>-1.4551915228366852E-11</v>
      </c>
      <c r="AC40">
        <f t="shared" si="32"/>
        <v>4.4185751148099681E-3</v>
      </c>
      <c r="AD40" t="e">
        <f t="shared" si="33"/>
        <v>#DIV/0!</v>
      </c>
      <c r="AE40" t="e">
        <f t="shared" si="34"/>
        <v>#DIV/0!</v>
      </c>
      <c r="AF40" t="e">
        <f t="shared" si="35"/>
        <v>#DIV/0!</v>
      </c>
      <c r="AG40">
        <f t="shared" si="36"/>
        <v>7.0697201836959475E-2</v>
      </c>
      <c r="AH40">
        <f t="shared" si="37"/>
        <v>7.0697201836959489E-2</v>
      </c>
      <c r="AI40">
        <f t="shared" si="42"/>
        <v>7.0697201836959475E-2</v>
      </c>
      <c r="AJ40">
        <f t="shared" si="25"/>
        <v>7.0697201836959475E-2</v>
      </c>
      <c r="AK40" t="b">
        <f t="shared" si="26"/>
        <v>0</v>
      </c>
      <c r="AL40" t="s">
        <v>33</v>
      </c>
      <c r="AM40" t="b">
        <f t="shared" si="38"/>
        <v>1</v>
      </c>
      <c r="AN40">
        <f t="shared" si="14"/>
        <v>0</v>
      </c>
      <c r="AO40">
        <f t="shared" si="4"/>
        <v>0</v>
      </c>
      <c r="AP40">
        <f t="shared" si="5"/>
        <v>0</v>
      </c>
      <c r="AQ40" t="b">
        <f t="shared" si="27"/>
        <v>0</v>
      </c>
      <c r="AR40" s="10" t="b">
        <f t="shared" si="28"/>
        <v>1</v>
      </c>
      <c r="AS40" s="10" t="b">
        <f t="shared" si="29"/>
        <v>1</v>
      </c>
      <c r="AT40" s="10" t="b">
        <f t="shared" si="39"/>
        <v>1</v>
      </c>
      <c r="AU40" t="str">
        <f t="shared" si="30"/>
        <v>bisect</v>
      </c>
      <c r="AV40" t="b">
        <f t="shared" si="7"/>
        <v>0</v>
      </c>
      <c r="AW40" t="str">
        <f t="shared" si="40"/>
        <v>Secant</v>
      </c>
      <c r="AX40" t="str">
        <f t="shared" si="41"/>
        <v>bisect</v>
      </c>
      <c r="AY40">
        <f t="shared" si="8"/>
        <v>7.0697201836959489E-2</v>
      </c>
      <c r="AZ40">
        <f t="shared" si="9"/>
        <v>4.3655745685100555E-11</v>
      </c>
      <c r="BA40">
        <f t="shared" si="10"/>
        <v>7.0697201836959475E-2</v>
      </c>
      <c r="BB40">
        <f t="shared" si="11"/>
        <v>7.0697201836959489E-2</v>
      </c>
      <c r="BC40">
        <f t="shared" si="12"/>
        <v>-1.4551915228366852E-11</v>
      </c>
      <c r="BD40">
        <f t="shared" si="13"/>
        <v>4.3655745685100555E-11</v>
      </c>
      <c r="BE40">
        <f t="shared" si="15"/>
        <v>7.0697201836959475E-2</v>
      </c>
      <c r="BF40">
        <f t="shared" si="16"/>
        <v>7.0697201836959489E-2</v>
      </c>
    </row>
    <row r="41" spans="1:58" x14ac:dyDescent="0.25">
      <c r="A41" s="8"/>
      <c r="B41" s="2"/>
      <c r="C41" s="2"/>
      <c r="D41" s="2"/>
      <c r="T41">
        <f t="shared" si="20"/>
        <v>38</v>
      </c>
      <c r="U41" s="7">
        <f t="shared" si="21"/>
        <v>7.0697201836959475E-2</v>
      </c>
      <c r="V41" s="7">
        <f t="shared" si="21"/>
        <v>7.0697201836959489E-2</v>
      </c>
      <c r="W41" s="7">
        <f t="shared" si="22"/>
        <v>7.0697201836959475E-2</v>
      </c>
      <c r="X41" s="7">
        <f t="shared" si="31"/>
        <v>7.0697201836959475E-2</v>
      </c>
      <c r="Y41">
        <f t="shared" si="2"/>
        <v>-1.4551915228366852E-11</v>
      </c>
      <c r="Z41">
        <f t="shared" si="3"/>
        <v>4.3655745685100555E-11</v>
      </c>
      <c r="AA41">
        <f t="shared" si="23"/>
        <v>-1.4551915228366852E-11</v>
      </c>
      <c r="AB41">
        <f t="shared" si="24"/>
        <v>-1.4551915228366852E-11</v>
      </c>
      <c r="AC41">
        <f t="shared" si="32"/>
        <v>4.4185751148099681E-3</v>
      </c>
      <c r="AD41" t="e">
        <f t="shared" si="33"/>
        <v>#DIV/0!</v>
      </c>
      <c r="AE41" t="e">
        <f t="shared" si="34"/>
        <v>#DIV/0!</v>
      </c>
      <c r="AF41" t="e">
        <f t="shared" si="35"/>
        <v>#DIV/0!</v>
      </c>
      <c r="AG41">
        <f t="shared" si="36"/>
        <v>7.0697201836959475E-2</v>
      </c>
      <c r="AH41">
        <f t="shared" si="37"/>
        <v>7.0697201836959489E-2</v>
      </c>
      <c r="AI41">
        <f t="shared" si="42"/>
        <v>7.0697201836959475E-2</v>
      </c>
      <c r="AJ41">
        <f t="shared" si="25"/>
        <v>7.0697201836959475E-2</v>
      </c>
      <c r="AK41" t="b">
        <f t="shared" si="26"/>
        <v>0</v>
      </c>
      <c r="AL41" t="s">
        <v>33</v>
      </c>
      <c r="AM41" t="b">
        <f t="shared" si="38"/>
        <v>1</v>
      </c>
      <c r="AN41">
        <f t="shared" si="14"/>
        <v>0</v>
      </c>
      <c r="AO41">
        <f t="shared" si="4"/>
        <v>0</v>
      </c>
      <c r="AP41">
        <f t="shared" si="5"/>
        <v>0</v>
      </c>
      <c r="AQ41" t="b">
        <f t="shared" si="27"/>
        <v>0</v>
      </c>
      <c r="AR41" s="10" t="b">
        <f t="shared" si="28"/>
        <v>1</v>
      </c>
      <c r="AS41" s="10" t="b">
        <f t="shared" si="29"/>
        <v>1</v>
      </c>
      <c r="AT41" s="10" t="b">
        <f t="shared" si="39"/>
        <v>1</v>
      </c>
      <c r="AU41" t="str">
        <f t="shared" si="30"/>
        <v>bisect</v>
      </c>
      <c r="AV41" t="b">
        <f t="shared" si="7"/>
        <v>0</v>
      </c>
      <c r="AW41" t="str">
        <f t="shared" si="40"/>
        <v>Secant</v>
      </c>
      <c r="AX41" t="str">
        <f t="shared" si="41"/>
        <v>bisect</v>
      </c>
      <c r="AY41">
        <f t="shared" si="8"/>
        <v>7.0697201836959489E-2</v>
      </c>
      <c r="AZ41">
        <f t="shared" si="9"/>
        <v>4.3655745685100555E-11</v>
      </c>
      <c r="BA41">
        <f t="shared" si="10"/>
        <v>7.0697201836959475E-2</v>
      </c>
      <c r="BB41">
        <f t="shared" si="11"/>
        <v>7.0697201836959489E-2</v>
      </c>
      <c r="BC41">
        <f t="shared" si="12"/>
        <v>-1.4551915228366852E-11</v>
      </c>
      <c r="BD41">
        <f t="shared" si="13"/>
        <v>4.3655745685100555E-11</v>
      </c>
      <c r="BE41">
        <f t="shared" si="15"/>
        <v>7.0697201836959475E-2</v>
      </c>
      <c r="BF41">
        <f t="shared" si="16"/>
        <v>7.0697201836959489E-2</v>
      </c>
    </row>
    <row r="42" spans="1:58" x14ac:dyDescent="0.25">
      <c r="A42" s="8"/>
      <c r="B42" s="2"/>
      <c r="C42" s="2"/>
      <c r="D42" s="2"/>
      <c r="T42">
        <f t="shared" si="20"/>
        <v>39</v>
      </c>
      <c r="U42" s="7">
        <f t="shared" si="21"/>
        <v>7.0697201836959475E-2</v>
      </c>
      <c r="V42" s="7">
        <f t="shared" si="21"/>
        <v>7.0697201836959489E-2</v>
      </c>
      <c r="W42" s="7">
        <f t="shared" si="22"/>
        <v>7.0697201836959475E-2</v>
      </c>
      <c r="X42" s="7">
        <f t="shared" si="31"/>
        <v>7.0697201836959475E-2</v>
      </c>
      <c r="Y42">
        <f t="shared" si="2"/>
        <v>-1.4551915228366852E-11</v>
      </c>
      <c r="Z42">
        <f t="shared" si="3"/>
        <v>4.3655745685100555E-11</v>
      </c>
      <c r="AA42">
        <f t="shared" si="23"/>
        <v>-1.4551915228366852E-11</v>
      </c>
      <c r="AB42">
        <f t="shared" si="24"/>
        <v>-1.4551915228366852E-11</v>
      </c>
      <c r="AC42">
        <f t="shared" si="32"/>
        <v>4.4185751148099681E-3</v>
      </c>
      <c r="AD42" t="e">
        <f t="shared" si="33"/>
        <v>#DIV/0!</v>
      </c>
      <c r="AE42" t="e">
        <f t="shared" si="34"/>
        <v>#DIV/0!</v>
      </c>
      <c r="AF42" t="e">
        <f t="shared" si="35"/>
        <v>#DIV/0!</v>
      </c>
      <c r="AG42">
        <f t="shared" si="36"/>
        <v>7.0697201836959475E-2</v>
      </c>
      <c r="AH42">
        <f t="shared" si="37"/>
        <v>7.0697201836959489E-2</v>
      </c>
      <c r="AI42">
        <f t="shared" si="42"/>
        <v>7.0697201836959475E-2</v>
      </c>
      <c r="AJ42">
        <f t="shared" si="25"/>
        <v>7.0697201836959475E-2</v>
      </c>
      <c r="AK42" t="b">
        <f t="shared" si="26"/>
        <v>0</v>
      </c>
      <c r="AL42" t="s">
        <v>33</v>
      </c>
      <c r="AM42" t="b">
        <f t="shared" si="38"/>
        <v>1</v>
      </c>
      <c r="AN42">
        <f t="shared" si="14"/>
        <v>0</v>
      </c>
      <c r="AO42">
        <f t="shared" si="4"/>
        <v>0</v>
      </c>
      <c r="AP42">
        <f t="shared" si="5"/>
        <v>0</v>
      </c>
      <c r="AQ42" t="b">
        <f t="shared" si="27"/>
        <v>0</v>
      </c>
      <c r="AR42" s="10" t="b">
        <f t="shared" si="28"/>
        <v>1</v>
      </c>
      <c r="AS42" s="10" t="b">
        <f t="shared" si="29"/>
        <v>1</v>
      </c>
      <c r="AT42" s="10" t="b">
        <f t="shared" si="39"/>
        <v>1</v>
      </c>
      <c r="AU42" t="str">
        <f t="shared" si="30"/>
        <v>bisect</v>
      </c>
      <c r="AV42" t="b">
        <f t="shared" si="7"/>
        <v>0</v>
      </c>
      <c r="AW42" t="str">
        <f t="shared" si="40"/>
        <v>Secant</v>
      </c>
      <c r="AX42" t="str">
        <f t="shared" si="41"/>
        <v>bisect</v>
      </c>
      <c r="AY42">
        <f t="shared" si="8"/>
        <v>7.0697201836959489E-2</v>
      </c>
      <c r="AZ42">
        <f t="shared" si="9"/>
        <v>4.3655745685100555E-11</v>
      </c>
      <c r="BA42">
        <f t="shared" si="10"/>
        <v>7.0697201836959475E-2</v>
      </c>
      <c r="BB42">
        <f t="shared" si="11"/>
        <v>7.0697201836959489E-2</v>
      </c>
      <c r="BC42">
        <f t="shared" si="12"/>
        <v>-1.4551915228366852E-11</v>
      </c>
      <c r="BD42">
        <f t="shared" si="13"/>
        <v>4.3655745685100555E-11</v>
      </c>
      <c r="BE42">
        <f t="shared" si="15"/>
        <v>7.0697201836959475E-2</v>
      </c>
      <c r="BF42">
        <f t="shared" si="16"/>
        <v>7.0697201836959489E-2</v>
      </c>
    </row>
    <row r="43" spans="1:58" x14ac:dyDescent="0.25">
      <c r="A43" s="8"/>
      <c r="B43" s="2"/>
      <c r="C43" s="2"/>
      <c r="D43" s="2"/>
      <c r="T43">
        <f t="shared" si="20"/>
        <v>40</v>
      </c>
      <c r="U43" s="7">
        <f t="shared" si="21"/>
        <v>7.0697201836959475E-2</v>
      </c>
      <c r="V43" s="7">
        <f t="shared" si="21"/>
        <v>7.0697201836959489E-2</v>
      </c>
      <c r="W43" s="7">
        <f t="shared" si="22"/>
        <v>7.0697201836959475E-2</v>
      </c>
      <c r="X43" s="7">
        <f t="shared" si="31"/>
        <v>7.0697201836959475E-2</v>
      </c>
      <c r="Y43">
        <f t="shared" si="2"/>
        <v>-1.4551915228366852E-11</v>
      </c>
      <c r="Z43">
        <f t="shared" si="3"/>
        <v>4.3655745685100555E-11</v>
      </c>
      <c r="AA43">
        <f t="shared" si="23"/>
        <v>-1.4551915228366852E-11</v>
      </c>
      <c r="AB43">
        <f t="shared" si="24"/>
        <v>-1.4551915228366852E-11</v>
      </c>
      <c r="AC43">
        <f t="shared" si="32"/>
        <v>4.4185751148099681E-3</v>
      </c>
      <c r="AD43" t="e">
        <f t="shared" si="33"/>
        <v>#DIV/0!</v>
      </c>
      <c r="AE43" t="e">
        <f t="shared" si="34"/>
        <v>#DIV/0!</v>
      </c>
      <c r="AF43" t="e">
        <f t="shared" si="35"/>
        <v>#DIV/0!</v>
      </c>
      <c r="AG43">
        <f t="shared" si="36"/>
        <v>7.0697201836959475E-2</v>
      </c>
      <c r="AH43">
        <f t="shared" si="37"/>
        <v>7.0697201836959489E-2</v>
      </c>
      <c r="AI43">
        <f t="shared" si="42"/>
        <v>7.0697201836959475E-2</v>
      </c>
      <c r="AJ43">
        <f t="shared" si="25"/>
        <v>7.0697201836959475E-2</v>
      </c>
      <c r="AK43" t="b">
        <f t="shared" si="26"/>
        <v>0</v>
      </c>
      <c r="AL43" t="s">
        <v>33</v>
      </c>
      <c r="AM43" t="b">
        <f t="shared" si="38"/>
        <v>1</v>
      </c>
      <c r="AN43">
        <f t="shared" si="14"/>
        <v>0</v>
      </c>
      <c r="AO43">
        <f t="shared" si="4"/>
        <v>0</v>
      </c>
      <c r="AP43">
        <f t="shared" si="5"/>
        <v>0</v>
      </c>
      <c r="AQ43" t="b">
        <f t="shared" si="27"/>
        <v>0</v>
      </c>
      <c r="AR43" s="10" t="b">
        <f t="shared" si="28"/>
        <v>1</v>
      </c>
      <c r="AS43" s="10" t="b">
        <f t="shared" si="29"/>
        <v>1</v>
      </c>
      <c r="AT43" s="10" t="b">
        <f t="shared" si="39"/>
        <v>1</v>
      </c>
      <c r="AU43" t="str">
        <f t="shared" si="30"/>
        <v>bisect</v>
      </c>
      <c r="AV43" t="b">
        <f t="shared" si="7"/>
        <v>0</v>
      </c>
      <c r="AW43" t="str">
        <f t="shared" si="40"/>
        <v>Secant</v>
      </c>
      <c r="AX43" t="str">
        <f t="shared" si="41"/>
        <v>bisect</v>
      </c>
      <c r="AY43">
        <f t="shared" si="8"/>
        <v>7.0697201836959489E-2</v>
      </c>
      <c r="AZ43">
        <f t="shared" si="9"/>
        <v>4.3655745685100555E-11</v>
      </c>
      <c r="BA43">
        <f t="shared" si="10"/>
        <v>7.0697201836959475E-2</v>
      </c>
      <c r="BB43">
        <f t="shared" si="11"/>
        <v>7.0697201836959489E-2</v>
      </c>
      <c r="BC43">
        <f t="shared" si="12"/>
        <v>-1.4551915228366852E-11</v>
      </c>
      <c r="BD43">
        <f t="shared" si="13"/>
        <v>4.3655745685100555E-11</v>
      </c>
      <c r="BE43">
        <f t="shared" si="15"/>
        <v>7.0697201836959475E-2</v>
      </c>
      <c r="BF43">
        <f t="shared" si="16"/>
        <v>7.0697201836959489E-2</v>
      </c>
    </row>
    <row r="44" spans="1:58" x14ac:dyDescent="0.25">
      <c r="A44" s="8"/>
      <c r="B44" s="2"/>
      <c r="C44" s="2"/>
      <c r="D44" s="2"/>
      <c r="T44">
        <f t="shared" si="20"/>
        <v>41</v>
      </c>
      <c r="U44" s="7">
        <f t="shared" si="21"/>
        <v>7.0697201836959475E-2</v>
      </c>
      <c r="V44" s="7">
        <f t="shared" si="21"/>
        <v>7.0697201836959489E-2</v>
      </c>
      <c r="W44" s="7">
        <f t="shared" si="22"/>
        <v>7.0697201836959475E-2</v>
      </c>
      <c r="X44" s="7">
        <f t="shared" si="31"/>
        <v>7.0697201836959475E-2</v>
      </c>
      <c r="Y44">
        <f t="shared" si="2"/>
        <v>-1.4551915228366852E-11</v>
      </c>
      <c r="Z44">
        <f t="shared" si="3"/>
        <v>4.3655745685100555E-11</v>
      </c>
      <c r="AA44">
        <f t="shared" si="23"/>
        <v>-1.4551915228366852E-11</v>
      </c>
      <c r="AB44">
        <f t="shared" si="24"/>
        <v>-1.4551915228366852E-11</v>
      </c>
      <c r="AC44">
        <f t="shared" si="32"/>
        <v>4.4185751148099681E-3</v>
      </c>
      <c r="AD44" t="e">
        <f t="shared" si="33"/>
        <v>#DIV/0!</v>
      </c>
      <c r="AE44" t="e">
        <f t="shared" si="34"/>
        <v>#DIV/0!</v>
      </c>
      <c r="AF44" t="e">
        <f t="shared" si="35"/>
        <v>#DIV/0!</v>
      </c>
      <c r="AG44">
        <f t="shared" si="36"/>
        <v>7.0697201836959475E-2</v>
      </c>
      <c r="AH44">
        <f t="shared" si="37"/>
        <v>7.0697201836959489E-2</v>
      </c>
      <c r="AI44">
        <f t="shared" si="42"/>
        <v>7.0697201836959475E-2</v>
      </c>
      <c r="AJ44">
        <f t="shared" si="25"/>
        <v>7.0697201836959475E-2</v>
      </c>
      <c r="AK44" t="b">
        <f t="shared" si="26"/>
        <v>0</v>
      </c>
      <c r="AL44" t="s">
        <v>33</v>
      </c>
      <c r="AM44" t="b">
        <f t="shared" si="38"/>
        <v>1</v>
      </c>
      <c r="AN44">
        <f t="shared" si="14"/>
        <v>0</v>
      </c>
      <c r="AO44">
        <f t="shared" si="4"/>
        <v>0</v>
      </c>
      <c r="AP44">
        <f t="shared" si="5"/>
        <v>0</v>
      </c>
      <c r="AQ44" t="b">
        <f t="shared" si="27"/>
        <v>0</v>
      </c>
      <c r="AR44" s="10" t="b">
        <f t="shared" si="28"/>
        <v>1</v>
      </c>
      <c r="AS44" s="10" t="b">
        <f t="shared" si="29"/>
        <v>1</v>
      </c>
      <c r="AT44" s="10" t="b">
        <f t="shared" si="39"/>
        <v>1</v>
      </c>
      <c r="AU44" t="str">
        <f t="shared" si="30"/>
        <v>bisect</v>
      </c>
      <c r="AV44" t="b">
        <f t="shared" si="7"/>
        <v>0</v>
      </c>
      <c r="AW44" t="str">
        <f t="shared" si="40"/>
        <v>Secant</v>
      </c>
      <c r="AX44" t="str">
        <f t="shared" si="41"/>
        <v>bisect</v>
      </c>
      <c r="AY44">
        <f t="shared" si="8"/>
        <v>7.0697201836959489E-2</v>
      </c>
      <c r="AZ44">
        <f t="shared" si="9"/>
        <v>4.3655745685100555E-11</v>
      </c>
      <c r="BA44">
        <f t="shared" si="10"/>
        <v>7.0697201836959475E-2</v>
      </c>
      <c r="BB44">
        <f t="shared" si="11"/>
        <v>7.0697201836959489E-2</v>
      </c>
      <c r="BC44">
        <f t="shared" si="12"/>
        <v>-1.4551915228366852E-11</v>
      </c>
      <c r="BD44">
        <f t="shared" si="13"/>
        <v>4.3655745685100555E-11</v>
      </c>
      <c r="BE44">
        <f t="shared" si="15"/>
        <v>7.0697201836959475E-2</v>
      </c>
      <c r="BF44">
        <f t="shared" si="16"/>
        <v>7.0697201836959489E-2</v>
      </c>
    </row>
    <row r="45" spans="1:58" x14ac:dyDescent="0.25">
      <c r="A45" s="8"/>
      <c r="B45" s="2"/>
      <c r="C45" s="2"/>
      <c r="D45" s="2"/>
      <c r="T45">
        <f t="shared" si="20"/>
        <v>42</v>
      </c>
      <c r="U45" s="7">
        <f t="shared" si="21"/>
        <v>7.0697201836959475E-2</v>
      </c>
      <c r="V45" s="7">
        <f t="shared" si="21"/>
        <v>7.0697201836959489E-2</v>
      </c>
      <c r="W45" s="7">
        <f t="shared" si="22"/>
        <v>7.0697201836959475E-2</v>
      </c>
      <c r="X45" s="7">
        <f t="shared" si="31"/>
        <v>7.0697201836959475E-2</v>
      </c>
      <c r="Y45">
        <f t="shared" si="2"/>
        <v>-1.4551915228366852E-11</v>
      </c>
      <c r="Z45">
        <f t="shared" si="3"/>
        <v>4.3655745685100555E-11</v>
      </c>
      <c r="AA45">
        <f t="shared" si="23"/>
        <v>-1.4551915228366852E-11</v>
      </c>
      <c r="AB45">
        <f t="shared" si="24"/>
        <v>-1.4551915228366852E-11</v>
      </c>
      <c r="AC45">
        <f t="shared" si="32"/>
        <v>4.4185751148099681E-3</v>
      </c>
      <c r="AD45" t="e">
        <f t="shared" si="33"/>
        <v>#DIV/0!</v>
      </c>
      <c r="AE45" t="e">
        <f t="shared" si="34"/>
        <v>#DIV/0!</v>
      </c>
      <c r="AF45" t="e">
        <f t="shared" si="35"/>
        <v>#DIV/0!</v>
      </c>
      <c r="AG45">
        <f t="shared" si="36"/>
        <v>7.0697201836959475E-2</v>
      </c>
      <c r="AH45">
        <f t="shared" si="37"/>
        <v>7.0697201836959489E-2</v>
      </c>
      <c r="AI45">
        <f t="shared" si="42"/>
        <v>7.0697201836959475E-2</v>
      </c>
      <c r="AJ45">
        <f t="shared" si="25"/>
        <v>7.0697201836959475E-2</v>
      </c>
      <c r="AK45" t="b">
        <f t="shared" si="26"/>
        <v>0</v>
      </c>
      <c r="AL45" t="s">
        <v>33</v>
      </c>
      <c r="AM45" t="b">
        <f t="shared" si="38"/>
        <v>1</v>
      </c>
      <c r="AN45">
        <f t="shared" si="14"/>
        <v>0</v>
      </c>
      <c r="AO45">
        <f t="shared" si="4"/>
        <v>0</v>
      </c>
      <c r="AP45">
        <f t="shared" si="5"/>
        <v>0</v>
      </c>
      <c r="AQ45" t="b">
        <f t="shared" si="27"/>
        <v>0</v>
      </c>
      <c r="AR45" s="10" t="b">
        <f t="shared" si="28"/>
        <v>1</v>
      </c>
      <c r="AS45" s="10" t="b">
        <f t="shared" si="29"/>
        <v>1</v>
      </c>
      <c r="AT45" s="10" t="b">
        <f t="shared" si="39"/>
        <v>1</v>
      </c>
      <c r="AU45" t="str">
        <f t="shared" si="30"/>
        <v>bisect</v>
      </c>
      <c r="AV45" t="b">
        <f t="shared" si="7"/>
        <v>0</v>
      </c>
      <c r="AW45" t="str">
        <f t="shared" si="40"/>
        <v>Secant</v>
      </c>
      <c r="AX45" t="str">
        <f t="shared" si="41"/>
        <v>bisect</v>
      </c>
      <c r="AY45">
        <f t="shared" si="8"/>
        <v>7.0697201836959489E-2</v>
      </c>
      <c r="AZ45">
        <f t="shared" si="9"/>
        <v>4.3655745685100555E-11</v>
      </c>
      <c r="BA45">
        <f t="shared" si="10"/>
        <v>7.0697201836959475E-2</v>
      </c>
      <c r="BB45">
        <f t="shared" si="11"/>
        <v>7.0697201836959489E-2</v>
      </c>
      <c r="BC45">
        <f t="shared" si="12"/>
        <v>-1.4551915228366852E-11</v>
      </c>
      <c r="BD45">
        <f t="shared" si="13"/>
        <v>4.3655745685100555E-11</v>
      </c>
      <c r="BE45">
        <f t="shared" si="15"/>
        <v>7.0697201836959475E-2</v>
      </c>
      <c r="BF45">
        <f t="shared" si="16"/>
        <v>7.0697201836959489E-2</v>
      </c>
    </row>
    <row r="46" spans="1:58" x14ac:dyDescent="0.25">
      <c r="A46" s="8"/>
      <c r="B46" s="2"/>
      <c r="C46" s="2"/>
      <c r="D46" s="2"/>
      <c r="T46">
        <f t="shared" si="20"/>
        <v>43</v>
      </c>
      <c r="U46" s="7">
        <f t="shared" si="21"/>
        <v>7.0697201836959475E-2</v>
      </c>
      <c r="V46" s="7">
        <f t="shared" si="21"/>
        <v>7.0697201836959489E-2</v>
      </c>
      <c r="W46" s="7">
        <f t="shared" si="22"/>
        <v>7.0697201836959475E-2</v>
      </c>
      <c r="X46" s="7">
        <f t="shared" si="31"/>
        <v>7.0697201836959475E-2</v>
      </c>
      <c r="Y46">
        <f t="shared" si="2"/>
        <v>-1.4551915228366852E-11</v>
      </c>
      <c r="Z46">
        <f t="shared" si="3"/>
        <v>4.3655745685100555E-11</v>
      </c>
      <c r="AA46">
        <f t="shared" si="23"/>
        <v>-1.4551915228366852E-11</v>
      </c>
      <c r="AB46">
        <f t="shared" si="24"/>
        <v>-1.4551915228366852E-11</v>
      </c>
      <c r="AC46">
        <f t="shared" si="32"/>
        <v>4.4185751148099681E-3</v>
      </c>
      <c r="AD46" t="e">
        <f t="shared" si="33"/>
        <v>#DIV/0!</v>
      </c>
      <c r="AE46" t="e">
        <f t="shared" si="34"/>
        <v>#DIV/0!</v>
      </c>
      <c r="AF46" t="e">
        <f t="shared" si="35"/>
        <v>#DIV/0!</v>
      </c>
      <c r="AG46">
        <f t="shared" si="36"/>
        <v>7.0697201836959475E-2</v>
      </c>
      <c r="AH46">
        <f t="shared" si="37"/>
        <v>7.0697201836959489E-2</v>
      </c>
      <c r="AI46">
        <f t="shared" si="42"/>
        <v>7.0697201836959475E-2</v>
      </c>
      <c r="AJ46">
        <f t="shared" si="25"/>
        <v>7.0697201836959475E-2</v>
      </c>
      <c r="AK46" t="b">
        <f t="shared" si="26"/>
        <v>0</v>
      </c>
      <c r="AL46" t="s">
        <v>33</v>
      </c>
      <c r="AM46" t="b">
        <f t="shared" si="38"/>
        <v>1</v>
      </c>
      <c r="AN46">
        <f t="shared" si="14"/>
        <v>0</v>
      </c>
      <c r="AO46">
        <f t="shared" si="4"/>
        <v>0</v>
      </c>
      <c r="AP46">
        <f t="shared" si="5"/>
        <v>0</v>
      </c>
      <c r="AQ46" t="b">
        <f t="shared" si="27"/>
        <v>0</v>
      </c>
      <c r="AR46" s="10" t="b">
        <f t="shared" si="28"/>
        <v>1</v>
      </c>
      <c r="AS46" s="10" t="b">
        <f t="shared" si="29"/>
        <v>1</v>
      </c>
      <c r="AT46" s="10" t="b">
        <f t="shared" si="39"/>
        <v>1</v>
      </c>
      <c r="AU46" t="str">
        <f t="shared" si="30"/>
        <v>bisect</v>
      </c>
      <c r="AV46" t="b">
        <f t="shared" si="7"/>
        <v>0</v>
      </c>
      <c r="AW46" t="str">
        <f t="shared" si="40"/>
        <v>Secant</v>
      </c>
      <c r="AX46" t="str">
        <f t="shared" si="41"/>
        <v>bisect</v>
      </c>
      <c r="AY46">
        <f t="shared" si="8"/>
        <v>7.0697201836959489E-2</v>
      </c>
      <c r="AZ46">
        <f t="shared" si="9"/>
        <v>4.3655745685100555E-11</v>
      </c>
      <c r="BA46">
        <f t="shared" si="10"/>
        <v>7.0697201836959475E-2</v>
      </c>
      <c r="BB46">
        <f t="shared" si="11"/>
        <v>7.0697201836959489E-2</v>
      </c>
      <c r="BC46">
        <f t="shared" si="12"/>
        <v>-1.4551915228366852E-11</v>
      </c>
      <c r="BD46">
        <f t="shared" si="13"/>
        <v>4.3655745685100555E-11</v>
      </c>
      <c r="BE46">
        <f t="shared" si="15"/>
        <v>7.0697201836959475E-2</v>
      </c>
      <c r="BF46">
        <f t="shared" si="16"/>
        <v>7.0697201836959489E-2</v>
      </c>
    </row>
    <row r="47" spans="1:58" x14ac:dyDescent="0.25">
      <c r="A47" s="8"/>
      <c r="B47" s="2"/>
      <c r="C47" s="2"/>
      <c r="D47" s="2"/>
      <c r="T47">
        <f t="shared" si="20"/>
        <v>44</v>
      </c>
      <c r="U47" s="7">
        <f t="shared" si="21"/>
        <v>7.0697201836959475E-2</v>
      </c>
      <c r="V47" s="7">
        <f t="shared" si="21"/>
        <v>7.0697201836959489E-2</v>
      </c>
      <c r="W47" s="7">
        <f t="shared" si="22"/>
        <v>7.0697201836959475E-2</v>
      </c>
      <c r="X47" s="7">
        <f t="shared" si="31"/>
        <v>7.0697201836959475E-2</v>
      </c>
      <c r="Y47">
        <f t="shared" si="2"/>
        <v>-1.4551915228366852E-11</v>
      </c>
      <c r="Z47">
        <f t="shared" si="3"/>
        <v>4.3655745685100555E-11</v>
      </c>
      <c r="AA47">
        <f t="shared" si="23"/>
        <v>-1.4551915228366852E-11</v>
      </c>
      <c r="AB47">
        <f t="shared" si="24"/>
        <v>-1.4551915228366852E-11</v>
      </c>
      <c r="AC47">
        <f t="shared" si="32"/>
        <v>4.4185751148099681E-3</v>
      </c>
      <c r="AD47" t="e">
        <f t="shared" si="33"/>
        <v>#DIV/0!</v>
      </c>
      <c r="AE47" t="e">
        <f t="shared" si="34"/>
        <v>#DIV/0!</v>
      </c>
      <c r="AF47" t="e">
        <f t="shared" si="35"/>
        <v>#DIV/0!</v>
      </c>
      <c r="AG47">
        <f t="shared" si="36"/>
        <v>7.0697201836959475E-2</v>
      </c>
      <c r="AH47">
        <f t="shared" si="37"/>
        <v>7.0697201836959489E-2</v>
      </c>
      <c r="AI47">
        <f t="shared" si="42"/>
        <v>7.0697201836959475E-2</v>
      </c>
      <c r="AJ47">
        <f t="shared" si="25"/>
        <v>7.0697201836959475E-2</v>
      </c>
      <c r="AK47" t="b">
        <f t="shared" si="26"/>
        <v>0</v>
      </c>
      <c r="AL47" t="s">
        <v>33</v>
      </c>
      <c r="AM47" t="b">
        <f t="shared" si="38"/>
        <v>1</v>
      </c>
      <c r="AN47">
        <f t="shared" si="14"/>
        <v>0</v>
      </c>
      <c r="AO47">
        <f t="shared" si="4"/>
        <v>0</v>
      </c>
      <c r="AP47">
        <f t="shared" si="5"/>
        <v>0</v>
      </c>
      <c r="AQ47" t="b">
        <f t="shared" si="27"/>
        <v>0</v>
      </c>
      <c r="AR47" s="10" t="b">
        <f t="shared" si="28"/>
        <v>1</v>
      </c>
      <c r="AS47" s="10" t="b">
        <f t="shared" si="29"/>
        <v>1</v>
      </c>
      <c r="AT47" s="10" t="b">
        <f t="shared" si="39"/>
        <v>1</v>
      </c>
      <c r="AU47" t="str">
        <f t="shared" si="30"/>
        <v>bisect</v>
      </c>
      <c r="AV47" t="b">
        <f t="shared" si="7"/>
        <v>0</v>
      </c>
      <c r="AW47" t="str">
        <f t="shared" si="40"/>
        <v>Secant</v>
      </c>
      <c r="AX47" t="str">
        <f t="shared" si="41"/>
        <v>bisect</v>
      </c>
      <c r="AY47">
        <f t="shared" si="8"/>
        <v>7.0697201836959489E-2</v>
      </c>
      <c r="AZ47">
        <f t="shared" si="9"/>
        <v>4.3655745685100555E-11</v>
      </c>
      <c r="BA47">
        <f t="shared" si="10"/>
        <v>7.0697201836959475E-2</v>
      </c>
      <c r="BB47">
        <f t="shared" si="11"/>
        <v>7.0697201836959489E-2</v>
      </c>
      <c r="BC47">
        <f t="shared" si="12"/>
        <v>-1.4551915228366852E-11</v>
      </c>
      <c r="BD47">
        <f t="shared" si="13"/>
        <v>4.3655745685100555E-11</v>
      </c>
      <c r="BE47">
        <f t="shared" si="15"/>
        <v>7.0697201836959475E-2</v>
      </c>
      <c r="BF47">
        <f t="shared" si="16"/>
        <v>7.0697201836959489E-2</v>
      </c>
    </row>
    <row r="48" spans="1:58" x14ac:dyDescent="0.25">
      <c r="A48" s="8"/>
      <c r="B48" s="2"/>
      <c r="C48" s="2"/>
      <c r="D48" s="2"/>
      <c r="T48">
        <f t="shared" si="20"/>
        <v>45</v>
      </c>
      <c r="U48" s="7">
        <f t="shared" si="21"/>
        <v>7.0697201836959475E-2</v>
      </c>
      <c r="V48" s="7">
        <f t="shared" si="21"/>
        <v>7.0697201836959489E-2</v>
      </c>
      <c r="W48" s="7">
        <f t="shared" si="22"/>
        <v>7.0697201836959475E-2</v>
      </c>
      <c r="X48" s="7">
        <f t="shared" si="31"/>
        <v>7.0697201836959475E-2</v>
      </c>
      <c r="Y48">
        <f t="shared" si="2"/>
        <v>-1.4551915228366852E-11</v>
      </c>
      <c r="Z48">
        <f t="shared" si="3"/>
        <v>4.3655745685100555E-11</v>
      </c>
      <c r="AA48">
        <f t="shared" si="23"/>
        <v>-1.4551915228366852E-11</v>
      </c>
      <c r="AB48">
        <f t="shared" si="24"/>
        <v>-1.4551915228366852E-11</v>
      </c>
      <c r="AC48">
        <f t="shared" si="32"/>
        <v>4.4185751148099681E-3</v>
      </c>
      <c r="AD48" t="e">
        <f t="shared" si="33"/>
        <v>#DIV/0!</v>
      </c>
      <c r="AE48" t="e">
        <f t="shared" si="34"/>
        <v>#DIV/0!</v>
      </c>
      <c r="AF48" t="e">
        <f t="shared" si="35"/>
        <v>#DIV/0!</v>
      </c>
      <c r="AG48">
        <f t="shared" si="36"/>
        <v>7.0697201836959475E-2</v>
      </c>
      <c r="AH48">
        <f t="shared" si="37"/>
        <v>7.0697201836959489E-2</v>
      </c>
      <c r="AI48">
        <f t="shared" si="42"/>
        <v>7.0697201836959475E-2</v>
      </c>
      <c r="AJ48">
        <f t="shared" si="25"/>
        <v>7.0697201836959475E-2</v>
      </c>
      <c r="AK48" t="b">
        <f t="shared" si="26"/>
        <v>0</v>
      </c>
      <c r="AL48" t="s">
        <v>33</v>
      </c>
      <c r="AM48" t="b">
        <f t="shared" si="38"/>
        <v>1</v>
      </c>
      <c r="AN48">
        <f t="shared" si="14"/>
        <v>0</v>
      </c>
      <c r="AO48">
        <f t="shared" si="4"/>
        <v>0</v>
      </c>
      <c r="AP48">
        <f t="shared" si="5"/>
        <v>0</v>
      </c>
      <c r="AQ48" t="b">
        <f t="shared" si="27"/>
        <v>0</v>
      </c>
      <c r="AR48" s="10" t="b">
        <f t="shared" si="28"/>
        <v>1</v>
      </c>
      <c r="AS48" s="10" t="b">
        <f t="shared" si="29"/>
        <v>1</v>
      </c>
      <c r="AT48" s="10" t="b">
        <f t="shared" si="39"/>
        <v>1</v>
      </c>
      <c r="AU48" t="str">
        <f t="shared" si="30"/>
        <v>bisect</v>
      </c>
      <c r="AV48" t="b">
        <f t="shared" si="7"/>
        <v>0</v>
      </c>
      <c r="AW48" t="str">
        <f t="shared" si="40"/>
        <v>Secant</v>
      </c>
      <c r="AX48" t="str">
        <f t="shared" si="41"/>
        <v>bisect</v>
      </c>
      <c r="AY48">
        <f t="shared" si="8"/>
        <v>7.0697201836959489E-2</v>
      </c>
      <c r="AZ48">
        <f t="shared" si="9"/>
        <v>4.3655745685100555E-11</v>
      </c>
      <c r="BA48">
        <f t="shared" si="10"/>
        <v>7.0697201836959475E-2</v>
      </c>
      <c r="BB48">
        <f t="shared" si="11"/>
        <v>7.0697201836959489E-2</v>
      </c>
      <c r="BC48">
        <f t="shared" si="12"/>
        <v>-1.4551915228366852E-11</v>
      </c>
      <c r="BD48">
        <f t="shared" si="13"/>
        <v>4.3655745685100555E-11</v>
      </c>
      <c r="BE48">
        <f t="shared" si="15"/>
        <v>7.0697201836959475E-2</v>
      </c>
      <c r="BF48">
        <f t="shared" si="16"/>
        <v>7.0697201836959489E-2</v>
      </c>
    </row>
    <row r="49" spans="1:58" x14ac:dyDescent="0.25">
      <c r="A49" s="8"/>
      <c r="B49" s="2"/>
      <c r="C49" s="2"/>
      <c r="D49" s="2"/>
      <c r="T49">
        <f t="shared" si="20"/>
        <v>46</v>
      </c>
      <c r="U49" s="7">
        <f t="shared" si="21"/>
        <v>7.0697201836959475E-2</v>
      </c>
      <c r="V49" s="7">
        <f t="shared" si="21"/>
        <v>7.0697201836959489E-2</v>
      </c>
      <c r="W49" s="7">
        <f t="shared" si="22"/>
        <v>7.0697201836959475E-2</v>
      </c>
      <c r="X49" s="7">
        <f t="shared" si="31"/>
        <v>7.0697201836959475E-2</v>
      </c>
      <c r="Y49">
        <f t="shared" si="2"/>
        <v>-1.4551915228366852E-11</v>
      </c>
      <c r="Z49">
        <f t="shared" si="3"/>
        <v>4.3655745685100555E-11</v>
      </c>
      <c r="AA49">
        <f t="shared" si="23"/>
        <v>-1.4551915228366852E-11</v>
      </c>
      <c r="AB49">
        <f t="shared" si="24"/>
        <v>-1.4551915228366852E-11</v>
      </c>
      <c r="AC49">
        <f t="shared" si="32"/>
        <v>4.4185751148099681E-3</v>
      </c>
      <c r="AD49" t="e">
        <f t="shared" si="33"/>
        <v>#DIV/0!</v>
      </c>
      <c r="AE49" t="e">
        <f t="shared" si="34"/>
        <v>#DIV/0!</v>
      </c>
      <c r="AF49" t="e">
        <f t="shared" si="35"/>
        <v>#DIV/0!</v>
      </c>
      <c r="AG49">
        <f t="shared" si="36"/>
        <v>7.0697201836959475E-2</v>
      </c>
      <c r="AH49">
        <f t="shared" si="37"/>
        <v>7.0697201836959489E-2</v>
      </c>
      <c r="AI49">
        <f t="shared" si="42"/>
        <v>7.0697201836959475E-2</v>
      </c>
      <c r="AJ49">
        <f t="shared" si="25"/>
        <v>7.0697201836959475E-2</v>
      </c>
      <c r="AK49" t="b">
        <f t="shared" si="26"/>
        <v>0</v>
      </c>
      <c r="AL49" t="s">
        <v>33</v>
      </c>
      <c r="AM49" t="b">
        <f t="shared" si="38"/>
        <v>1</v>
      </c>
      <c r="AN49">
        <f t="shared" si="14"/>
        <v>0</v>
      </c>
      <c r="AO49">
        <f t="shared" si="4"/>
        <v>0</v>
      </c>
      <c r="AP49">
        <f t="shared" si="5"/>
        <v>0</v>
      </c>
      <c r="AQ49" t="b">
        <f t="shared" si="27"/>
        <v>0</v>
      </c>
      <c r="AR49" s="10" t="b">
        <f t="shared" si="28"/>
        <v>1</v>
      </c>
      <c r="AS49" s="10" t="b">
        <f t="shared" si="29"/>
        <v>1</v>
      </c>
      <c r="AT49" s="10" t="b">
        <f t="shared" si="39"/>
        <v>1</v>
      </c>
      <c r="AU49" t="str">
        <f t="shared" si="30"/>
        <v>bisect</v>
      </c>
      <c r="AV49" t="b">
        <f t="shared" si="7"/>
        <v>0</v>
      </c>
      <c r="AW49" t="str">
        <f t="shared" si="40"/>
        <v>Secant</v>
      </c>
      <c r="AX49" t="str">
        <f t="shared" si="41"/>
        <v>bisect</v>
      </c>
      <c r="AY49">
        <f t="shared" si="8"/>
        <v>7.0697201836959489E-2</v>
      </c>
      <c r="AZ49">
        <f t="shared" si="9"/>
        <v>4.3655745685100555E-11</v>
      </c>
      <c r="BA49">
        <f t="shared" si="10"/>
        <v>7.0697201836959475E-2</v>
      </c>
      <c r="BB49">
        <f t="shared" si="11"/>
        <v>7.0697201836959489E-2</v>
      </c>
      <c r="BC49">
        <f t="shared" si="12"/>
        <v>-1.4551915228366852E-11</v>
      </c>
      <c r="BD49">
        <f t="shared" si="13"/>
        <v>4.3655745685100555E-11</v>
      </c>
      <c r="BE49">
        <f t="shared" si="15"/>
        <v>7.0697201836959475E-2</v>
      </c>
      <c r="BF49">
        <f t="shared" si="16"/>
        <v>7.0697201836959489E-2</v>
      </c>
    </row>
    <row r="50" spans="1:58" x14ac:dyDescent="0.25">
      <c r="A50" s="8"/>
      <c r="B50" s="2"/>
      <c r="C50" s="2"/>
      <c r="D50" s="2"/>
    </row>
    <row r="51" spans="1:58" x14ac:dyDescent="0.25">
      <c r="A51" s="8"/>
      <c r="B51" s="2"/>
      <c r="C51" s="2"/>
      <c r="D51" s="2"/>
    </row>
    <row r="52" spans="1:58" x14ac:dyDescent="0.25">
      <c r="A52" s="8"/>
      <c r="B52" s="2"/>
      <c r="C52" s="2"/>
      <c r="D52" s="2"/>
    </row>
    <row r="53" spans="1:58" x14ac:dyDescent="0.25">
      <c r="A53" s="8"/>
      <c r="B53" s="2"/>
      <c r="C53" s="2"/>
      <c r="D53" s="2"/>
    </row>
    <row r="54" spans="1:58" x14ac:dyDescent="0.25">
      <c r="A54" s="8"/>
      <c r="B54" s="2"/>
      <c r="C54" s="2"/>
      <c r="D54" s="2"/>
    </row>
    <row r="55" spans="1:58" x14ac:dyDescent="0.25">
      <c r="A55" s="8"/>
      <c r="B55" s="2"/>
      <c r="C55" s="2"/>
      <c r="D55" s="2"/>
    </row>
    <row r="56" spans="1:58" x14ac:dyDescent="0.25">
      <c r="A56" s="8"/>
      <c r="B56" s="2"/>
      <c r="C56" s="2"/>
      <c r="D56" s="2"/>
    </row>
    <row r="57" spans="1:58" x14ac:dyDescent="0.25">
      <c r="A57" s="8"/>
      <c r="B57" s="2"/>
      <c r="C57" s="2"/>
      <c r="D5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7"/>
  <sheetViews>
    <sheetView zoomScale="85" zoomScaleNormal="85" workbookViewId="0">
      <selection activeCell="BI4" sqref="BI4:BI19"/>
    </sheetView>
  </sheetViews>
  <sheetFormatPr defaultRowHeight="15" x14ac:dyDescent="0.25"/>
  <cols>
    <col min="1" max="1" width="16.140625" customWidth="1"/>
    <col min="30" max="30" width="10.28515625" bestFit="1" customWidth="1"/>
    <col min="44" max="46" width="9.140625" style="10"/>
  </cols>
  <sheetData>
    <row r="1" spans="1:61" x14ac:dyDescent="0.25">
      <c r="Q1" t="s">
        <v>6</v>
      </c>
      <c r="R1">
        <f>(1+R2)^(MAX(D4:D58)/365)-1</f>
        <v>0.57068992886139003</v>
      </c>
      <c r="Y1" t="s">
        <v>11</v>
      </c>
      <c r="Z1" t="s">
        <v>60</v>
      </c>
      <c r="AA1" t="s">
        <v>12</v>
      </c>
      <c r="AB1" t="s">
        <v>13</v>
      </c>
    </row>
    <row r="2" spans="1:61" x14ac:dyDescent="0.25">
      <c r="Q2" t="s">
        <v>7</v>
      </c>
      <c r="R2">
        <f>XIRR($B$4:$B$19,$A$4:$A$19)</f>
        <v>0.71964007616043113</v>
      </c>
      <c r="U2" t="s">
        <v>11</v>
      </c>
      <c r="V2" t="s">
        <v>14</v>
      </c>
      <c r="W2" t="s">
        <v>15</v>
      </c>
      <c r="X2" t="s">
        <v>16</v>
      </c>
      <c r="Y2" t="s">
        <v>19</v>
      </c>
      <c r="Z2" t="s">
        <v>20</v>
      </c>
      <c r="AA2" t="s">
        <v>23</v>
      </c>
      <c r="AB2" t="s">
        <v>24</v>
      </c>
      <c r="AC2" t="s">
        <v>4</v>
      </c>
      <c r="AD2">
        <v>9.9999999999999995E-8</v>
      </c>
      <c r="AI2" t="s">
        <v>28</v>
      </c>
      <c r="AK2" t="s">
        <v>43</v>
      </c>
      <c r="AS2" s="10" t="s">
        <v>40</v>
      </c>
      <c r="AT2" s="10" t="s">
        <v>39</v>
      </c>
    </row>
    <row r="3" spans="1:61" ht="30" x14ac:dyDescent="0.25">
      <c r="A3" s="4" t="s">
        <v>0</v>
      </c>
      <c r="B3" s="4" t="s">
        <v>1</v>
      </c>
      <c r="C3" s="4"/>
      <c r="D3" s="4" t="s">
        <v>2</v>
      </c>
      <c r="F3" s="9" t="s">
        <v>8</v>
      </c>
      <c r="G3" s="9" t="s">
        <v>5</v>
      </c>
      <c r="R3" t="s">
        <v>10</v>
      </c>
      <c r="T3" t="s">
        <v>3</v>
      </c>
      <c r="U3" t="s">
        <v>11</v>
      </c>
      <c r="V3" t="s">
        <v>60</v>
      </c>
      <c r="W3" t="s">
        <v>12</v>
      </c>
      <c r="X3" t="s">
        <v>13</v>
      </c>
      <c r="Y3" t="s">
        <v>17</v>
      </c>
      <c r="Z3" t="s">
        <v>18</v>
      </c>
      <c r="AA3" t="s">
        <v>21</v>
      </c>
      <c r="AB3" t="s">
        <v>22</v>
      </c>
      <c r="AC3" t="s">
        <v>25</v>
      </c>
      <c r="AD3" t="s">
        <v>26</v>
      </c>
      <c r="AE3" t="s">
        <v>27</v>
      </c>
      <c r="AF3" t="s">
        <v>57</v>
      </c>
      <c r="AG3" t="s">
        <v>58</v>
      </c>
      <c r="AH3" t="s">
        <v>59</v>
      </c>
      <c r="AI3" t="s">
        <v>29</v>
      </c>
      <c r="AJ3" t="s">
        <v>30</v>
      </c>
      <c r="AK3" t="s">
        <v>31</v>
      </c>
      <c r="AL3" t="s">
        <v>32</v>
      </c>
      <c r="AM3" t="s">
        <v>34</v>
      </c>
      <c r="AN3" t="s">
        <v>56</v>
      </c>
      <c r="AO3" t="s">
        <v>35</v>
      </c>
      <c r="AP3" t="s">
        <v>36</v>
      </c>
      <c r="AQ3" t="s">
        <v>37</v>
      </c>
      <c r="AR3" s="10" t="s">
        <v>38</v>
      </c>
      <c r="AS3" s="10" t="s">
        <v>41</v>
      </c>
      <c r="AT3" s="10" t="s">
        <v>42</v>
      </c>
      <c r="AU3" t="s">
        <v>44</v>
      </c>
      <c r="AV3" t="s">
        <v>45</v>
      </c>
      <c r="AW3" t="s">
        <v>46</v>
      </c>
      <c r="AX3" t="s">
        <v>47</v>
      </c>
      <c r="AY3" t="s">
        <v>48</v>
      </c>
      <c r="AZ3" t="s">
        <v>49</v>
      </c>
      <c r="BA3" t="s">
        <v>50</v>
      </c>
      <c r="BB3" t="s">
        <v>51</v>
      </c>
      <c r="BC3" t="s">
        <v>52</v>
      </c>
      <c r="BD3" t="s">
        <v>53</v>
      </c>
      <c r="BE3" t="s">
        <v>54</v>
      </c>
      <c r="BF3" t="s">
        <v>55</v>
      </c>
      <c r="BI3" t="s">
        <v>69</v>
      </c>
    </row>
    <row r="4" spans="1:61" x14ac:dyDescent="0.25">
      <c r="A4" s="8">
        <v>41639</v>
      </c>
      <c r="B4" s="2">
        <v>27</v>
      </c>
      <c r="C4" s="2"/>
      <c r="D4" s="2">
        <f t="shared" ref="D4:D19" si="0">IF(A4&lt;&gt;"",A4-A$4,"")</f>
        <v>0</v>
      </c>
      <c r="F4">
        <v>5.0000000000000001E-3</v>
      </c>
      <c r="G4">
        <f t="shared" ref="G4:G39" si="1">XNPV(F4,$B$4:$B$19,$A$4:$A$19)</f>
        <v>-526.42626933799875</v>
      </c>
      <c r="R4">
        <f>F4</f>
        <v>5.0000000000000001E-3</v>
      </c>
      <c r="T4">
        <v>1</v>
      </c>
      <c r="U4" s="6">
        <v>20</v>
      </c>
      <c r="V4" s="6">
        <v>0.01</v>
      </c>
      <c r="W4" s="6"/>
      <c r="X4" s="6"/>
      <c r="Y4">
        <f t="shared" ref="Y4:Y49" si="2">XNPV(U4,$B$4:$B$19,$A$4:$A$19)</f>
        <v>1029.3426828190973</v>
      </c>
      <c r="Z4">
        <f t="shared" ref="Z4:Z49" si="3">XNPV(V4,$B$4:$B$19,$A$4:$A$19)</f>
        <v>-520.60239210900613</v>
      </c>
      <c r="AC4">
        <f>(V4*Y4*AA4)/((Z4-Y4)*(Z4-AA4))</f>
        <v>0</v>
      </c>
      <c r="AD4">
        <f>(U4*Z4*AA4)/((Y4-Z4)*(Y4-AA4))</f>
        <v>0</v>
      </c>
      <c r="AE4">
        <f>(W4*Z4*Y4)/((AA4-Z4)*(AA4-Y4))</f>
        <v>0</v>
      </c>
      <c r="AF4">
        <f>SUM(AC4:AE4)</f>
        <v>0</v>
      </c>
      <c r="AG4">
        <f>U4-((Y4*(U4-V4))/(Y4-Z4))</f>
        <v>6.7243294214743514</v>
      </c>
      <c r="AH4">
        <f>(U4+V4)/2</f>
        <v>10.005000000000001</v>
      </c>
      <c r="AI4">
        <f>IF(AND(OR(NOT(ISERROR(AF4)),NOT(ISERROR(AG4))),Z4&lt;&gt;AA4,Y4&lt;&gt;AA4),AF4,AG4)</f>
        <v>0</v>
      </c>
      <c r="AJ4">
        <f>ABS(((3/4)*ABS(W4-U4))-U4)</f>
        <v>5</v>
      </c>
      <c r="AK4" t="b">
        <f>IF(AND(AI4&gt;AJ4),TRUE,FALSE)</f>
        <v>0</v>
      </c>
      <c r="AL4" t="s">
        <v>33</v>
      </c>
      <c r="AM4" t="b">
        <f>IF(AL4="bisect",TRUE,FALSE)</f>
        <v>1</v>
      </c>
      <c r="AN4">
        <f>ABS(AI4-U4)</f>
        <v>20</v>
      </c>
      <c r="AO4">
        <f t="shared" ref="AO4:AO49" si="4">ABS((U4-W4)/2)</f>
        <v>10</v>
      </c>
      <c r="AP4">
        <f t="shared" ref="AP4:AP49" si="5">ABS((W4-X4)/2)</f>
        <v>0</v>
      </c>
      <c r="AQ4" t="b">
        <f>AND(AM4,AN4&gt;AN3,FALSE)</f>
        <v>0</v>
      </c>
      <c r="AR4" s="10" t="b">
        <f>AND(NOT(AM4),ABS(AI4-U4)&gt;AP4)</f>
        <v>0</v>
      </c>
      <c r="AS4" s="10" t="b">
        <f>AND(AM4,ABS(U4-W4)&lt;$AD$2)</f>
        <v>0</v>
      </c>
      <c r="AT4" s="10" t="b">
        <f>AND(NOT(AM4),ABS(W4-X4)&lt;$AD$2)</f>
        <v>0</v>
      </c>
      <c r="AU4" t="str">
        <f t="shared" ref="AU4" si="6">IF(OR(NOT(AK4),AQ4),"bisect","other")</f>
        <v>bisect</v>
      </c>
      <c r="AV4" t="b">
        <f t="shared" ref="AV4:AV49" si="7">AND(Z4&lt;&gt;AA4,Y4&lt;&gt;AA4)</f>
        <v>1</v>
      </c>
      <c r="AW4" t="str">
        <f>IF(AV4,"quad","Secant")</f>
        <v>quad</v>
      </c>
      <c r="AX4" t="str">
        <f>IF(AU4="bisect",AU4,AW4)</f>
        <v>bisect</v>
      </c>
      <c r="AY4">
        <f t="shared" ref="AY4:AY49" si="8">IF(AX4="bisect",AH4,IF(AX4="quad",AF4,AG4))</f>
        <v>10.005000000000001</v>
      </c>
      <c r="AZ4">
        <f t="shared" ref="AZ4:AZ49" si="9">XNPV(AY4,$B$4:$B$19,$A$4:$A$19)</f>
        <v>887.28613119720865</v>
      </c>
      <c r="BA4">
        <f t="shared" ref="BA4:BA49" si="10">IF(Z4*AZ4&lt;0,AY4,U4)</f>
        <v>10.005000000000001</v>
      </c>
      <c r="BB4">
        <f t="shared" ref="BB4:BB49" si="11">IF(NOT(Z4*AZ4&lt;0),AY4,V4)</f>
        <v>0.01</v>
      </c>
      <c r="BC4">
        <f t="shared" ref="BC4:BC49" si="12">XNPV(BA4,$B$4:$B$19,$A$4:$A$19)</f>
        <v>887.28613119720865</v>
      </c>
      <c r="BD4">
        <f t="shared" ref="BD4:BD49" si="13">XNPV(BB4,$B$4:$B$19,$A$4:$A$19)</f>
        <v>-520.60239210900613</v>
      </c>
      <c r="BE4">
        <f>IF(ABS(BD4)&lt;ABS(BC4),BB4,BA4)</f>
        <v>0.01</v>
      </c>
      <c r="BF4">
        <f>IF(ABS(BD4)&lt;ABS(BC4),BA4,BB4)</f>
        <v>10.005000000000001</v>
      </c>
      <c r="BI4" t="str">
        <f>"cash_flows.push_back(mirr::CashFlow(dates::MakeDate("""&amp;TEXT($A4,"YYYY-MM-DD")&amp;"""), "&amp;$B4&amp;"));"</f>
        <v>cash_flows.push_back(mirr::CashFlow(dates::MakeDate("2013-12-31"), 27));</v>
      </c>
    </row>
    <row r="5" spans="1:61" x14ac:dyDescent="0.25">
      <c r="A5" s="8">
        <v>41641</v>
      </c>
      <c r="B5" s="2">
        <v>1092</v>
      </c>
      <c r="C5" s="2"/>
      <c r="D5" s="2">
        <f t="shared" si="0"/>
        <v>2</v>
      </c>
      <c r="F5">
        <f>F4+0.005</f>
        <v>0.01</v>
      </c>
      <c r="G5">
        <f t="shared" si="1"/>
        <v>-520.60239210900613</v>
      </c>
      <c r="R5">
        <f>F5</f>
        <v>0.01</v>
      </c>
      <c r="T5">
        <f>T4+1</f>
        <v>2</v>
      </c>
      <c r="U5" s="6">
        <f>BE4</f>
        <v>0.01</v>
      </c>
      <c r="V5" s="6">
        <f>BF4</f>
        <v>10.005000000000001</v>
      </c>
      <c r="W5" s="6">
        <f>U4</f>
        <v>20</v>
      </c>
      <c r="X5" s="6">
        <v>0</v>
      </c>
      <c r="Y5">
        <f t="shared" si="2"/>
        <v>-520.60239210900613</v>
      </c>
      <c r="Z5">
        <f t="shared" si="3"/>
        <v>887.28613119720865</v>
      </c>
      <c r="AA5">
        <f>Y4</f>
        <v>1029.3426828190973</v>
      </c>
      <c r="AB5">
        <f>AA4</f>
        <v>0</v>
      </c>
      <c r="AC5">
        <f>(V5*Y5*AA5)/((Z5-Y5)*(Z5-AA5))</f>
        <v>26.807338428789592</v>
      </c>
      <c r="AD5">
        <f>(U5*Z5*AA5)/((Y5-Z5)*(Y5-AA5))</f>
        <v>4.1854205063370066E-3</v>
      </c>
      <c r="AE5">
        <f>(W5*Z5*Y5)/((AA5-Z5)*(AA5-Y5))</f>
        <v>-41.958723928795131</v>
      </c>
      <c r="AF5">
        <f>SUM(AC5:AE5)</f>
        <v>-15.1472000794992</v>
      </c>
      <c r="AG5">
        <f>U5-((Y5*(U5-V5))/(Y5-Z5))</f>
        <v>3.7059040598683657</v>
      </c>
      <c r="AH5">
        <f>(U5+V5)/2</f>
        <v>5.0075000000000003</v>
      </c>
      <c r="AI5">
        <f>IF(AND(Z5&lt;&gt;AA5,Y5&lt;&gt;AA5),AF5,AG5)</f>
        <v>-15.1472000794992</v>
      </c>
      <c r="AJ5">
        <f>ABS(((3/4)*ABS(W5-U5))-U5)</f>
        <v>14.9825</v>
      </c>
      <c r="AK5" t="b">
        <f>IF(AND(AI5&gt;AJ5),TRUE,FALSE)</f>
        <v>0</v>
      </c>
      <c r="AL5" t="s">
        <v>33</v>
      </c>
      <c r="AM5" t="b">
        <f>IF(AL5="bisect",TRUE,FALSE)</f>
        <v>1</v>
      </c>
      <c r="AN5">
        <f t="shared" ref="AN5:AN49" si="14">ABS(AI5-U5)</f>
        <v>15.1572000794992</v>
      </c>
      <c r="AO5">
        <f t="shared" si="4"/>
        <v>9.9949999999999992</v>
      </c>
      <c r="AP5">
        <f t="shared" si="5"/>
        <v>10</v>
      </c>
      <c r="AQ5" t="b">
        <f>AND(AM5,AN5&gt;AO4,AN3&gt;($AD$2/2))</f>
        <v>1</v>
      </c>
      <c r="AR5" s="10" t="b">
        <f>AND(NOT(AM5),AN5&lt;AO3,AN3&gt;($AD$2/2))</f>
        <v>0</v>
      </c>
      <c r="AS5" s="10" t="b">
        <f>AND(AM5,ABS(U5-W5)&lt;$AD$2)</f>
        <v>0</v>
      </c>
      <c r="AT5" s="10" t="b">
        <f>AND(NOT(AM5),ABS(W5-X5)&lt;$AD$2)</f>
        <v>0</v>
      </c>
      <c r="AU5" t="str">
        <f>IF(OR(NOT(AK5),AQ5),"bisect","other")</f>
        <v>bisect</v>
      </c>
      <c r="AV5" t="b">
        <f t="shared" si="7"/>
        <v>1</v>
      </c>
      <c r="AW5" t="str">
        <f>IF(AV5,"quad","Secant")</f>
        <v>quad</v>
      </c>
      <c r="AX5" t="str">
        <f>IF(AU5="bisect",AU5,AW5)</f>
        <v>bisect</v>
      </c>
      <c r="AY5">
        <f t="shared" si="8"/>
        <v>5.0075000000000003</v>
      </c>
      <c r="AZ5">
        <f t="shared" si="9"/>
        <v>697.7359701617919</v>
      </c>
      <c r="BA5">
        <f t="shared" si="10"/>
        <v>0.01</v>
      </c>
      <c r="BB5">
        <f t="shared" si="11"/>
        <v>5.0075000000000003</v>
      </c>
      <c r="BC5">
        <f t="shared" si="12"/>
        <v>-520.60239210900613</v>
      </c>
      <c r="BD5">
        <f t="shared" si="13"/>
        <v>697.7359701617919</v>
      </c>
      <c r="BE5">
        <f t="shared" ref="BE5:BE49" si="15">IF(ABS(BD5)&lt;ABS(BC5),BB5,BA5)</f>
        <v>0.01</v>
      </c>
      <c r="BF5">
        <f t="shared" ref="BF5:BF49" si="16">IF(ABS(BD5)&lt;ABS(BC5),BA5,BB5)</f>
        <v>5.0075000000000003</v>
      </c>
      <c r="BI5" t="str">
        <f t="shared" ref="BI5:BI19" si="17">"cash_flows.push_back(mirr::CashFlow(dates::MakeDate("""&amp;TEXT($A5,"YYYY-MM-DD")&amp;"""), "&amp;$B5&amp;"));"</f>
        <v>cash_flows.push_back(mirr::CashFlow(dates::MakeDate("2014-01-02"), 1092));</v>
      </c>
    </row>
    <row r="6" spans="1:61" x14ac:dyDescent="0.25">
      <c r="A6" s="8">
        <v>41695</v>
      </c>
      <c r="B6" s="2">
        <v>1354.8</v>
      </c>
      <c r="C6" s="2"/>
      <c r="D6" s="2">
        <f t="shared" si="0"/>
        <v>56</v>
      </c>
      <c r="F6">
        <f t="shared" ref="F6:F39" si="18">F5+0.005</f>
        <v>1.4999999999999999E-2</v>
      </c>
      <c r="G6">
        <f t="shared" si="1"/>
        <v>-514.8276899468176</v>
      </c>
      <c r="R6">
        <f t="shared" ref="R6:R39" si="19">F6</f>
        <v>1.4999999999999999E-2</v>
      </c>
      <c r="T6">
        <f t="shared" ref="T6:T49" si="20">T5+1</f>
        <v>3</v>
      </c>
      <c r="U6" s="6">
        <f t="shared" ref="U6:V49" si="21">BE5</f>
        <v>0.01</v>
      </c>
      <c r="V6" s="6">
        <f t="shared" si="21"/>
        <v>5.0075000000000003</v>
      </c>
      <c r="W6" s="6">
        <f t="shared" ref="W6:W49" si="22">U5</f>
        <v>0.01</v>
      </c>
      <c r="X6" s="6">
        <f>W5</f>
        <v>20</v>
      </c>
      <c r="Y6">
        <f t="shared" si="2"/>
        <v>-520.60239210900613</v>
      </c>
      <c r="Z6">
        <f t="shared" si="3"/>
        <v>697.7359701617919</v>
      </c>
      <c r="AA6">
        <f t="shared" ref="AA6:AA49" si="23">Y5</f>
        <v>-520.60239210900613</v>
      </c>
      <c r="AB6">
        <f t="shared" ref="AB6:AB49" si="24">AA5</f>
        <v>1029.3426828190973</v>
      </c>
      <c r="AC6">
        <f>(V6*Y6*AA6)/((Z6-Y6)*(Z6-AA6))</f>
        <v>0.91431835460389022</v>
      </c>
      <c r="AD6" t="e">
        <f>(U6*Z6*AA6)/((Y6-Z6)*(Y6-AA6))</f>
        <v>#DIV/0!</v>
      </c>
      <c r="AE6" t="e">
        <f>(W6*Z6*Y6)/((AA6-Z6)*(AA6-Y6))</f>
        <v>#DIV/0!</v>
      </c>
      <c r="AF6" t="e">
        <f>SUM(AC6:AE6)</f>
        <v>#DIV/0!</v>
      </c>
      <c r="AG6">
        <f>U6-((Y6*(U6-V6))/(Y6-Z6))</f>
        <v>2.1454580428014798</v>
      </c>
      <c r="AH6">
        <f>(U6+V6)/2</f>
        <v>2.50875</v>
      </c>
      <c r="AI6">
        <f>IF(AND(Z6&lt;&gt;AA6,Y6&lt;&gt;AA6),AF6,AG6)</f>
        <v>2.1454580428014798</v>
      </c>
      <c r="AJ6">
        <f t="shared" ref="AJ6:AJ49" si="25">ABS(((3/4)*ABS(W6-U6))-U6)</f>
        <v>0.01</v>
      </c>
      <c r="AK6" t="b">
        <f t="shared" ref="AK6:AK49" si="26">IF(AND(AI6&gt;AJ6),TRUE,FALSE)</f>
        <v>1</v>
      </c>
      <c r="AL6" t="s">
        <v>33</v>
      </c>
      <c r="AM6" t="b">
        <f>IF(AL6="bisect",TRUE,FALSE)</f>
        <v>1</v>
      </c>
      <c r="AN6">
        <f t="shared" si="14"/>
        <v>2.13545804280148</v>
      </c>
      <c r="AO6">
        <f t="shared" si="4"/>
        <v>0</v>
      </c>
      <c r="AP6">
        <f t="shared" si="5"/>
        <v>9.9949999999999992</v>
      </c>
      <c r="AQ6" t="b">
        <f t="shared" ref="AQ6:AQ49" si="27">AND(AM6,AN6&gt;AO5,AN4&gt;($AD$2/2))</f>
        <v>0</v>
      </c>
      <c r="AR6" s="10" t="b">
        <f t="shared" ref="AR6:AR49" si="28">OR(TRUE,AND(NOT(AM6),AN6&lt;AO4,AN4&gt;($AD$2/2)))</f>
        <v>1</v>
      </c>
      <c r="AS6" s="10" t="b">
        <f t="shared" ref="AS6:AS49" si="29">OR(TRUE,AND(AM6,ABS(U6-W6)&lt;$AD$2))</f>
        <v>1</v>
      </c>
      <c r="AT6" s="10" t="b">
        <f>OR(TRUE,AND(NOT(AM6),ABS(W6-X6)&lt;$AD$2))</f>
        <v>1</v>
      </c>
      <c r="AU6" t="str">
        <f t="shared" ref="AU6:AU49" si="30">IF(OR(NOT(AK6),AQ6),"bisect","other")</f>
        <v>other</v>
      </c>
      <c r="AV6" t="b">
        <f t="shared" si="7"/>
        <v>0</v>
      </c>
      <c r="AW6" t="str">
        <f>IF(AV6,"quad","Secant")</f>
        <v>Secant</v>
      </c>
      <c r="AX6" t="str">
        <f>IF(AU6="bisect",AU6,AW6)</f>
        <v>Secant</v>
      </c>
      <c r="AY6">
        <f t="shared" si="8"/>
        <v>2.1454580428014798</v>
      </c>
      <c r="AZ6">
        <f t="shared" si="9"/>
        <v>404.46381575097399</v>
      </c>
      <c r="BA6">
        <f t="shared" si="10"/>
        <v>0.01</v>
      </c>
      <c r="BB6">
        <f t="shared" si="11"/>
        <v>2.1454580428014798</v>
      </c>
      <c r="BC6">
        <f t="shared" si="12"/>
        <v>-520.60239210900613</v>
      </c>
      <c r="BD6">
        <f t="shared" si="13"/>
        <v>404.46381575097399</v>
      </c>
      <c r="BE6">
        <f t="shared" si="15"/>
        <v>2.1454580428014798</v>
      </c>
      <c r="BF6">
        <f t="shared" si="16"/>
        <v>0.01</v>
      </c>
      <c r="BI6" t="str">
        <f t="shared" si="17"/>
        <v>cash_flows.push_back(mirr::CashFlow(dates::MakeDate("2014-02-25"), 1354.8));</v>
      </c>
    </row>
    <row r="7" spans="1:61" x14ac:dyDescent="0.25">
      <c r="A7" s="8">
        <v>41723</v>
      </c>
      <c r="B7" s="2">
        <v>-429.28</v>
      </c>
      <c r="C7" s="2"/>
      <c r="D7" s="2">
        <f t="shared" si="0"/>
        <v>84</v>
      </c>
      <c r="F7">
        <f t="shared" si="18"/>
        <v>0.02</v>
      </c>
      <c r="G7">
        <f t="shared" si="1"/>
        <v>-509.10149708995885</v>
      </c>
      <c r="R7">
        <f t="shared" si="19"/>
        <v>0.02</v>
      </c>
      <c r="T7">
        <f t="shared" si="20"/>
        <v>4</v>
      </c>
      <c r="U7" s="6">
        <f t="shared" si="21"/>
        <v>2.1454580428014798</v>
      </c>
      <c r="V7" s="6">
        <f t="shared" si="21"/>
        <v>0.01</v>
      </c>
      <c r="W7" s="6">
        <f t="shared" si="22"/>
        <v>0.01</v>
      </c>
      <c r="X7" s="6">
        <f t="shared" ref="X7:X49" si="31">W6</f>
        <v>0.01</v>
      </c>
      <c r="Y7">
        <f t="shared" si="2"/>
        <v>404.46381575097399</v>
      </c>
      <c r="Z7">
        <f t="shared" si="3"/>
        <v>-520.60239210900613</v>
      </c>
      <c r="AA7">
        <f t="shared" si="23"/>
        <v>-520.60239210900613</v>
      </c>
      <c r="AB7">
        <f t="shared" si="24"/>
        <v>-520.60239210900613</v>
      </c>
      <c r="AC7" t="e">
        <f t="shared" ref="AC7:AC49" si="32">(V7*Y7*AA7)/((Z7-Y7)*(Z7-AA7))</f>
        <v>#DIV/0!</v>
      </c>
      <c r="AD7">
        <f t="shared" ref="AD7:AD49" si="33">(U7*Z7*AA7)/((Y7-Z7)*(Y7-AA7))</f>
        <v>0.679495697165441</v>
      </c>
      <c r="AE7" t="e">
        <f t="shared" ref="AE7:AE49" si="34">(W7*Z7*Y7)/((AA7-Z7)*(AA7-Y7))</f>
        <v>#DIV/0!</v>
      </c>
      <c r="AF7" t="e">
        <f t="shared" ref="AF7:AF49" si="35">SUM(AC7:AE7)</f>
        <v>#DIV/0!</v>
      </c>
      <c r="AG7">
        <f t="shared" ref="AG7:AG49" si="36">U7-((Y7*(U7-V7))/(Y7-Z7))</f>
        <v>1.2117783763852927</v>
      </c>
      <c r="AH7">
        <f t="shared" ref="AH7:AH49" si="37">(U7+V7)/2</f>
        <v>1.0777290214007398</v>
      </c>
      <c r="AI7">
        <f>IF(AND(Z7&lt;&gt;AA7,Y7&lt;&gt;AA7),AF7,AG7)</f>
        <v>1.2117783763852927</v>
      </c>
      <c r="AJ7">
        <f t="shared" si="25"/>
        <v>0.54386451070036967</v>
      </c>
      <c r="AK7" t="b">
        <f t="shared" si="26"/>
        <v>1</v>
      </c>
      <c r="AL7" t="s">
        <v>33</v>
      </c>
      <c r="AM7" t="b">
        <f t="shared" ref="AM7:AM49" si="38">IF(AL7="bisect",TRUE,FALSE)</f>
        <v>1</v>
      </c>
      <c r="AN7">
        <f t="shared" si="14"/>
        <v>0.93367966641618705</v>
      </c>
      <c r="AO7">
        <f t="shared" si="4"/>
        <v>1.06772902140074</v>
      </c>
      <c r="AP7">
        <f t="shared" si="5"/>
        <v>0</v>
      </c>
      <c r="AQ7" t="b">
        <f>AND(AM7,AN7&gt;AO6,AN5&gt;($AD$2/2))</f>
        <v>1</v>
      </c>
      <c r="AR7" s="10" t="b">
        <f t="shared" si="28"/>
        <v>1</v>
      </c>
      <c r="AS7" s="10" t="b">
        <f t="shared" si="29"/>
        <v>1</v>
      </c>
      <c r="AT7" s="10" t="b">
        <f t="shared" ref="AT7:AT49" si="39">OR(TRUE,AND(NOT(AM7),ABS(W7-X7)&lt;$AD$2))</f>
        <v>1</v>
      </c>
      <c r="AU7" t="str">
        <f t="shared" si="30"/>
        <v>bisect</v>
      </c>
      <c r="AV7" t="b">
        <f t="shared" si="7"/>
        <v>0</v>
      </c>
      <c r="AW7" t="str">
        <f t="shared" ref="AW7:AW49" si="40">IF(AV7,"quad","Secant")</f>
        <v>Secant</v>
      </c>
      <c r="AX7" t="str">
        <f t="shared" ref="AX7:AX49" si="41">IF(AU7="bisect",AU7,AW7)</f>
        <v>bisect</v>
      </c>
      <c r="AY7">
        <f t="shared" si="8"/>
        <v>1.0777290214007398</v>
      </c>
      <c r="AZ7" s="1">
        <f t="shared" si="9"/>
        <v>144.13891897759319</v>
      </c>
      <c r="BA7">
        <f t="shared" si="10"/>
        <v>1.0777290214007398</v>
      </c>
      <c r="BB7">
        <f t="shared" si="11"/>
        <v>0.01</v>
      </c>
      <c r="BC7">
        <f t="shared" si="12"/>
        <v>144.13891897759319</v>
      </c>
      <c r="BD7">
        <f t="shared" si="13"/>
        <v>-520.60239210900613</v>
      </c>
      <c r="BE7">
        <f t="shared" si="15"/>
        <v>1.0777290214007398</v>
      </c>
      <c r="BF7">
        <f t="shared" si="16"/>
        <v>0.01</v>
      </c>
      <c r="BI7" t="str">
        <f t="shared" si="17"/>
        <v>cash_flows.push_back(mirr::CashFlow(dates::MakeDate("2014-03-25"), -429.28));</v>
      </c>
    </row>
    <row r="8" spans="1:61" x14ac:dyDescent="0.25">
      <c r="A8" s="8">
        <v>41736</v>
      </c>
      <c r="B8" s="2">
        <v>-85.05</v>
      </c>
      <c r="C8" s="2"/>
      <c r="D8" s="2">
        <f t="shared" si="0"/>
        <v>97</v>
      </c>
      <c r="F8">
        <f t="shared" si="18"/>
        <v>2.5000000000000001E-2</v>
      </c>
      <c r="G8">
        <f t="shared" si="1"/>
        <v>-503.4231600859647</v>
      </c>
      <c r="R8">
        <f t="shared" si="19"/>
        <v>2.5000000000000001E-2</v>
      </c>
      <c r="T8">
        <f t="shared" si="20"/>
        <v>5</v>
      </c>
      <c r="U8" s="6">
        <f t="shared" si="21"/>
        <v>1.0777290214007398</v>
      </c>
      <c r="V8" s="6">
        <f t="shared" si="21"/>
        <v>0.01</v>
      </c>
      <c r="W8" s="6">
        <f t="shared" si="22"/>
        <v>2.1454580428014798</v>
      </c>
      <c r="X8" s="6">
        <f t="shared" si="31"/>
        <v>0.01</v>
      </c>
      <c r="Y8">
        <f t="shared" si="2"/>
        <v>144.13891897759319</v>
      </c>
      <c r="Z8">
        <f t="shared" si="3"/>
        <v>-520.60239210900613</v>
      </c>
      <c r="AA8">
        <f t="shared" si="23"/>
        <v>404.46381575097399</v>
      </c>
      <c r="AB8">
        <f t="shared" si="24"/>
        <v>-520.60239210900613</v>
      </c>
      <c r="AC8">
        <f t="shared" si="32"/>
        <v>9.4805918312818797E-4</v>
      </c>
      <c r="AD8">
        <f t="shared" si="33"/>
        <v>1.3113754156048447</v>
      </c>
      <c r="AE8">
        <f t="shared" si="34"/>
        <v>-0.66852695714202037</v>
      </c>
      <c r="AF8">
        <f t="shared" si="35"/>
        <v>0.64379651764595247</v>
      </c>
      <c r="AG8">
        <f t="shared" si="36"/>
        <v>0.84620842182473943</v>
      </c>
      <c r="AH8">
        <f t="shared" si="37"/>
        <v>0.5438645107003699</v>
      </c>
      <c r="AI8">
        <f t="shared" ref="AI8:AI49" si="42">IF(AND(Z8&lt;&gt;AA8,Y8&lt;&gt;AA8),AF8,AG8)</f>
        <v>0.64379651764595247</v>
      </c>
      <c r="AJ8">
        <f t="shared" si="25"/>
        <v>0.27693225535018473</v>
      </c>
      <c r="AK8" t="b">
        <f t="shared" si="26"/>
        <v>1</v>
      </c>
      <c r="AL8" t="s">
        <v>33</v>
      </c>
      <c r="AM8" t="b">
        <f t="shared" si="38"/>
        <v>1</v>
      </c>
      <c r="AN8">
        <f t="shared" si="14"/>
        <v>0.43393250375478731</v>
      </c>
      <c r="AO8">
        <f t="shared" si="4"/>
        <v>0.53386451070037</v>
      </c>
      <c r="AP8">
        <f t="shared" si="5"/>
        <v>1.06772902140074</v>
      </c>
      <c r="AQ8" t="b">
        <f t="shared" si="27"/>
        <v>0</v>
      </c>
      <c r="AR8" s="10" t="b">
        <f t="shared" si="28"/>
        <v>1</v>
      </c>
      <c r="AS8" s="10" t="b">
        <f t="shared" si="29"/>
        <v>1</v>
      </c>
      <c r="AT8" s="10" t="b">
        <f t="shared" si="39"/>
        <v>1</v>
      </c>
      <c r="AU8" t="str">
        <f t="shared" si="30"/>
        <v>other</v>
      </c>
      <c r="AV8" t="b">
        <f t="shared" si="7"/>
        <v>1</v>
      </c>
      <c r="AW8" t="str">
        <f t="shared" si="40"/>
        <v>quad</v>
      </c>
      <c r="AX8" t="str">
        <f t="shared" si="41"/>
        <v>quad</v>
      </c>
      <c r="AY8">
        <f t="shared" si="8"/>
        <v>0.64379651764595247</v>
      </c>
      <c r="AZ8">
        <f t="shared" si="9"/>
        <v>-37.136313779158556</v>
      </c>
      <c r="BA8">
        <f t="shared" si="10"/>
        <v>1.0777290214007398</v>
      </c>
      <c r="BB8">
        <f t="shared" si="11"/>
        <v>0.64379651764595247</v>
      </c>
      <c r="BC8">
        <f t="shared" si="12"/>
        <v>144.13891897759319</v>
      </c>
      <c r="BD8">
        <f t="shared" si="13"/>
        <v>-37.136313779158556</v>
      </c>
      <c r="BE8">
        <f t="shared" si="15"/>
        <v>0.64379651764595247</v>
      </c>
      <c r="BF8">
        <f t="shared" si="16"/>
        <v>1.0777290214007398</v>
      </c>
      <c r="BI8" t="str">
        <f t="shared" si="17"/>
        <v>cash_flows.push_back(mirr::CashFlow(dates::MakeDate("2014-04-07"), -85.05));</v>
      </c>
    </row>
    <row r="9" spans="1:61" x14ac:dyDescent="0.25">
      <c r="A9" s="8">
        <v>41785</v>
      </c>
      <c r="B9" s="2">
        <v>-1415</v>
      </c>
      <c r="C9" s="2"/>
      <c r="D9" s="2">
        <f t="shared" si="0"/>
        <v>146</v>
      </c>
      <c r="F9">
        <f t="shared" si="18"/>
        <v>3.0000000000000002E-2</v>
      </c>
      <c r="G9">
        <f t="shared" si="1"/>
        <v>-497.79203750403303</v>
      </c>
      <c r="R9">
        <f t="shared" si="19"/>
        <v>3.0000000000000002E-2</v>
      </c>
      <c r="T9">
        <f t="shared" si="20"/>
        <v>6</v>
      </c>
      <c r="U9" s="6">
        <f t="shared" si="21"/>
        <v>0.64379651764595247</v>
      </c>
      <c r="V9" s="6">
        <f t="shared" si="21"/>
        <v>1.0777290214007398</v>
      </c>
      <c r="W9" s="6">
        <f t="shared" si="22"/>
        <v>1.0777290214007398</v>
      </c>
      <c r="X9" s="6">
        <f t="shared" si="31"/>
        <v>2.1454580428014798</v>
      </c>
      <c r="Y9">
        <f t="shared" si="2"/>
        <v>-37.136313779158556</v>
      </c>
      <c r="Z9">
        <f t="shared" si="3"/>
        <v>144.13891897759319</v>
      </c>
      <c r="AA9">
        <f t="shared" si="23"/>
        <v>144.13891897759319</v>
      </c>
      <c r="AB9">
        <f t="shared" si="24"/>
        <v>404.46381575097399</v>
      </c>
      <c r="AC9" t="e">
        <f t="shared" si="32"/>
        <v>#DIV/0!</v>
      </c>
      <c r="AD9">
        <f t="shared" si="33"/>
        <v>0.40703729314654463</v>
      </c>
      <c r="AE9" t="e">
        <f t="shared" si="34"/>
        <v>#DIV/0!</v>
      </c>
      <c r="AF9" t="e">
        <f t="shared" si="35"/>
        <v>#DIV/0!</v>
      </c>
      <c r="AG9">
        <f t="shared" si="36"/>
        <v>0.73269257571935453</v>
      </c>
      <c r="AH9">
        <f t="shared" si="37"/>
        <v>0.86076276952334618</v>
      </c>
      <c r="AI9">
        <f t="shared" si="42"/>
        <v>0.73269257571935453</v>
      </c>
      <c r="AJ9">
        <f t="shared" si="25"/>
        <v>0.31834713982986196</v>
      </c>
      <c r="AK9" t="b">
        <f t="shared" si="26"/>
        <v>1</v>
      </c>
      <c r="AL9" t="s">
        <v>33</v>
      </c>
      <c r="AM9" t="b">
        <f t="shared" si="38"/>
        <v>1</v>
      </c>
      <c r="AN9">
        <f t="shared" si="14"/>
        <v>8.8896058073402062E-2</v>
      </c>
      <c r="AO9">
        <f t="shared" si="4"/>
        <v>0.21696625187739366</v>
      </c>
      <c r="AP9">
        <f t="shared" si="5"/>
        <v>0.53386451070037</v>
      </c>
      <c r="AQ9" t="b">
        <f t="shared" si="27"/>
        <v>0</v>
      </c>
      <c r="AR9" s="10" t="b">
        <f t="shared" si="28"/>
        <v>1</v>
      </c>
      <c r="AS9" s="10" t="b">
        <f t="shared" si="29"/>
        <v>1</v>
      </c>
      <c r="AT9" s="10" t="b">
        <f t="shared" si="39"/>
        <v>1</v>
      </c>
      <c r="AU9" t="str">
        <f t="shared" si="30"/>
        <v>other</v>
      </c>
      <c r="AV9" t="b">
        <f t="shared" si="7"/>
        <v>0</v>
      </c>
      <c r="AW9" t="str">
        <f t="shared" si="40"/>
        <v>Secant</v>
      </c>
      <c r="AX9" t="str">
        <f t="shared" si="41"/>
        <v>Secant</v>
      </c>
      <c r="AY9">
        <f t="shared" si="8"/>
        <v>0.73269257571935453</v>
      </c>
      <c r="AZ9">
        <f t="shared" si="9"/>
        <v>6.1162596167421839</v>
      </c>
      <c r="BA9">
        <f t="shared" si="10"/>
        <v>0.64379651764595247</v>
      </c>
      <c r="BB9">
        <f t="shared" si="11"/>
        <v>0.73269257571935453</v>
      </c>
      <c r="BC9">
        <f t="shared" si="12"/>
        <v>-37.136313779158556</v>
      </c>
      <c r="BD9">
        <f t="shared" si="13"/>
        <v>6.1162596167421839</v>
      </c>
      <c r="BE9">
        <f t="shared" si="15"/>
        <v>0.73269257571935453</v>
      </c>
      <c r="BF9">
        <f t="shared" si="16"/>
        <v>0.64379651764595247</v>
      </c>
      <c r="BI9" t="str">
        <f t="shared" si="17"/>
        <v>cash_flows.push_back(mirr::CashFlow(dates::MakeDate("2014-05-26"), -1415));</v>
      </c>
    </row>
    <row r="10" spans="1:61" x14ac:dyDescent="0.25">
      <c r="A10" s="8">
        <v>41792</v>
      </c>
      <c r="B10" s="2">
        <v>-1188</v>
      </c>
      <c r="C10" s="2"/>
      <c r="D10" s="2">
        <f t="shared" si="0"/>
        <v>153</v>
      </c>
      <c r="F10">
        <f t="shared" si="18"/>
        <v>3.5000000000000003E-2</v>
      </c>
      <c r="G10">
        <f t="shared" si="1"/>
        <v>-492.20749965575078</v>
      </c>
      <c r="R10">
        <f t="shared" si="19"/>
        <v>3.5000000000000003E-2</v>
      </c>
      <c r="T10">
        <f t="shared" si="20"/>
        <v>7</v>
      </c>
      <c r="U10" s="6">
        <f t="shared" si="21"/>
        <v>0.73269257571935453</v>
      </c>
      <c r="V10" s="6">
        <f t="shared" si="21"/>
        <v>0.64379651764595247</v>
      </c>
      <c r="W10" s="6">
        <f t="shared" si="22"/>
        <v>0.64379651764595247</v>
      </c>
      <c r="X10" s="6">
        <f t="shared" si="31"/>
        <v>1.0777290214007398</v>
      </c>
      <c r="Y10">
        <f t="shared" si="2"/>
        <v>6.1162596167421839</v>
      </c>
      <c r="Z10">
        <f t="shared" si="3"/>
        <v>-37.136313779158556</v>
      </c>
      <c r="AA10">
        <f t="shared" si="23"/>
        <v>-37.136313779158556</v>
      </c>
      <c r="AB10">
        <f t="shared" si="24"/>
        <v>144.13891897759319</v>
      </c>
      <c r="AC10" t="e">
        <f t="shared" si="32"/>
        <v>#DIV/0!</v>
      </c>
      <c r="AD10">
        <f t="shared" si="33"/>
        <v>0.54012648417031028</v>
      </c>
      <c r="AE10" t="e">
        <f t="shared" si="34"/>
        <v>#DIV/0!</v>
      </c>
      <c r="AF10" t="e">
        <f t="shared" si="35"/>
        <v>#DIV/0!</v>
      </c>
      <c r="AG10">
        <f t="shared" si="36"/>
        <v>0.72012196251895133</v>
      </c>
      <c r="AH10">
        <f t="shared" si="37"/>
        <v>0.68824454668265345</v>
      </c>
      <c r="AI10">
        <f t="shared" si="42"/>
        <v>0.72012196251895133</v>
      </c>
      <c r="AJ10">
        <f t="shared" si="25"/>
        <v>0.66602053216430301</v>
      </c>
      <c r="AK10" t="b">
        <f t="shared" si="26"/>
        <v>1</v>
      </c>
      <c r="AL10" t="s">
        <v>33</v>
      </c>
      <c r="AM10" t="b">
        <f t="shared" si="38"/>
        <v>1</v>
      </c>
      <c r="AN10">
        <f t="shared" si="14"/>
        <v>1.2570613200403202E-2</v>
      </c>
      <c r="AO10">
        <f t="shared" si="4"/>
        <v>4.4448029036701031E-2</v>
      </c>
      <c r="AP10">
        <f t="shared" si="5"/>
        <v>0.21696625187739366</v>
      </c>
      <c r="AQ10" t="b">
        <f t="shared" si="27"/>
        <v>0</v>
      </c>
      <c r="AR10" s="10" t="b">
        <f t="shared" si="28"/>
        <v>1</v>
      </c>
      <c r="AS10" s="10" t="b">
        <f t="shared" si="29"/>
        <v>1</v>
      </c>
      <c r="AT10" s="10" t="b">
        <f t="shared" si="39"/>
        <v>1</v>
      </c>
      <c r="AU10" t="str">
        <f t="shared" si="30"/>
        <v>other</v>
      </c>
      <c r="AV10" t="b">
        <f t="shared" si="7"/>
        <v>0</v>
      </c>
      <c r="AW10" t="str">
        <f t="shared" si="40"/>
        <v>Secant</v>
      </c>
      <c r="AX10" t="str">
        <f t="shared" si="41"/>
        <v>Secant</v>
      </c>
      <c r="AY10">
        <f t="shared" si="8"/>
        <v>0.72012196251895133</v>
      </c>
      <c r="AZ10">
        <f t="shared" si="9"/>
        <v>0.22718333190056228</v>
      </c>
      <c r="BA10">
        <f t="shared" si="10"/>
        <v>0.72012196251895133</v>
      </c>
      <c r="BB10">
        <f t="shared" si="11"/>
        <v>0.64379651764595247</v>
      </c>
      <c r="BC10">
        <f t="shared" si="12"/>
        <v>0.22718333190056228</v>
      </c>
      <c r="BD10">
        <f t="shared" si="13"/>
        <v>-37.136313779158556</v>
      </c>
      <c r="BE10">
        <f t="shared" si="15"/>
        <v>0.72012196251895133</v>
      </c>
      <c r="BF10">
        <f t="shared" si="16"/>
        <v>0.64379651764595247</v>
      </c>
      <c r="BI10" t="str">
        <f t="shared" si="17"/>
        <v>cash_flows.push_back(mirr::CashFlow(dates::MakeDate("2014-06-02"), -1188));</v>
      </c>
    </row>
    <row r="11" spans="1:61" x14ac:dyDescent="0.25">
      <c r="A11" s="8">
        <v>41806</v>
      </c>
      <c r="B11" s="2">
        <v>-489.5</v>
      </c>
      <c r="C11" s="2"/>
      <c r="D11" s="2">
        <f t="shared" si="0"/>
        <v>167</v>
      </c>
      <c r="F11">
        <f t="shared" si="18"/>
        <v>0.04</v>
      </c>
      <c r="G11">
        <f t="shared" si="1"/>
        <v>-486.66892832364692</v>
      </c>
      <c r="R11">
        <f t="shared" si="19"/>
        <v>0.04</v>
      </c>
      <c r="T11">
        <f t="shared" si="20"/>
        <v>8</v>
      </c>
      <c r="U11" s="6">
        <f t="shared" si="21"/>
        <v>0.72012196251895133</v>
      </c>
      <c r="V11" s="6">
        <f t="shared" si="21"/>
        <v>0.64379651764595247</v>
      </c>
      <c r="W11" s="6">
        <f t="shared" si="22"/>
        <v>0.73269257571935453</v>
      </c>
      <c r="X11" s="6">
        <f t="shared" si="31"/>
        <v>0.64379651764595247</v>
      </c>
      <c r="Y11">
        <f t="shared" si="2"/>
        <v>0.22718333190056228</v>
      </c>
      <c r="Z11">
        <f t="shared" si="3"/>
        <v>-37.136313779158556</v>
      </c>
      <c r="AA11">
        <f t="shared" si="23"/>
        <v>6.1162596167421839</v>
      </c>
      <c r="AB11">
        <f t="shared" si="24"/>
        <v>-37.136313779158556</v>
      </c>
      <c r="AC11">
        <f t="shared" si="32"/>
        <v>5.535432122144089E-4</v>
      </c>
      <c r="AD11">
        <f t="shared" si="33"/>
        <v>0.74335465003748025</v>
      </c>
      <c r="AE11">
        <f t="shared" si="34"/>
        <v>-2.4268219614895226E-2</v>
      </c>
      <c r="AF11">
        <f t="shared" si="35"/>
        <v>0.71963997363479948</v>
      </c>
      <c r="AG11">
        <f t="shared" si="36"/>
        <v>0.7196578767075108</v>
      </c>
      <c r="AH11">
        <f t="shared" si="37"/>
        <v>0.6819592400824519</v>
      </c>
      <c r="AI11">
        <f t="shared" si="42"/>
        <v>0.71963997363479948</v>
      </c>
      <c r="AJ11">
        <f t="shared" si="25"/>
        <v>0.7106940026186489</v>
      </c>
      <c r="AK11" t="b">
        <f t="shared" si="26"/>
        <v>1</v>
      </c>
      <c r="AL11" t="s">
        <v>33</v>
      </c>
      <c r="AM11" t="b">
        <f t="shared" si="38"/>
        <v>1</v>
      </c>
      <c r="AN11">
        <f t="shared" si="14"/>
        <v>4.8198888415185159E-4</v>
      </c>
      <c r="AO11">
        <f t="shared" si="4"/>
        <v>6.2853066002016011E-3</v>
      </c>
      <c r="AP11">
        <f t="shared" si="5"/>
        <v>4.4448029036701031E-2</v>
      </c>
      <c r="AQ11" t="b">
        <f t="shared" si="27"/>
        <v>0</v>
      </c>
      <c r="AR11" s="10" t="b">
        <f t="shared" si="28"/>
        <v>1</v>
      </c>
      <c r="AS11" s="10" t="b">
        <f t="shared" si="29"/>
        <v>1</v>
      </c>
      <c r="AT11" s="10" t="b">
        <f t="shared" si="39"/>
        <v>1</v>
      </c>
      <c r="AU11" t="str">
        <f t="shared" si="30"/>
        <v>other</v>
      </c>
      <c r="AV11" t="b">
        <f t="shared" si="7"/>
        <v>1</v>
      </c>
      <c r="AW11" t="str">
        <f t="shared" si="40"/>
        <v>quad</v>
      </c>
      <c r="AX11" t="str">
        <f t="shared" si="41"/>
        <v>quad</v>
      </c>
      <c r="AY11">
        <f t="shared" si="8"/>
        <v>0.71963997363479948</v>
      </c>
      <c r="AZ11">
        <f t="shared" si="9"/>
        <v>-4.8718348949705614E-5</v>
      </c>
      <c r="BA11">
        <f t="shared" si="10"/>
        <v>0.72012196251895133</v>
      </c>
      <c r="BB11">
        <f t="shared" si="11"/>
        <v>0.71963997363479948</v>
      </c>
      <c r="BC11">
        <f t="shared" si="12"/>
        <v>0.22718333190056228</v>
      </c>
      <c r="BD11">
        <f t="shared" si="13"/>
        <v>-4.8718348949705614E-5</v>
      </c>
      <c r="BE11">
        <f t="shared" si="15"/>
        <v>0.71963997363479948</v>
      </c>
      <c r="BF11">
        <f t="shared" si="16"/>
        <v>0.72012196251895133</v>
      </c>
      <c r="BI11" t="str">
        <f t="shared" si="17"/>
        <v>cash_flows.push_back(mirr::CashFlow(dates::MakeDate("2014-06-16"), -489.5));</v>
      </c>
    </row>
    <row r="12" spans="1:61" x14ac:dyDescent="0.25">
      <c r="A12" s="8">
        <v>41815</v>
      </c>
      <c r="B12" s="2">
        <v>-62.25</v>
      </c>
      <c r="C12" s="2"/>
      <c r="D12" s="2">
        <f t="shared" si="0"/>
        <v>176</v>
      </c>
      <c r="F12">
        <f t="shared" si="18"/>
        <v>4.4999999999999998E-2</v>
      </c>
      <c r="G12">
        <f t="shared" si="1"/>
        <v>-481.17571649729956</v>
      </c>
      <c r="R12">
        <f t="shared" si="19"/>
        <v>4.4999999999999998E-2</v>
      </c>
      <c r="T12">
        <f t="shared" si="20"/>
        <v>9</v>
      </c>
      <c r="U12" s="6">
        <f t="shared" si="21"/>
        <v>0.71963997363479948</v>
      </c>
      <c r="V12" s="6">
        <f t="shared" si="21"/>
        <v>0.72012196251895133</v>
      </c>
      <c r="W12" s="6">
        <f t="shared" si="22"/>
        <v>0.72012196251895133</v>
      </c>
      <c r="X12" s="6">
        <f t="shared" si="31"/>
        <v>0.73269257571935453</v>
      </c>
      <c r="Y12">
        <f t="shared" si="2"/>
        <v>-4.8718348949705614E-5</v>
      </c>
      <c r="Z12">
        <f t="shared" si="3"/>
        <v>0.22718333190056228</v>
      </c>
      <c r="AA12">
        <f t="shared" si="23"/>
        <v>0.22718333190056228</v>
      </c>
      <c r="AB12">
        <f t="shared" si="24"/>
        <v>6.1162596167421839</v>
      </c>
      <c r="AC12" t="e">
        <f t="shared" si="32"/>
        <v>#DIV/0!</v>
      </c>
      <c r="AD12">
        <f t="shared" si="33"/>
        <v>0.7193314263771915</v>
      </c>
      <c r="AE12" t="e">
        <f t="shared" si="34"/>
        <v>#DIV/0!</v>
      </c>
      <c r="AF12" t="e">
        <f t="shared" si="35"/>
        <v>#DIV/0!</v>
      </c>
      <c r="AG12">
        <f t="shared" si="36"/>
        <v>0.71964007697278642</v>
      </c>
      <c r="AH12">
        <f t="shared" si="37"/>
        <v>0.7198809680768754</v>
      </c>
      <c r="AI12">
        <f t="shared" si="42"/>
        <v>0.71964007697278642</v>
      </c>
      <c r="AJ12">
        <f t="shared" si="25"/>
        <v>0.71927848197168553</v>
      </c>
      <c r="AK12" t="b">
        <f t="shared" si="26"/>
        <v>1</v>
      </c>
      <c r="AL12" t="s">
        <v>33</v>
      </c>
      <c r="AM12" t="b">
        <f t="shared" si="38"/>
        <v>1</v>
      </c>
      <c r="AN12">
        <f t="shared" si="14"/>
        <v>1.033379869452844E-7</v>
      </c>
      <c r="AO12">
        <f t="shared" si="4"/>
        <v>2.409944420759258E-4</v>
      </c>
      <c r="AP12">
        <f t="shared" si="5"/>
        <v>6.2853066002016011E-3</v>
      </c>
      <c r="AQ12" t="b">
        <f t="shared" si="27"/>
        <v>0</v>
      </c>
      <c r="AR12" s="10" t="b">
        <f t="shared" si="28"/>
        <v>1</v>
      </c>
      <c r="AS12" s="10" t="b">
        <f t="shared" si="29"/>
        <v>1</v>
      </c>
      <c r="AT12" s="10" t="b">
        <f t="shared" si="39"/>
        <v>1</v>
      </c>
      <c r="AU12" t="str">
        <f t="shared" si="30"/>
        <v>other</v>
      </c>
      <c r="AV12" t="b">
        <f t="shared" si="7"/>
        <v>0</v>
      </c>
      <c r="AW12" t="str">
        <f t="shared" si="40"/>
        <v>Secant</v>
      </c>
      <c r="AX12" t="str">
        <f t="shared" si="41"/>
        <v>Secant</v>
      </c>
      <c r="AY12">
        <f t="shared" si="8"/>
        <v>0.71964007697278642</v>
      </c>
      <c r="AZ12">
        <f t="shared" si="9"/>
        <v>1.1397318644412735E-8</v>
      </c>
      <c r="BA12">
        <f t="shared" si="10"/>
        <v>0.71963997363479948</v>
      </c>
      <c r="BB12">
        <f t="shared" si="11"/>
        <v>0.71964007697278642</v>
      </c>
      <c r="BC12">
        <f t="shared" si="12"/>
        <v>-4.8718348949705614E-5</v>
      </c>
      <c r="BD12">
        <f t="shared" si="13"/>
        <v>1.1397318644412735E-8</v>
      </c>
      <c r="BE12">
        <f t="shared" si="15"/>
        <v>0.71964007697278642</v>
      </c>
      <c r="BF12">
        <f t="shared" si="16"/>
        <v>0.71963997363479948</v>
      </c>
      <c r="BI12" t="str">
        <f t="shared" si="17"/>
        <v>cash_flows.push_back(mirr::CashFlow(dates::MakeDate("2014-06-25"), -62.25));</v>
      </c>
    </row>
    <row r="13" spans="1:61" x14ac:dyDescent="0.25">
      <c r="A13" s="8">
        <v>41848</v>
      </c>
      <c r="B13" s="2">
        <v>500.39</v>
      </c>
      <c r="C13" s="2"/>
      <c r="D13" s="2">
        <f t="shared" si="0"/>
        <v>209</v>
      </c>
      <c r="F13">
        <f t="shared" si="18"/>
        <v>4.9999999999999996E-2</v>
      </c>
      <c r="G13">
        <f t="shared" si="1"/>
        <v>-475.72726811676085</v>
      </c>
      <c r="R13">
        <f t="shared" si="19"/>
        <v>4.9999999999999996E-2</v>
      </c>
      <c r="T13">
        <f t="shared" si="20"/>
        <v>10</v>
      </c>
      <c r="U13" s="6">
        <f t="shared" si="21"/>
        <v>0.71964007697278642</v>
      </c>
      <c r="V13" s="6">
        <f t="shared" si="21"/>
        <v>0.71963997363479948</v>
      </c>
      <c r="W13" s="6">
        <f t="shared" si="22"/>
        <v>0.71963997363479948</v>
      </c>
      <c r="X13" s="6">
        <f t="shared" si="31"/>
        <v>0.72012196251895133</v>
      </c>
      <c r="Y13">
        <f t="shared" si="2"/>
        <v>1.1397318644412735E-8</v>
      </c>
      <c r="Z13">
        <f t="shared" si="3"/>
        <v>-4.8718348949705614E-5</v>
      </c>
      <c r="AA13">
        <f t="shared" si="23"/>
        <v>-4.8718348949705614E-5</v>
      </c>
      <c r="AB13">
        <f t="shared" si="24"/>
        <v>0.22718333190056228</v>
      </c>
      <c r="AC13" t="e">
        <f t="shared" si="32"/>
        <v>#DIV/0!</v>
      </c>
      <c r="AD13">
        <f t="shared" si="33"/>
        <v>0.71930348551798173</v>
      </c>
      <c r="AE13" t="e">
        <f t="shared" si="34"/>
        <v>#DIV/0!</v>
      </c>
      <c r="AF13" t="e">
        <f t="shared" si="35"/>
        <v>#DIV/0!</v>
      </c>
      <c r="AG13">
        <f t="shared" si="36"/>
        <v>0.71964007694861687</v>
      </c>
      <c r="AH13">
        <f t="shared" si="37"/>
        <v>0.7196400253037929</v>
      </c>
      <c r="AI13">
        <f t="shared" si="42"/>
        <v>0.71964007694861687</v>
      </c>
      <c r="AJ13">
        <f t="shared" si="25"/>
        <v>0.71963999946929624</v>
      </c>
      <c r="AK13" t="b">
        <f t="shared" si="26"/>
        <v>1</v>
      </c>
      <c r="AL13" t="s">
        <v>33</v>
      </c>
      <c r="AM13" t="b">
        <f t="shared" si="38"/>
        <v>1</v>
      </c>
      <c r="AN13">
        <f t="shared" si="14"/>
        <v>2.4169555246089658E-11</v>
      </c>
      <c r="AO13">
        <f t="shared" si="4"/>
        <v>5.16689934726422E-8</v>
      </c>
      <c r="AP13">
        <f t="shared" si="5"/>
        <v>2.409944420759258E-4</v>
      </c>
      <c r="AQ13" t="b">
        <f t="shared" si="27"/>
        <v>0</v>
      </c>
      <c r="AR13" s="10" t="b">
        <f t="shared" si="28"/>
        <v>1</v>
      </c>
      <c r="AS13" s="10" t="b">
        <f t="shared" si="29"/>
        <v>1</v>
      </c>
      <c r="AT13" s="10" t="b">
        <f t="shared" si="39"/>
        <v>1</v>
      </c>
      <c r="AU13" t="str">
        <f t="shared" si="30"/>
        <v>other</v>
      </c>
      <c r="AV13" t="b">
        <f t="shared" si="7"/>
        <v>0</v>
      </c>
      <c r="AW13" t="str">
        <f t="shared" si="40"/>
        <v>Secant</v>
      </c>
      <c r="AX13" t="str">
        <f t="shared" si="41"/>
        <v>Secant</v>
      </c>
      <c r="AY13">
        <f t="shared" si="8"/>
        <v>0.71964007694861687</v>
      </c>
      <c r="AZ13">
        <f t="shared" si="9"/>
        <v>-6.9633188104489818E-13</v>
      </c>
      <c r="BA13">
        <f t="shared" si="10"/>
        <v>0.71964007697278642</v>
      </c>
      <c r="BB13">
        <f t="shared" si="11"/>
        <v>0.71964007694861687</v>
      </c>
      <c r="BC13">
        <f t="shared" si="12"/>
        <v>1.1397318644412735E-8</v>
      </c>
      <c r="BD13">
        <f t="shared" si="13"/>
        <v>-6.9633188104489818E-13</v>
      </c>
      <c r="BE13">
        <f t="shared" si="15"/>
        <v>0.71964007694861687</v>
      </c>
      <c r="BF13">
        <f t="shared" si="16"/>
        <v>0.71964007697278642</v>
      </c>
      <c r="BI13" t="str">
        <f t="shared" si="17"/>
        <v>cash_flows.push_back(mirr::CashFlow(dates::MakeDate("2014-07-28"), 500.39));</v>
      </c>
    </row>
    <row r="14" spans="1:61" x14ac:dyDescent="0.25">
      <c r="A14" s="8">
        <v>41876</v>
      </c>
      <c r="B14" s="2">
        <v>1532.79</v>
      </c>
      <c r="C14" s="2"/>
      <c r="D14" s="2">
        <f t="shared" si="0"/>
        <v>237</v>
      </c>
      <c r="F14">
        <f t="shared" si="18"/>
        <v>5.4999999999999993E-2</v>
      </c>
      <c r="G14">
        <f t="shared" si="1"/>
        <v>-470.32299782306757</v>
      </c>
      <c r="R14">
        <f t="shared" si="19"/>
        <v>5.4999999999999993E-2</v>
      </c>
      <c r="T14">
        <f t="shared" si="20"/>
        <v>11</v>
      </c>
      <c r="U14" s="6">
        <f t="shared" si="21"/>
        <v>0.71964007694861687</v>
      </c>
      <c r="V14" s="6">
        <f t="shared" si="21"/>
        <v>0.71964007697278642</v>
      </c>
      <c r="W14" s="6">
        <f t="shared" si="22"/>
        <v>0.71964007697278642</v>
      </c>
      <c r="X14" s="6">
        <f t="shared" si="31"/>
        <v>0.71963997363479948</v>
      </c>
      <c r="Y14">
        <f t="shared" si="2"/>
        <v>-6.9633188104489818E-13</v>
      </c>
      <c r="Z14">
        <f t="shared" si="3"/>
        <v>1.1397318644412735E-8</v>
      </c>
      <c r="AA14">
        <f t="shared" si="23"/>
        <v>1.1397318644412735E-8</v>
      </c>
      <c r="AB14">
        <f t="shared" si="24"/>
        <v>-4.8718348949705614E-5</v>
      </c>
      <c r="AC14" t="e">
        <f t="shared" si="32"/>
        <v>#DIV/0!</v>
      </c>
      <c r="AD14">
        <f t="shared" si="33"/>
        <v>0.71955215058204358</v>
      </c>
      <c r="AE14" t="e">
        <f t="shared" si="34"/>
        <v>#DIV/0!</v>
      </c>
      <c r="AF14" t="e">
        <f t="shared" si="35"/>
        <v>#DIV/0!</v>
      </c>
      <c r="AG14">
        <f t="shared" si="36"/>
        <v>0.71964007694861831</v>
      </c>
      <c r="AH14">
        <f t="shared" si="37"/>
        <v>0.71964007696070165</v>
      </c>
      <c r="AI14">
        <f t="shared" si="42"/>
        <v>0.71964007694861831</v>
      </c>
      <c r="AJ14">
        <f t="shared" si="25"/>
        <v>0.7196400769304897</v>
      </c>
      <c r="AK14" t="b">
        <f t="shared" si="26"/>
        <v>1</v>
      </c>
      <c r="AL14" t="s">
        <v>33</v>
      </c>
      <c r="AM14" t="b">
        <f t="shared" si="38"/>
        <v>1</v>
      </c>
      <c r="AN14">
        <f t="shared" si="14"/>
        <v>1.4432899320127035E-15</v>
      </c>
      <c r="AO14">
        <f t="shared" si="4"/>
        <v>1.2084777623044829E-11</v>
      </c>
      <c r="AP14">
        <f t="shared" si="5"/>
        <v>5.16689934726422E-8</v>
      </c>
      <c r="AQ14" t="b">
        <f t="shared" si="27"/>
        <v>0</v>
      </c>
      <c r="AR14" s="10" t="b">
        <f t="shared" si="28"/>
        <v>1</v>
      </c>
      <c r="AS14" s="10" t="b">
        <f t="shared" si="29"/>
        <v>1</v>
      </c>
      <c r="AT14" s="10" t="b">
        <f t="shared" si="39"/>
        <v>1</v>
      </c>
      <c r="AU14" t="str">
        <f t="shared" si="30"/>
        <v>other</v>
      </c>
      <c r="AV14" t="b">
        <f t="shared" si="7"/>
        <v>0</v>
      </c>
      <c r="AW14" t="str">
        <f t="shared" si="40"/>
        <v>Secant</v>
      </c>
      <c r="AX14" t="str">
        <f t="shared" si="41"/>
        <v>Secant</v>
      </c>
      <c r="AY14">
        <f t="shared" si="8"/>
        <v>0.71964007694861831</v>
      </c>
      <c r="AZ14">
        <f t="shared" si="9"/>
        <v>1.5631940186722204E-13</v>
      </c>
      <c r="BA14">
        <f t="shared" si="10"/>
        <v>0.71964007694861687</v>
      </c>
      <c r="BB14">
        <f t="shared" si="11"/>
        <v>0.71964007694861831</v>
      </c>
      <c r="BC14">
        <f t="shared" si="12"/>
        <v>-6.9633188104489818E-13</v>
      </c>
      <c r="BD14">
        <f t="shared" si="13"/>
        <v>1.5631940186722204E-13</v>
      </c>
      <c r="BE14">
        <f t="shared" si="15"/>
        <v>0.71964007694861831</v>
      </c>
      <c r="BF14">
        <f t="shared" si="16"/>
        <v>0.71964007694861687</v>
      </c>
      <c r="BI14" t="str">
        <f t="shared" si="17"/>
        <v>cash_flows.push_back(mirr::CashFlow(dates::MakeDate("2014-08-25"), 1532.79));</v>
      </c>
    </row>
    <row r="15" spans="1:61" x14ac:dyDescent="0.25">
      <c r="A15" s="8">
        <v>41884</v>
      </c>
      <c r="B15" s="2">
        <v>75.7</v>
      </c>
      <c r="C15" s="2"/>
      <c r="D15" s="2">
        <f t="shared" si="0"/>
        <v>245</v>
      </c>
      <c r="F15">
        <f t="shared" si="18"/>
        <v>5.9999999999999991E-2</v>
      </c>
      <c r="G15">
        <f t="shared" si="1"/>
        <v>-464.96233071558493</v>
      </c>
      <c r="R15">
        <f t="shared" si="19"/>
        <v>5.9999999999999991E-2</v>
      </c>
      <c r="T15">
        <f t="shared" si="20"/>
        <v>12</v>
      </c>
      <c r="U15" s="6">
        <f t="shared" si="21"/>
        <v>0.71964007694861831</v>
      </c>
      <c r="V15" s="6">
        <f t="shared" si="21"/>
        <v>0.71964007694861687</v>
      </c>
      <c r="W15" s="6">
        <f t="shared" si="22"/>
        <v>0.71964007694861687</v>
      </c>
      <c r="X15" s="6">
        <f t="shared" si="31"/>
        <v>0.71964007697278642</v>
      </c>
      <c r="Y15">
        <f t="shared" si="2"/>
        <v>1.5631940186722204E-13</v>
      </c>
      <c r="Z15">
        <f t="shared" si="3"/>
        <v>-6.9633188104489818E-13</v>
      </c>
      <c r="AA15">
        <f t="shared" si="23"/>
        <v>-6.9633188104489818E-13</v>
      </c>
      <c r="AB15">
        <f t="shared" si="24"/>
        <v>1.1397318644412735E-8</v>
      </c>
      <c r="AC15" t="e">
        <f t="shared" si="32"/>
        <v>#DIV/0!</v>
      </c>
      <c r="AD15">
        <f t="shared" si="33"/>
        <v>0.47995995132045349</v>
      </c>
      <c r="AE15" t="e">
        <f t="shared" si="34"/>
        <v>#DIV/0!</v>
      </c>
      <c r="AF15" t="e">
        <f t="shared" si="35"/>
        <v>#DIV/0!</v>
      </c>
      <c r="AG15">
        <f t="shared" si="36"/>
        <v>0.71964007694861809</v>
      </c>
      <c r="AH15">
        <f t="shared" si="37"/>
        <v>0.71964007694861754</v>
      </c>
      <c r="AI15">
        <f t="shared" si="42"/>
        <v>0.71964007694861809</v>
      </c>
      <c r="AJ15">
        <f t="shared" si="25"/>
        <v>0.7196400769486172</v>
      </c>
      <c r="AK15" t="b">
        <f t="shared" si="26"/>
        <v>1</v>
      </c>
      <c r="AL15" t="s">
        <v>33</v>
      </c>
      <c r="AM15" t="b">
        <f t="shared" si="38"/>
        <v>1</v>
      </c>
      <c r="AN15">
        <f t="shared" si="14"/>
        <v>2.2204460492503131E-16</v>
      </c>
      <c r="AO15">
        <f t="shared" si="4"/>
        <v>7.2164496600635175E-16</v>
      </c>
      <c r="AP15">
        <f t="shared" si="5"/>
        <v>1.2084777623044829E-11</v>
      </c>
      <c r="AQ15" t="b">
        <f t="shared" si="27"/>
        <v>0</v>
      </c>
      <c r="AR15" s="10" t="b">
        <f t="shared" si="28"/>
        <v>1</v>
      </c>
      <c r="AS15" s="10" t="b">
        <f t="shared" si="29"/>
        <v>1</v>
      </c>
      <c r="AT15" s="10" t="b">
        <f t="shared" si="39"/>
        <v>1</v>
      </c>
      <c r="AU15" t="str">
        <f t="shared" si="30"/>
        <v>other</v>
      </c>
      <c r="AV15" t="b">
        <f t="shared" si="7"/>
        <v>0</v>
      </c>
      <c r="AW15" t="str">
        <f t="shared" si="40"/>
        <v>Secant</v>
      </c>
      <c r="AX15" t="str">
        <f t="shared" si="41"/>
        <v>Secant</v>
      </c>
      <c r="AY15">
        <f t="shared" si="8"/>
        <v>0.71964007694861809</v>
      </c>
      <c r="AZ15">
        <f t="shared" si="9"/>
        <v>1.5631940186722204E-13</v>
      </c>
      <c r="BA15">
        <f t="shared" si="10"/>
        <v>0.71964007694861809</v>
      </c>
      <c r="BB15">
        <f t="shared" si="11"/>
        <v>0.71964007694861687</v>
      </c>
      <c r="BC15">
        <f t="shared" si="12"/>
        <v>1.5631940186722204E-13</v>
      </c>
      <c r="BD15">
        <f t="shared" si="13"/>
        <v>-6.9633188104489818E-13</v>
      </c>
      <c r="BE15">
        <f t="shared" si="15"/>
        <v>0.71964007694861809</v>
      </c>
      <c r="BF15">
        <f t="shared" si="16"/>
        <v>0.71964007694861687</v>
      </c>
      <c r="BI15" t="str">
        <f t="shared" si="17"/>
        <v>cash_flows.push_back(mirr::CashFlow(dates::MakeDate("2014-09-02"), 75.7));</v>
      </c>
    </row>
    <row r="16" spans="1:61" x14ac:dyDescent="0.25">
      <c r="A16" s="8">
        <v>41904</v>
      </c>
      <c r="B16" s="2">
        <v>35.5</v>
      </c>
      <c r="C16" s="2"/>
      <c r="D16" s="2">
        <f t="shared" si="0"/>
        <v>265</v>
      </c>
      <c r="F16">
        <f t="shared" si="18"/>
        <v>6.4999999999999988E-2</v>
      </c>
      <c r="G16">
        <f t="shared" si="1"/>
        <v>-459.64470211600349</v>
      </c>
      <c r="R16">
        <f t="shared" si="19"/>
        <v>6.4999999999999988E-2</v>
      </c>
      <c r="T16">
        <f t="shared" si="20"/>
        <v>13</v>
      </c>
      <c r="U16" s="6">
        <f t="shared" si="21"/>
        <v>0.71964007694861809</v>
      </c>
      <c r="V16" s="6">
        <f t="shared" si="21"/>
        <v>0.71964007694861687</v>
      </c>
      <c r="W16" s="6">
        <f t="shared" si="22"/>
        <v>0.71964007694861831</v>
      </c>
      <c r="X16" s="6">
        <f t="shared" si="31"/>
        <v>0.71964007694861687</v>
      </c>
      <c r="Y16">
        <f t="shared" si="2"/>
        <v>1.5631940186722204E-13</v>
      </c>
      <c r="Z16">
        <f t="shared" si="3"/>
        <v>-6.9633188104489818E-13</v>
      </c>
      <c r="AA16">
        <f t="shared" si="23"/>
        <v>1.5631940186722204E-13</v>
      </c>
      <c r="AB16">
        <f t="shared" si="24"/>
        <v>-6.9633188104489818E-13</v>
      </c>
      <c r="AC16">
        <f t="shared" si="32"/>
        <v>2.4187902586328514E-2</v>
      </c>
      <c r="AD16" t="e">
        <f t="shared" si="33"/>
        <v>#DIV/0!</v>
      </c>
      <c r="AE16" t="e">
        <f t="shared" si="34"/>
        <v>#DIV/0!</v>
      </c>
      <c r="AF16" t="e">
        <f t="shared" si="35"/>
        <v>#DIV/0!</v>
      </c>
      <c r="AG16">
        <f t="shared" si="36"/>
        <v>0.71964007694861787</v>
      </c>
      <c r="AH16">
        <f t="shared" si="37"/>
        <v>0.71964007694861754</v>
      </c>
      <c r="AI16">
        <f t="shared" si="42"/>
        <v>0.71964007694861787</v>
      </c>
      <c r="AJ16">
        <f t="shared" si="25"/>
        <v>0.71964007694861798</v>
      </c>
      <c r="AK16" t="b">
        <f t="shared" si="26"/>
        <v>0</v>
      </c>
      <c r="AL16" t="s">
        <v>33</v>
      </c>
      <c r="AM16" t="b">
        <f t="shared" si="38"/>
        <v>1</v>
      </c>
      <c r="AN16">
        <f t="shared" si="14"/>
        <v>2.2204460492503131E-16</v>
      </c>
      <c r="AO16">
        <f t="shared" si="4"/>
        <v>1.1102230246251565E-16</v>
      </c>
      <c r="AP16">
        <f t="shared" si="5"/>
        <v>7.2164496600635175E-16</v>
      </c>
      <c r="AQ16" t="b">
        <f t="shared" si="27"/>
        <v>0</v>
      </c>
      <c r="AR16" s="10" t="b">
        <f t="shared" si="28"/>
        <v>1</v>
      </c>
      <c r="AS16" s="10" t="b">
        <f t="shared" si="29"/>
        <v>1</v>
      </c>
      <c r="AT16" s="10" t="b">
        <f t="shared" si="39"/>
        <v>1</v>
      </c>
      <c r="AU16" t="str">
        <f t="shared" si="30"/>
        <v>bisect</v>
      </c>
      <c r="AV16" t="b">
        <f t="shared" si="7"/>
        <v>0</v>
      </c>
      <c r="AW16" t="str">
        <f t="shared" si="40"/>
        <v>Secant</v>
      </c>
      <c r="AX16" t="str">
        <f t="shared" si="41"/>
        <v>bisect</v>
      </c>
      <c r="AY16">
        <f t="shared" si="8"/>
        <v>0.71964007694861754</v>
      </c>
      <c r="AZ16">
        <f t="shared" si="9"/>
        <v>-2.7000623958883807E-13</v>
      </c>
      <c r="BA16">
        <f t="shared" si="10"/>
        <v>0.71964007694861809</v>
      </c>
      <c r="BB16">
        <f t="shared" si="11"/>
        <v>0.71964007694861754</v>
      </c>
      <c r="BC16">
        <f t="shared" si="12"/>
        <v>1.5631940186722204E-13</v>
      </c>
      <c r="BD16">
        <f t="shared" si="13"/>
        <v>-2.7000623958883807E-13</v>
      </c>
      <c r="BE16">
        <f t="shared" si="15"/>
        <v>0.71964007694861809</v>
      </c>
      <c r="BF16">
        <f t="shared" si="16"/>
        <v>0.71964007694861754</v>
      </c>
      <c r="BI16" t="str">
        <f t="shared" si="17"/>
        <v>cash_flows.push_back(mirr::CashFlow(dates::MakeDate("2014-09-22"), 35.5));</v>
      </c>
    </row>
    <row r="17" spans="1:61" x14ac:dyDescent="0.25">
      <c r="A17" s="8">
        <v>41932</v>
      </c>
      <c r="B17" s="2">
        <v>3035.8</v>
      </c>
      <c r="C17" s="2"/>
      <c r="D17" s="2">
        <f t="shared" si="0"/>
        <v>293</v>
      </c>
      <c r="F17">
        <f t="shared" si="18"/>
        <v>6.9999999999999993E-2</v>
      </c>
      <c r="G17">
        <f t="shared" si="1"/>
        <v>-454.3695573387397</v>
      </c>
      <c r="R17">
        <f t="shared" si="19"/>
        <v>6.9999999999999993E-2</v>
      </c>
      <c r="T17">
        <f t="shared" si="20"/>
        <v>14</v>
      </c>
      <c r="U17" s="6">
        <f t="shared" si="21"/>
        <v>0.71964007694861809</v>
      </c>
      <c r="V17" s="6">
        <f t="shared" si="21"/>
        <v>0.71964007694861754</v>
      </c>
      <c r="W17" s="6">
        <f t="shared" si="22"/>
        <v>0.71964007694861809</v>
      </c>
      <c r="X17" s="6">
        <f t="shared" si="31"/>
        <v>0.71964007694861831</v>
      </c>
      <c r="Y17">
        <f t="shared" si="2"/>
        <v>1.5631940186722204E-13</v>
      </c>
      <c r="Z17">
        <f t="shared" si="3"/>
        <v>-2.7000623958883807E-13</v>
      </c>
      <c r="AA17">
        <f t="shared" si="23"/>
        <v>1.5631940186722204E-13</v>
      </c>
      <c r="AB17">
        <f t="shared" si="24"/>
        <v>1.5631940186722204E-13</v>
      </c>
      <c r="AC17">
        <f t="shared" si="32"/>
        <v>9.675161034531414E-2</v>
      </c>
      <c r="AD17" t="e">
        <f t="shared" si="33"/>
        <v>#DIV/0!</v>
      </c>
      <c r="AE17" t="e">
        <f t="shared" si="34"/>
        <v>#DIV/0!</v>
      </c>
      <c r="AF17" t="e">
        <f t="shared" si="35"/>
        <v>#DIV/0!</v>
      </c>
      <c r="AG17">
        <f t="shared" si="36"/>
        <v>0.71964007694861787</v>
      </c>
      <c r="AH17">
        <f t="shared" si="37"/>
        <v>0.71964007694861776</v>
      </c>
      <c r="AI17">
        <f t="shared" si="42"/>
        <v>0.71964007694861787</v>
      </c>
      <c r="AJ17">
        <f t="shared" si="25"/>
        <v>0.71964007694861809</v>
      </c>
      <c r="AK17" t="b">
        <f t="shared" si="26"/>
        <v>0</v>
      </c>
      <c r="AL17" t="s">
        <v>33</v>
      </c>
      <c r="AM17" t="b">
        <f t="shared" si="38"/>
        <v>1</v>
      </c>
      <c r="AN17">
        <f t="shared" si="14"/>
        <v>2.2204460492503131E-16</v>
      </c>
      <c r="AO17">
        <f t="shared" si="4"/>
        <v>0</v>
      </c>
      <c r="AP17">
        <f t="shared" si="5"/>
        <v>1.1102230246251565E-16</v>
      </c>
      <c r="AQ17" t="b">
        <f t="shared" si="27"/>
        <v>0</v>
      </c>
      <c r="AR17" s="10" t="b">
        <f t="shared" si="28"/>
        <v>1</v>
      </c>
      <c r="AS17" s="10" t="b">
        <f t="shared" si="29"/>
        <v>1</v>
      </c>
      <c r="AT17" s="10" t="b">
        <f t="shared" si="39"/>
        <v>1</v>
      </c>
      <c r="AU17" t="str">
        <f t="shared" si="30"/>
        <v>bisect</v>
      </c>
      <c r="AV17" t="b">
        <f t="shared" si="7"/>
        <v>0</v>
      </c>
      <c r="AW17" t="str">
        <f t="shared" si="40"/>
        <v>Secant</v>
      </c>
      <c r="AX17" t="str">
        <f t="shared" si="41"/>
        <v>bisect</v>
      </c>
      <c r="AY17">
        <f t="shared" si="8"/>
        <v>0.71964007694861776</v>
      </c>
      <c r="AZ17">
        <f t="shared" si="9"/>
        <v>6.3948846218409017E-13</v>
      </c>
      <c r="BA17">
        <f t="shared" si="10"/>
        <v>0.71964007694861776</v>
      </c>
      <c r="BB17">
        <f t="shared" si="11"/>
        <v>0.71964007694861754</v>
      </c>
      <c r="BC17">
        <f t="shared" si="12"/>
        <v>6.3948846218409017E-13</v>
      </c>
      <c r="BD17">
        <f t="shared" si="13"/>
        <v>-2.7000623958883807E-13</v>
      </c>
      <c r="BE17">
        <f t="shared" si="15"/>
        <v>0.71964007694861754</v>
      </c>
      <c r="BF17">
        <f t="shared" si="16"/>
        <v>0.71964007694861776</v>
      </c>
      <c r="BI17" t="str">
        <f t="shared" si="17"/>
        <v>cash_flows.push_back(mirr::CashFlow(dates::MakeDate("2014-10-20"), 3035.8));</v>
      </c>
    </row>
    <row r="18" spans="1:61" x14ac:dyDescent="0.25">
      <c r="A18" s="8">
        <v>41942</v>
      </c>
      <c r="B18" s="2">
        <v>-4627</v>
      </c>
      <c r="C18" s="2"/>
      <c r="D18" s="2">
        <f t="shared" si="0"/>
        <v>303</v>
      </c>
      <c r="F18">
        <f t="shared" si="18"/>
        <v>7.4999999999999997E-2</v>
      </c>
      <c r="G18">
        <f t="shared" si="1"/>
        <v>-449.13635146755973</v>
      </c>
      <c r="R18">
        <f t="shared" si="19"/>
        <v>7.4999999999999997E-2</v>
      </c>
      <c r="T18">
        <f t="shared" si="20"/>
        <v>15</v>
      </c>
      <c r="U18" s="6">
        <f t="shared" si="21"/>
        <v>0.71964007694861754</v>
      </c>
      <c r="V18" s="6">
        <f t="shared" si="21"/>
        <v>0.71964007694861776</v>
      </c>
      <c r="W18" s="6">
        <f t="shared" si="22"/>
        <v>0.71964007694861809</v>
      </c>
      <c r="X18" s="6">
        <f t="shared" si="31"/>
        <v>0.71964007694861809</v>
      </c>
      <c r="Y18">
        <f t="shared" si="2"/>
        <v>-2.7000623958883807E-13</v>
      </c>
      <c r="Z18">
        <f t="shared" si="3"/>
        <v>6.3948846218409017E-13</v>
      </c>
      <c r="AA18">
        <f t="shared" si="23"/>
        <v>1.5631940186722204E-13</v>
      </c>
      <c r="AB18">
        <f t="shared" si="24"/>
        <v>1.5631940186722204E-13</v>
      </c>
      <c r="AC18">
        <f t="shared" si="32"/>
        <v>-6.9119841949568522E-2</v>
      </c>
      <c r="AD18">
        <f t="shared" si="33"/>
        <v>0.18553220733831546</v>
      </c>
      <c r="AE18">
        <f t="shared" si="34"/>
        <v>0.60322771155987109</v>
      </c>
      <c r="AF18">
        <f t="shared" si="35"/>
        <v>0.71964007694861798</v>
      </c>
      <c r="AG18">
        <f t="shared" si="36"/>
        <v>0.71964007694861765</v>
      </c>
      <c r="AH18">
        <f t="shared" si="37"/>
        <v>0.71964007694861765</v>
      </c>
      <c r="AI18">
        <f t="shared" si="42"/>
        <v>0.71964007694861798</v>
      </c>
      <c r="AJ18">
        <f t="shared" si="25"/>
        <v>0.71964007694861709</v>
      </c>
      <c r="AK18" t="b">
        <f t="shared" si="26"/>
        <v>1</v>
      </c>
      <c r="AL18" t="s">
        <v>33</v>
      </c>
      <c r="AM18" t="b">
        <f t="shared" si="38"/>
        <v>1</v>
      </c>
      <c r="AN18">
        <f t="shared" si="14"/>
        <v>4.4408920985006262E-16</v>
      </c>
      <c r="AO18">
        <f t="shared" si="4"/>
        <v>2.7755575615628914E-16</v>
      </c>
      <c r="AP18">
        <f t="shared" si="5"/>
        <v>0</v>
      </c>
      <c r="AQ18" t="b">
        <f t="shared" si="27"/>
        <v>0</v>
      </c>
      <c r="AR18" s="10" t="b">
        <f t="shared" si="28"/>
        <v>1</v>
      </c>
      <c r="AS18" s="10" t="b">
        <f t="shared" si="29"/>
        <v>1</v>
      </c>
      <c r="AT18" s="10" t="b">
        <f t="shared" si="39"/>
        <v>1</v>
      </c>
      <c r="AU18" t="str">
        <f t="shared" si="30"/>
        <v>other</v>
      </c>
      <c r="AV18" t="b">
        <f t="shared" si="7"/>
        <v>1</v>
      </c>
      <c r="AW18" t="str">
        <f t="shared" si="40"/>
        <v>quad</v>
      </c>
      <c r="AX18" t="str">
        <f t="shared" si="41"/>
        <v>quad</v>
      </c>
      <c r="AY18">
        <f t="shared" si="8"/>
        <v>0.71964007694861798</v>
      </c>
      <c r="AZ18">
        <f t="shared" si="9"/>
        <v>1.8474111129762605E-13</v>
      </c>
      <c r="BA18">
        <f t="shared" si="10"/>
        <v>0.71964007694861754</v>
      </c>
      <c r="BB18">
        <f t="shared" si="11"/>
        <v>0.71964007694861798</v>
      </c>
      <c r="BC18">
        <f t="shared" si="12"/>
        <v>-2.7000623958883807E-13</v>
      </c>
      <c r="BD18">
        <f t="shared" si="13"/>
        <v>1.8474111129762605E-13</v>
      </c>
      <c r="BE18">
        <f t="shared" si="15"/>
        <v>0.71964007694861798</v>
      </c>
      <c r="BF18">
        <f t="shared" si="16"/>
        <v>0.71964007694861754</v>
      </c>
      <c r="BI18" t="str">
        <f t="shared" si="17"/>
        <v>cash_flows.push_back(mirr::CashFlow(dates::MakeDate("2014-10-30"), -4627));</v>
      </c>
    </row>
    <row r="19" spans="1:61" x14ac:dyDescent="0.25">
      <c r="A19" s="8">
        <v>41943</v>
      </c>
      <c r="B19" s="2">
        <v>109.8</v>
      </c>
      <c r="C19" s="3"/>
      <c r="D19" s="2">
        <f t="shared" si="0"/>
        <v>304</v>
      </c>
      <c r="F19">
        <f t="shared" si="18"/>
        <v>0.08</v>
      </c>
      <c r="G19">
        <f t="shared" si="1"/>
        <v>-443.94454913821494</v>
      </c>
      <c r="R19">
        <f t="shared" si="19"/>
        <v>0.08</v>
      </c>
      <c r="T19">
        <f t="shared" si="20"/>
        <v>16</v>
      </c>
      <c r="U19" s="6">
        <f t="shared" si="21"/>
        <v>0.71964007694861798</v>
      </c>
      <c r="V19" s="6">
        <f t="shared" si="21"/>
        <v>0.71964007694861754</v>
      </c>
      <c r="W19" s="6">
        <f t="shared" si="22"/>
        <v>0.71964007694861754</v>
      </c>
      <c r="X19" s="6">
        <f t="shared" si="31"/>
        <v>0.71964007694861809</v>
      </c>
      <c r="Y19">
        <f t="shared" si="2"/>
        <v>1.8474111129762605E-13</v>
      </c>
      <c r="Z19">
        <f t="shared" si="3"/>
        <v>-2.7000623958883807E-13</v>
      </c>
      <c r="AA19">
        <f t="shared" si="23"/>
        <v>-2.7000623958883807E-13</v>
      </c>
      <c r="AB19">
        <f t="shared" si="24"/>
        <v>1.5631940186722204E-13</v>
      </c>
      <c r="AC19" t="e">
        <f t="shared" si="32"/>
        <v>#DIV/0!</v>
      </c>
      <c r="AD19">
        <f t="shared" si="33"/>
        <v>0.25370123806489364</v>
      </c>
      <c r="AE19" t="e">
        <f t="shared" si="34"/>
        <v>#DIV/0!</v>
      </c>
      <c r="AF19" t="e">
        <f t="shared" si="35"/>
        <v>#DIV/0!</v>
      </c>
      <c r="AG19">
        <f t="shared" si="36"/>
        <v>0.71964007694861776</v>
      </c>
      <c r="AH19">
        <f t="shared" si="37"/>
        <v>0.71964007694861776</v>
      </c>
      <c r="AI19">
        <f t="shared" si="42"/>
        <v>0.71964007694861776</v>
      </c>
      <c r="AJ19">
        <f t="shared" si="25"/>
        <v>0.71964007694861765</v>
      </c>
      <c r="AK19" t="b">
        <f t="shared" si="26"/>
        <v>0</v>
      </c>
      <c r="AL19" t="s">
        <v>33</v>
      </c>
      <c r="AM19" t="b">
        <f t="shared" si="38"/>
        <v>1</v>
      </c>
      <c r="AN19">
        <f t="shared" si="14"/>
        <v>2.2204460492503131E-16</v>
      </c>
      <c r="AO19">
        <f t="shared" si="4"/>
        <v>2.2204460492503131E-16</v>
      </c>
      <c r="AP19">
        <f t="shared" si="5"/>
        <v>2.7755575615628914E-16</v>
      </c>
      <c r="AQ19" t="b">
        <f t="shared" si="27"/>
        <v>0</v>
      </c>
      <c r="AR19" s="10" t="b">
        <f t="shared" si="28"/>
        <v>1</v>
      </c>
      <c r="AS19" s="10" t="b">
        <f t="shared" si="29"/>
        <v>1</v>
      </c>
      <c r="AT19" s="10" t="b">
        <f t="shared" si="39"/>
        <v>1</v>
      </c>
      <c r="AU19" t="str">
        <f t="shared" si="30"/>
        <v>bisect</v>
      </c>
      <c r="AV19" t="b">
        <f t="shared" si="7"/>
        <v>0</v>
      </c>
      <c r="AW19" t="str">
        <f t="shared" si="40"/>
        <v>Secant</v>
      </c>
      <c r="AX19" t="str">
        <f t="shared" si="41"/>
        <v>bisect</v>
      </c>
      <c r="AY19">
        <f t="shared" si="8"/>
        <v>0.71964007694861776</v>
      </c>
      <c r="AZ19">
        <f t="shared" si="9"/>
        <v>6.3948846218409017E-13</v>
      </c>
      <c r="BA19">
        <f t="shared" si="10"/>
        <v>0.71964007694861776</v>
      </c>
      <c r="BB19">
        <f t="shared" si="11"/>
        <v>0.71964007694861754</v>
      </c>
      <c r="BC19">
        <f t="shared" si="12"/>
        <v>6.3948846218409017E-13</v>
      </c>
      <c r="BD19">
        <f t="shared" si="13"/>
        <v>-2.7000623958883807E-13</v>
      </c>
      <c r="BE19">
        <f t="shared" si="15"/>
        <v>0.71964007694861754</v>
      </c>
      <c r="BF19">
        <f t="shared" si="16"/>
        <v>0.71964007694861776</v>
      </c>
      <c r="BI19" t="str">
        <f t="shared" si="17"/>
        <v>cash_flows.push_back(mirr::CashFlow(dates::MakeDate("2014-10-31"), 109.8));</v>
      </c>
    </row>
    <row r="20" spans="1:61" x14ac:dyDescent="0.25">
      <c r="A20" s="8"/>
      <c r="B20" s="2"/>
      <c r="C20" s="2"/>
      <c r="D20" s="2"/>
      <c r="F20">
        <f t="shared" si="18"/>
        <v>8.5000000000000006E-2</v>
      </c>
      <c r="G20">
        <f t="shared" si="1"/>
        <v>-438.79362432691448</v>
      </c>
      <c r="R20">
        <f t="shared" si="19"/>
        <v>8.5000000000000006E-2</v>
      </c>
      <c r="T20">
        <f t="shared" si="20"/>
        <v>17</v>
      </c>
      <c r="U20" s="6">
        <f t="shared" si="21"/>
        <v>0.71964007694861754</v>
      </c>
      <c r="V20" s="6">
        <f t="shared" si="21"/>
        <v>0.71964007694861776</v>
      </c>
      <c r="W20" s="6">
        <f t="shared" si="22"/>
        <v>0.71964007694861798</v>
      </c>
      <c r="X20" s="6">
        <f t="shared" si="31"/>
        <v>0.71964007694861754</v>
      </c>
      <c r="Y20">
        <f t="shared" si="2"/>
        <v>-2.7000623958883807E-13</v>
      </c>
      <c r="Z20">
        <f t="shared" si="3"/>
        <v>6.3948846218409017E-13</v>
      </c>
      <c r="AA20">
        <f t="shared" si="23"/>
        <v>1.8474111129762605E-13</v>
      </c>
      <c r="AB20">
        <f t="shared" si="24"/>
        <v>-2.7000623958883807E-13</v>
      </c>
      <c r="AC20">
        <f t="shared" si="32"/>
        <v>-8.6792528811674111E-2</v>
      </c>
      <c r="AD20">
        <f t="shared" si="33"/>
        <v>0.20556125244870177</v>
      </c>
      <c r="AE20">
        <f t="shared" si="34"/>
        <v>0.60087135331159014</v>
      </c>
      <c r="AF20">
        <f t="shared" si="35"/>
        <v>0.71964007694861776</v>
      </c>
      <c r="AG20">
        <f t="shared" si="36"/>
        <v>0.71964007694861765</v>
      </c>
      <c r="AH20">
        <f t="shared" si="37"/>
        <v>0.71964007694861765</v>
      </c>
      <c r="AI20">
        <f t="shared" si="42"/>
        <v>0.71964007694861776</v>
      </c>
      <c r="AJ20">
        <f t="shared" si="25"/>
        <v>0.7196400769486172</v>
      </c>
      <c r="AK20" t="b">
        <f t="shared" si="26"/>
        <v>1</v>
      </c>
      <c r="AL20" t="s">
        <v>33</v>
      </c>
      <c r="AM20" t="b">
        <f t="shared" si="38"/>
        <v>1</v>
      </c>
      <c r="AN20">
        <f t="shared" si="14"/>
        <v>2.2204460492503131E-16</v>
      </c>
      <c r="AO20">
        <f t="shared" si="4"/>
        <v>2.2204460492503131E-16</v>
      </c>
      <c r="AP20">
        <f t="shared" si="5"/>
        <v>2.2204460492503131E-16</v>
      </c>
      <c r="AQ20" t="b">
        <f t="shared" si="27"/>
        <v>0</v>
      </c>
      <c r="AR20" s="10" t="b">
        <f t="shared" si="28"/>
        <v>1</v>
      </c>
      <c r="AS20" s="10" t="b">
        <f t="shared" si="29"/>
        <v>1</v>
      </c>
      <c r="AT20" s="10" t="b">
        <f t="shared" si="39"/>
        <v>1</v>
      </c>
      <c r="AU20" t="str">
        <f t="shared" si="30"/>
        <v>other</v>
      </c>
      <c r="AV20" t="b">
        <f t="shared" si="7"/>
        <v>1</v>
      </c>
      <c r="AW20" t="str">
        <f t="shared" si="40"/>
        <v>quad</v>
      </c>
      <c r="AX20" t="str">
        <f t="shared" si="41"/>
        <v>quad</v>
      </c>
      <c r="AY20">
        <f t="shared" si="8"/>
        <v>0.71964007694861776</v>
      </c>
      <c r="AZ20">
        <f t="shared" si="9"/>
        <v>6.3948846218409017E-13</v>
      </c>
      <c r="BA20">
        <f t="shared" si="10"/>
        <v>0.71964007694861754</v>
      </c>
      <c r="BB20">
        <f t="shared" si="11"/>
        <v>0.71964007694861776</v>
      </c>
      <c r="BC20">
        <f t="shared" si="12"/>
        <v>-2.7000623958883807E-13</v>
      </c>
      <c r="BD20">
        <f t="shared" si="13"/>
        <v>6.3948846218409017E-13</v>
      </c>
      <c r="BE20">
        <f t="shared" si="15"/>
        <v>0.71964007694861754</v>
      </c>
      <c r="BF20">
        <f t="shared" si="16"/>
        <v>0.71964007694861776</v>
      </c>
    </row>
    <row r="21" spans="1:61" x14ac:dyDescent="0.25">
      <c r="A21" s="8"/>
      <c r="B21" s="2"/>
      <c r="C21" s="2"/>
      <c r="D21" s="2"/>
      <c r="F21">
        <f t="shared" si="18"/>
        <v>9.0000000000000011E-2</v>
      </c>
      <c r="G21">
        <f t="shared" si="1"/>
        <v>-433.6830601444384</v>
      </c>
      <c r="R21">
        <f t="shared" si="19"/>
        <v>9.0000000000000011E-2</v>
      </c>
      <c r="T21">
        <f t="shared" si="20"/>
        <v>18</v>
      </c>
      <c r="U21" s="6">
        <f t="shared" si="21"/>
        <v>0.71964007694861754</v>
      </c>
      <c r="V21" s="6">
        <f t="shared" si="21"/>
        <v>0.71964007694861776</v>
      </c>
      <c r="W21" s="6">
        <f t="shared" si="22"/>
        <v>0.71964007694861754</v>
      </c>
      <c r="X21" s="6">
        <f t="shared" si="31"/>
        <v>0.71964007694861798</v>
      </c>
      <c r="Y21">
        <f t="shared" si="2"/>
        <v>-2.7000623958883807E-13</v>
      </c>
      <c r="Z21">
        <f t="shared" si="3"/>
        <v>6.3948846218409017E-13</v>
      </c>
      <c r="AA21">
        <f t="shared" si="23"/>
        <v>-2.7000623958883807E-13</v>
      </c>
      <c r="AB21">
        <f t="shared" si="24"/>
        <v>1.8474111129762605E-13</v>
      </c>
      <c r="AC21">
        <f t="shared" si="32"/>
        <v>6.3425309516223383E-2</v>
      </c>
      <c r="AD21" t="e">
        <f t="shared" si="33"/>
        <v>#DIV/0!</v>
      </c>
      <c r="AE21" t="e">
        <f t="shared" si="34"/>
        <v>#DIV/0!</v>
      </c>
      <c r="AF21" t="e">
        <f t="shared" si="35"/>
        <v>#DIV/0!</v>
      </c>
      <c r="AG21">
        <f t="shared" si="36"/>
        <v>0.71964007694861765</v>
      </c>
      <c r="AH21">
        <f t="shared" si="37"/>
        <v>0.71964007694861765</v>
      </c>
      <c r="AI21">
        <f t="shared" si="42"/>
        <v>0.71964007694861765</v>
      </c>
      <c r="AJ21">
        <f t="shared" si="25"/>
        <v>0.71964007694861754</v>
      </c>
      <c r="AK21" t="b">
        <f t="shared" si="26"/>
        <v>0</v>
      </c>
      <c r="AL21" t="s">
        <v>33</v>
      </c>
      <c r="AM21" t="b">
        <f t="shared" si="38"/>
        <v>1</v>
      </c>
      <c r="AN21">
        <f t="shared" si="14"/>
        <v>1.1102230246251565E-16</v>
      </c>
      <c r="AO21">
        <f t="shared" si="4"/>
        <v>0</v>
      </c>
      <c r="AP21">
        <f t="shared" si="5"/>
        <v>2.2204460492503131E-16</v>
      </c>
      <c r="AQ21" t="b">
        <f t="shared" si="27"/>
        <v>0</v>
      </c>
      <c r="AR21" s="10" t="b">
        <f t="shared" si="28"/>
        <v>1</v>
      </c>
      <c r="AS21" s="10" t="b">
        <f t="shared" si="29"/>
        <v>1</v>
      </c>
      <c r="AT21" s="10" t="b">
        <f t="shared" si="39"/>
        <v>1</v>
      </c>
      <c r="AU21" t="str">
        <f t="shared" si="30"/>
        <v>bisect</v>
      </c>
      <c r="AV21" t="b">
        <f t="shared" si="7"/>
        <v>0</v>
      </c>
      <c r="AW21" t="str">
        <f t="shared" si="40"/>
        <v>Secant</v>
      </c>
      <c r="AX21" t="str">
        <f t="shared" si="41"/>
        <v>bisect</v>
      </c>
      <c r="AY21">
        <f t="shared" si="8"/>
        <v>0.71964007694861765</v>
      </c>
      <c r="AZ21">
        <f t="shared" si="9"/>
        <v>6.3948846218409017E-13</v>
      </c>
      <c r="BA21">
        <f t="shared" si="10"/>
        <v>0.71964007694861754</v>
      </c>
      <c r="BB21">
        <f t="shared" si="11"/>
        <v>0.71964007694861765</v>
      </c>
      <c r="BC21">
        <f t="shared" si="12"/>
        <v>-2.7000623958883807E-13</v>
      </c>
      <c r="BD21">
        <f t="shared" si="13"/>
        <v>6.3948846218409017E-13</v>
      </c>
      <c r="BE21">
        <f t="shared" si="15"/>
        <v>0.71964007694861754</v>
      </c>
      <c r="BF21">
        <f t="shared" si="16"/>
        <v>0.71964007694861765</v>
      </c>
    </row>
    <row r="22" spans="1:61" x14ac:dyDescent="0.25">
      <c r="A22" s="8"/>
      <c r="B22" s="2"/>
      <c r="C22" s="2"/>
      <c r="D22" s="2"/>
      <c r="F22">
        <f t="shared" si="18"/>
        <v>9.5000000000000015E-2</v>
      </c>
      <c r="G22">
        <f t="shared" si="1"/>
        <v>-428.61234863573065</v>
      </c>
      <c r="R22">
        <f t="shared" si="19"/>
        <v>9.5000000000000015E-2</v>
      </c>
      <c r="T22">
        <f t="shared" si="20"/>
        <v>19</v>
      </c>
      <c r="U22" s="6">
        <f t="shared" si="21"/>
        <v>0.71964007694861754</v>
      </c>
      <c r="V22" s="6">
        <f t="shared" si="21"/>
        <v>0.71964007694861765</v>
      </c>
      <c r="W22" s="6">
        <f t="shared" si="22"/>
        <v>0.71964007694861754</v>
      </c>
      <c r="X22" s="6">
        <f t="shared" si="31"/>
        <v>0.71964007694861754</v>
      </c>
      <c r="Y22">
        <f t="shared" si="2"/>
        <v>-2.7000623958883807E-13</v>
      </c>
      <c r="Z22">
        <f t="shared" si="3"/>
        <v>6.3948846218409017E-13</v>
      </c>
      <c r="AA22">
        <f t="shared" si="23"/>
        <v>-2.7000623958883807E-13</v>
      </c>
      <c r="AB22">
        <f t="shared" si="24"/>
        <v>-2.7000623958883807E-13</v>
      </c>
      <c r="AC22">
        <f t="shared" si="32"/>
        <v>6.3425309516223383E-2</v>
      </c>
      <c r="AD22" t="e">
        <f t="shared" si="33"/>
        <v>#DIV/0!</v>
      </c>
      <c r="AE22" t="e">
        <f t="shared" si="34"/>
        <v>#DIV/0!</v>
      </c>
      <c r="AF22" t="e">
        <f t="shared" si="35"/>
        <v>#DIV/0!</v>
      </c>
      <c r="AG22">
        <f t="shared" si="36"/>
        <v>0.71964007694861754</v>
      </c>
      <c r="AH22">
        <f t="shared" si="37"/>
        <v>0.71964007694861754</v>
      </c>
      <c r="AI22">
        <f t="shared" si="42"/>
        <v>0.71964007694861754</v>
      </c>
      <c r="AJ22">
        <f t="shared" si="25"/>
        <v>0.71964007694861754</v>
      </c>
      <c r="AK22" t="b">
        <f t="shared" si="26"/>
        <v>0</v>
      </c>
      <c r="AL22" t="s">
        <v>33</v>
      </c>
      <c r="AM22" t="b">
        <f t="shared" si="38"/>
        <v>1</v>
      </c>
      <c r="AN22">
        <f t="shared" si="14"/>
        <v>0</v>
      </c>
      <c r="AO22">
        <f t="shared" si="4"/>
        <v>0</v>
      </c>
      <c r="AP22">
        <f t="shared" si="5"/>
        <v>0</v>
      </c>
      <c r="AQ22" t="b">
        <f t="shared" si="27"/>
        <v>0</v>
      </c>
      <c r="AR22" s="10" t="b">
        <f t="shared" si="28"/>
        <v>1</v>
      </c>
      <c r="AS22" s="10" t="b">
        <f t="shared" si="29"/>
        <v>1</v>
      </c>
      <c r="AT22" s="10" t="b">
        <f t="shared" si="39"/>
        <v>1</v>
      </c>
      <c r="AU22" t="str">
        <f t="shared" si="30"/>
        <v>bisect</v>
      </c>
      <c r="AV22" t="b">
        <f t="shared" si="7"/>
        <v>0</v>
      </c>
      <c r="AW22" t="str">
        <f t="shared" si="40"/>
        <v>Secant</v>
      </c>
      <c r="AX22" t="str">
        <f t="shared" si="41"/>
        <v>bisect</v>
      </c>
      <c r="AY22">
        <f t="shared" si="8"/>
        <v>0.71964007694861754</v>
      </c>
      <c r="AZ22">
        <f t="shared" si="9"/>
        <v>-2.7000623958883807E-13</v>
      </c>
      <c r="BA22">
        <f t="shared" si="10"/>
        <v>0.71964007694861754</v>
      </c>
      <c r="BB22">
        <f t="shared" si="11"/>
        <v>0.71964007694861765</v>
      </c>
      <c r="BC22">
        <f t="shared" si="12"/>
        <v>-2.7000623958883807E-13</v>
      </c>
      <c r="BD22">
        <f t="shared" si="13"/>
        <v>6.3948846218409017E-13</v>
      </c>
      <c r="BE22">
        <f t="shared" si="15"/>
        <v>0.71964007694861754</v>
      </c>
      <c r="BF22">
        <f t="shared" si="16"/>
        <v>0.71964007694861765</v>
      </c>
    </row>
    <row r="23" spans="1:61" x14ac:dyDescent="0.25">
      <c r="A23" s="8"/>
      <c r="B23" s="2"/>
      <c r="C23" s="2"/>
      <c r="D23" s="2"/>
      <c r="F23">
        <f t="shared" si="18"/>
        <v>0.10000000000000002</v>
      </c>
      <c r="G23">
        <f t="shared" si="1"/>
        <v>-423.58099058477319</v>
      </c>
      <c r="R23">
        <f t="shared" si="19"/>
        <v>0.10000000000000002</v>
      </c>
      <c r="T23">
        <f t="shared" si="20"/>
        <v>20</v>
      </c>
      <c r="U23" s="6">
        <f t="shared" si="21"/>
        <v>0.71964007694861754</v>
      </c>
      <c r="V23" s="6">
        <f t="shared" si="21"/>
        <v>0.71964007694861765</v>
      </c>
      <c r="W23" s="6">
        <f t="shared" si="22"/>
        <v>0.71964007694861754</v>
      </c>
      <c r="X23" s="6">
        <f t="shared" si="31"/>
        <v>0.71964007694861754</v>
      </c>
      <c r="Y23">
        <f t="shared" si="2"/>
        <v>-2.7000623958883807E-13</v>
      </c>
      <c r="Z23">
        <f t="shared" si="3"/>
        <v>6.3948846218409017E-13</v>
      </c>
      <c r="AA23">
        <f t="shared" si="23"/>
        <v>-2.7000623958883807E-13</v>
      </c>
      <c r="AB23">
        <f t="shared" si="24"/>
        <v>-2.7000623958883807E-13</v>
      </c>
      <c r="AC23">
        <f t="shared" si="32"/>
        <v>6.3425309516223383E-2</v>
      </c>
      <c r="AD23" t="e">
        <f t="shared" si="33"/>
        <v>#DIV/0!</v>
      </c>
      <c r="AE23" t="e">
        <f t="shared" si="34"/>
        <v>#DIV/0!</v>
      </c>
      <c r="AF23" t="e">
        <f t="shared" si="35"/>
        <v>#DIV/0!</v>
      </c>
      <c r="AG23">
        <f t="shared" si="36"/>
        <v>0.71964007694861754</v>
      </c>
      <c r="AH23">
        <f t="shared" si="37"/>
        <v>0.71964007694861754</v>
      </c>
      <c r="AI23">
        <f t="shared" si="42"/>
        <v>0.71964007694861754</v>
      </c>
      <c r="AJ23">
        <f t="shared" si="25"/>
        <v>0.71964007694861754</v>
      </c>
      <c r="AK23" t="b">
        <f t="shared" si="26"/>
        <v>0</v>
      </c>
      <c r="AL23" t="s">
        <v>33</v>
      </c>
      <c r="AM23" t="b">
        <f t="shared" si="38"/>
        <v>1</v>
      </c>
      <c r="AN23">
        <f t="shared" si="14"/>
        <v>0</v>
      </c>
      <c r="AO23">
        <f t="shared" si="4"/>
        <v>0</v>
      </c>
      <c r="AP23">
        <f t="shared" si="5"/>
        <v>0</v>
      </c>
      <c r="AQ23" t="b">
        <f t="shared" si="27"/>
        <v>0</v>
      </c>
      <c r="AR23" s="10" t="b">
        <f t="shared" si="28"/>
        <v>1</v>
      </c>
      <c r="AS23" s="10" t="b">
        <f t="shared" si="29"/>
        <v>1</v>
      </c>
      <c r="AT23" s="10" t="b">
        <f t="shared" si="39"/>
        <v>1</v>
      </c>
      <c r="AU23" t="str">
        <f t="shared" si="30"/>
        <v>bisect</v>
      </c>
      <c r="AV23" t="b">
        <f t="shared" si="7"/>
        <v>0</v>
      </c>
      <c r="AW23" t="str">
        <f t="shared" si="40"/>
        <v>Secant</v>
      </c>
      <c r="AX23" t="str">
        <f t="shared" si="41"/>
        <v>bisect</v>
      </c>
      <c r="AY23">
        <f t="shared" si="8"/>
        <v>0.71964007694861754</v>
      </c>
      <c r="AZ23">
        <f t="shared" si="9"/>
        <v>-2.7000623958883807E-13</v>
      </c>
      <c r="BA23">
        <f t="shared" si="10"/>
        <v>0.71964007694861754</v>
      </c>
      <c r="BB23">
        <f t="shared" si="11"/>
        <v>0.71964007694861765</v>
      </c>
      <c r="BC23">
        <f t="shared" si="12"/>
        <v>-2.7000623958883807E-13</v>
      </c>
      <c r="BD23">
        <f t="shared" si="13"/>
        <v>6.3948846218409017E-13</v>
      </c>
      <c r="BE23">
        <f t="shared" si="15"/>
        <v>0.71964007694861754</v>
      </c>
      <c r="BF23">
        <f t="shared" si="16"/>
        <v>0.71964007694861765</v>
      </c>
    </row>
    <row r="24" spans="1:61" x14ac:dyDescent="0.25">
      <c r="A24" s="8"/>
      <c r="B24" s="2"/>
      <c r="C24" s="2"/>
      <c r="D24" s="2"/>
      <c r="F24">
        <f t="shared" si="18"/>
        <v>0.10500000000000002</v>
      </c>
      <c r="G24">
        <f t="shared" si="1"/>
        <v>-418.58849532462699</v>
      </c>
      <c r="R24">
        <f t="shared" si="19"/>
        <v>0.10500000000000002</v>
      </c>
      <c r="T24">
        <f t="shared" si="20"/>
        <v>21</v>
      </c>
      <c r="U24" s="6">
        <f t="shared" si="21"/>
        <v>0.71964007694861754</v>
      </c>
      <c r="V24" s="6">
        <f t="shared" si="21"/>
        <v>0.71964007694861765</v>
      </c>
      <c r="W24" s="6">
        <f t="shared" si="22"/>
        <v>0.71964007694861754</v>
      </c>
      <c r="X24" s="6">
        <f t="shared" si="31"/>
        <v>0.71964007694861754</v>
      </c>
      <c r="Y24">
        <f t="shared" si="2"/>
        <v>-2.7000623958883807E-13</v>
      </c>
      <c r="Z24">
        <f t="shared" si="3"/>
        <v>6.3948846218409017E-13</v>
      </c>
      <c r="AA24">
        <f t="shared" si="23"/>
        <v>-2.7000623958883807E-13</v>
      </c>
      <c r="AB24">
        <f t="shared" si="24"/>
        <v>-2.7000623958883807E-13</v>
      </c>
      <c r="AC24">
        <f t="shared" si="32"/>
        <v>6.3425309516223383E-2</v>
      </c>
      <c r="AD24" t="e">
        <f t="shared" si="33"/>
        <v>#DIV/0!</v>
      </c>
      <c r="AE24" t="e">
        <f t="shared" si="34"/>
        <v>#DIV/0!</v>
      </c>
      <c r="AF24" t="e">
        <f t="shared" si="35"/>
        <v>#DIV/0!</v>
      </c>
      <c r="AG24">
        <f t="shared" si="36"/>
        <v>0.71964007694861754</v>
      </c>
      <c r="AH24">
        <f t="shared" si="37"/>
        <v>0.71964007694861754</v>
      </c>
      <c r="AI24">
        <f t="shared" si="42"/>
        <v>0.71964007694861754</v>
      </c>
      <c r="AJ24">
        <f t="shared" si="25"/>
        <v>0.71964007694861754</v>
      </c>
      <c r="AK24" t="b">
        <f t="shared" si="26"/>
        <v>0</v>
      </c>
      <c r="AL24" t="s">
        <v>33</v>
      </c>
      <c r="AM24" t="b">
        <f t="shared" si="38"/>
        <v>1</v>
      </c>
      <c r="AN24">
        <f t="shared" si="14"/>
        <v>0</v>
      </c>
      <c r="AO24">
        <f t="shared" si="4"/>
        <v>0</v>
      </c>
      <c r="AP24">
        <f t="shared" si="5"/>
        <v>0</v>
      </c>
      <c r="AQ24" t="b">
        <f t="shared" si="27"/>
        <v>0</v>
      </c>
      <c r="AR24" s="10" t="b">
        <f t="shared" si="28"/>
        <v>1</v>
      </c>
      <c r="AS24" s="10" t="b">
        <f t="shared" si="29"/>
        <v>1</v>
      </c>
      <c r="AT24" s="10" t="b">
        <f t="shared" si="39"/>
        <v>1</v>
      </c>
      <c r="AU24" t="str">
        <f t="shared" si="30"/>
        <v>bisect</v>
      </c>
      <c r="AV24" t="b">
        <f t="shared" si="7"/>
        <v>0</v>
      </c>
      <c r="AW24" t="str">
        <f t="shared" si="40"/>
        <v>Secant</v>
      </c>
      <c r="AX24" t="str">
        <f t="shared" si="41"/>
        <v>bisect</v>
      </c>
      <c r="AY24">
        <f t="shared" si="8"/>
        <v>0.71964007694861754</v>
      </c>
      <c r="AZ24">
        <f t="shared" si="9"/>
        <v>-2.7000623958883807E-13</v>
      </c>
      <c r="BA24">
        <f t="shared" si="10"/>
        <v>0.71964007694861754</v>
      </c>
      <c r="BB24">
        <f t="shared" si="11"/>
        <v>0.71964007694861765</v>
      </c>
      <c r="BC24">
        <f t="shared" si="12"/>
        <v>-2.7000623958883807E-13</v>
      </c>
      <c r="BD24">
        <f t="shared" si="13"/>
        <v>6.3948846218409017E-13</v>
      </c>
      <c r="BE24">
        <f t="shared" si="15"/>
        <v>0.71964007694861754</v>
      </c>
      <c r="BF24">
        <f t="shared" si="16"/>
        <v>0.71964007694861765</v>
      </c>
    </row>
    <row r="25" spans="1:61" x14ac:dyDescent="0.25">
      <c r="A25" s="8"/>
      <c r="B25" s="2"/>
      <c r="C25" s="2"/>
      <c r="D25" s="2"/>
      <c r="F25">
        <f t="shared" si="18"/>
        <v>0.11000000000000003</v>
      </c>
      <c r="G25">
        <f t="shared" si="1"/>
        <v>-413.63438055241977</v>
      </c>
      <c r="R25">
        <f t="shared" si="19"/>
        <v>0.11000000000000003</v>
      </c>
      <c r="T25">
        <f t="shared" si="20"/>
        <v>22</v>
      </c>
      <c r="U25" s="6">
        <f t="shared" si="21"/>
        <v>0.71964007694861754</v>
      </c>
      <c r="V25" s="6">
        <f t="shared" si="21"/>
        <v>0.71964007694861765</v>
      </c>
      <c r="W25" s="6">
        <f t="shared" si="22"/>
        <v>0.71964007694861754</v>
      </c>
      <c r="X25" s="6">
        <f t="shared" si="31"/>
        <v>0.71964007694861754</v>
      </c>
      <c r="Y25">
        <f t="shared" si="2"/>
        <v>-2.7000623958883807E-13</v>
      </c>
      <c r="Z25">
        <f t="shared" si="3"/>
        <v>6.3948846218409017E-13</v>
      </c>
      <c r="AA25">
        <f t="shared" si="23"/>
        <v>-2.7000623958883807E-13</v>
      </c>
      <c r="AB25">
        <f t="shared" si="24"/>
        <v>-2.7000623958883807E-13</v>
      </c>
      <c r="AC25">
        <f t="shared" si="32"/>
        <v>6.3425309516223383E-2</v>
      </c>
      <c r="AD25" t="e">
        <f t="shared" si="33"/>
        <v>#DIV/0!</v>
      </c>
      <c r="AE25" t="e">
        <f t="shared" si="34"/>
        <v>#DIV/0!</v>
      </c>
      <c r="AF25" t="e">
        <f t="shared" si="35"/>
        <v>#DIV/0!</v>
      </c>
      <c r="AG25">
        <f t="shared" si="36"/>
        <v>0.71964007694861754</v>
      </c>
      <c r="AH25">
        <f t="shared" si="37"/>
        <v>0.71964007694861754</v>
      </c>
      <c r="AI25">
        <f t="shared" si="42"/>
        <v>0.71964007694861754</v>
      </c>
      <c r="AJ25">
        <f t="shared" si="25"/>
        <v>0.71964007694861754</v>
      </c>
      <c r="AK25" t="b">
        <f t="shared" si="26"/>
        <v>0</v>
      </c>
      <c r="AL25" t="s">
        <v>33</v>
      </c>
      <c r="AM25" t="b">
        <f t="shared" si="38"/>
        <v>1</v>
      </c>
      <c r="AN25">
        <f t="shared" si="14"/>
        <v>0</v>
      </c>
      <c r="AO25">
        <f t="shared" si="4"/>
        <v>0</v>
      </c>
      <c r="AP25">
        <f t="shared" si="5"/>
        <v>0</v>
      </c>
      <c r="AQ25" t="b">
        <f t="shared" si="27"/>
        <v>0</v>
      </c>
      <c r="AR25" s="10" t="b">
        <f t="shared" si="28"/>
        <v>1</v>
      </c>
      <c r="AS25" s="10" t="b">
        <f t="shared" si="29"/>
        <v>1</v>
      </c>
      <c r="AT25" s="10" t="b">
        <f t="shared" si="39"/>
        <v>1</v>
      </c>
      <c r="AU25" t="str">
        <f t="shared" si="30"/>
        <v>bisect</v>
      </c>
      <c r="AV25" t="b">
        <f t="shared" si="7"/>
        <v>0</v>
      </c>
      <c r="AW25" t="str">
        <f t="shared" si="40"/>
        <v>Secant</v>
      </c>
      <c r="AX25" t="str">
        <f t="shared" si="41"/>
        <v>bisect</v>
      </c>
      <c r="AY25">
        <f t="shared" si="8"/>
        <v>0.71964007694861754</v>
      </c>
      <c r="AZ25">
        <f t="shared" si="9"/>
        <v>-2.7000623958883807E-13</v>
      </c>
      <c r="BA25">
        <f t="shared" si="10"/>
        <v>0.71964007694861754</v>
      </c>
      <c r="BB25">
        <f t="shared" si="11"/>
        <v>0.71964007694861765</v>
      </c>
      <c r="BC25">
        <f t="shared" si="12"/>
        <v>-2.7000623958883807E-13</v>
      </c>
      <c r="BD25">
        <f t="shared" si="13"/>
        <v>6.3948846218409017E-13</v>
      </c>
      <c r="BE25">
        <f t="shared" si="15"/>
        <v>0.71964007694861754</v>
      </c>
      <c r="BF25">
        <f t="shared" si="16"/>
        <v>0.71964007694861765</v>
      </c>
    </row>
    <row r="26" spans="1:61" x14ac:dyDescent="0.25">
      <c r="A26" s="8"/>
      <c r="B26" s="2"/>
      <c r="C26" s="2"/>
      <c r="D26" s="2"/>
      <c r="F26">
        <f t="shared" si="18"/>
        <v>0.11500000000000003</v>
      </c>
      <c r="G26">
        <f t="shared" si="1"/>
        <v>-408.71817214918758</v>
      </c>
      <c r="R26">
        <f t="shared" si="19"/>
        <v>0.11500000000000003</v>
      </c>
      <c r="T26">
        <f t="shared" si="20"/>
        <v>23</v>
      </c>
      <c r="U26" s="6">
        <f t="shared" si="21"/>
        <v>0.71964007694861754</v>
      </c>
      <c r="V26" s="6">
        <f t="shared" si="21"/>
        <v>0.71964007694861765</v>
      </c>
      <c r="W26" s="6">
        <f t="shared" si="22"/>
        <v>0.71964007694861754</v>
      </c>
      <c r="X26" s="6">
        <f t="shared" si="31"/>
        <v>0.71964007694861754</v>
      </c>
      <c r="Y26">
        <f t="shared" si="2"/>
        <v>-2.7000623958883807E-13</v>
      </c>
      <c r="Z26">
        <f t="shared" si="3"/>
        <v>6.3948846218409017E-13</v>
      </c>
      <c r="AA26">
        <f t="shared" si="23"/>
        <v>-2.7000623958883807E-13</v>
      </c>
      <c r="AB26">
        <f t="shared" si="24"/>
        <v>-2.7000623958883807E-13</v>
      </c>
      <c r="AC26">
        <f t="shared" si="32"/>
        <v>6.3425309516223383E-2</v>
      </c>
      <c r="AD26" t="e">
        <f t="shared" si="33"/>
        <v>#DIV/0!</v>
      </c>
      <c r="AE26" t="e">
        <f t="shared" si="34"/>
        <v>#DIV/0!</v>
      </c>
      <c r="AF26" t="e">
        <f t="shared" si="35"/>
        <v>#DIV/0!</v>
      </c>
      <c r="AG26">
        <f t="shared" si="36"/>
        <v>0.71964007694861754</v>
      </c>
      <c r="AH26">
        <f t="shared" si="37"/>
        <v>0.71964007694861754</v>
      </c>
      <c r="AI26">
        <f t="shared" si="42"/>
        <v>0.71964007694861754</v>
      </c>
      <c r="AJ26">
        <f t="shared" si="25"/>
        <v>0.71964007694861754</v>
      </c>
      <c r="AK26" t="b">
        <f t="shared" si="26"/>
        <v>0</v>
      </c>
      <c r="AL26" t="s">
        <v>33</v>
      </c>
      <c r="AM26" t="b">
        <f t="shared" si="38"/>
        <v>1</v>
      </c>
      <c r="AN26">
        <f t="shared" si="14"/>
        <v>0</v>
      </c>
      <c r="AO26">
        <f t="shared" si="4"/>
        <v>0</v>
      </c>
      <c r="AP26">
        <f t="shared" si="5"/>
        <v>0</v>
      </c>
      <c r="AQ26" t="b">
        <f t="shared" si="27"/>
        <v>0</v>
      </c>
      <c r="AR26" s="10" t="b">
        <f t="shared" si="28"/>
        <v>1</v>
      </c>
      <c r="AS26" s="10" t="b">
        <f t="shared" si="29"/>
        <v>1</v>
      </c>
      <c r="AT26" s="10" t="b">
        <f t="shared" si="39"/>
        <v>1</v>
      </c>
      <c r="AU26" t="str">
        <f t="shared" si="30"/>
        <v>bisect</v>
      </c>
      <c r="AV26" t="b">
        <f t="shared" si="7"/>
        <v>0</v>
      </c>
      <c r="AW26" t="str">
        <f t="shared" si="40"/>
        <v>Secant</v>
      </c>
      <c r="AX26" t="str">
        <f t="shared" si="41"/>
        <v>bisect</v>
      </c>
      <c r="AY26">
        <f t="shared" si="8"/>
        <v>0.71964007694861754</v>
      </c>
      <c r="AZ26">
        <f t="shared" si="9"/>
        <v>-2.7000623958883807E-13</v>
      </c>
      <c r="BA26">
        <f t="shared" si="10"/>
        <v>0.71964007694861754</v>
      </c>
      <c r="BB26">
        <f t="shared" si="11"/>
        <v>0.71964007694861765</v>
      </c>
      <c r="BC26">
        <f t="shared" si="12"/>
        <v>-2.7000623958883807E-13</v>
      </c>
      <c r="BD26">
        <f t="shared" si="13"/>
        <v>6.3948846218409017E-13</v>
      </c>
      <c r="BE26">
        <f t="shared" si="15"/>
        <v>0.71964007694861754</v>
      </c>
      <c r="BF26">
        <f t="shared" si="16"/>
        <v>0.71964007694861765</v>
      </c>
    </row>
    <row r="27" spans="1:61" x14ac:dyDescent="0.25">
      <c r="A27" s="8"/>
      <c r="B27" s="2"/>
      <c r="C27" s="2"/>
      <c r="D27" s="2"/>
      <c r="F27">
        <f t="shared" si="18"/>
        <v>0.12000000000000004</v>
      </c>
      <c r="G27">
        <f t="shared" si="1"/>
        <v>-403.8394040043749</v>
      </c>
      <c r="R27">
        <f t="shared" si="19"/>
        <v>0.12000000000000004</v>
      </c>
      <c r="T27">
        <f t="shared" si="20"/>
        <v>24</v>
      </c>
      <c r="U27" s="6">
        <f t="shared" si="21"/>
        <v>0.71964007694861754</v>
      </c>
      <c r="V27" s="6">
        <f t="shared" si="21"/>
        <v>0.71964007694861765</v>
      </c>
      <c r="W27" s="6">
        <f t="shared" si="22"/>
        <v>0.71964007694861754</v>
      </c>
      <c r="X27" s="6">
        <f t="shared" si="31"/>
        <v>0.71964007694861754</v>
      </c>
      <c r="Y27">
        <f t="shared" si="2"/>
        <v>-2.7000623958883807E-13</v>
      </c>
      <c r="Z27">
        <f t="shared" si="3"/>
        <v>6.3948846218409017E-13</v>
      </c>
      <c r="AA27">
        <f t="shared" si="23"/>
        <v>-2.7000623958883807E-13</v>
      </c>
      <c r="AB27">
        <f t="shared" si="24"/>
        <v>-2.7000623958883807E-13</v>
      </c>
      <c r="AC27">
        <f t="shared" si="32"/>
        <v>6.3425309516223383E-2</v>
      </c>
      <c r="AD27" t="e">
        <f t="shared" si="33"/>
        <v>#DIV/0!</v>
      </c>
      <c r="AE27" t="e">
        <f t="shared" si="34"/>
        <v>#DIV/0!</v>
      </c>
      <c r="AF27" t="e">
        <f t="shared" si="35"/>
        <v>#DIV/0!</v>
      </c>
      <c r="AG27">
        <f t="shared" si="36"/>
        <v>0.71964007694861754</v>
      </c>
      <c r="AH27">
        <f t="shared" si="37"/>
        <v>0.71964007694861754</v>
      </c>
      <c r="AI27">
        <f t="shared" si="42"/>
        <v>0.71964007694861754</v>
      </c>
      <c r="AJ27">
        <f t="shared" si="25"/>
        <v>0.71964007694861754</v>
      </c>
      <c r="AK27" t="b">
        <f t="shared" si="26"/>
        <v>0</v>
      </c>
      <c r="AL27" t="s">
        <v>33</v>
      </c>
      <c r="AM27" t="b">
        <f t="shared" si="38"/>
        <v>1</v>
      </c>
      <c r="AN27">
        <f t="shared" si="14"/>
        <v>0</v>
      </c>
      <c r="AO27">
        <f t="shared" si="4"/>
        <v>0</v>
      </c>
      <c r="AP27">
        <f t="shared" si="5"/>
        <v>0</v>
      </c>
      <c r="AQ27" t="b">
        <f t="shared" si="27"/>
        <v>0</v>
      </c>
      <c r="AR27" s="10" t="b">
        <f t="shared" si="28"/>
        <v>1</v>
      </c>
      <c r="AS27" s="10" t="b">
        <f t="shared" si="29"/>
        <v>1</v>
      </c>
      <c r="AT27" s="10" t="b">
        <f t="shared" si="39"/>
        <v>1</v>
      </c>
      <c r="AU27" t="str">
        <f t="shared" si="30"/>
        <v>bisect</v>
      </c>
      <c r="AV27" t="b">
        <f t="shared" si="7"/>
        <v>0</v>
      </c>
      <c r="AW27" t="str">
        <f t="shared" si="40"/>
        <v>Secant</v>
      </c>
      <c r="AX27" t="str">
        <f t="shared" si="41"/>
        <v>bisect</v>
      </c>
      <c r="AY27">
        <f t="shared" si="8"/>
        <v>0.71964007694861754</v>
      </c>
      <c r="AZ27">
        <f t="shared" si="9"/>
        <v>-2.7000623958883807E-13</v>
      </c>
      <c r="BA27">
        <f t="shared" si="10"/>
        <v>0.71964007694861754</v>
      </c>
      <c r="BB27">
        <f t="shared" si="11"/>
        <v>0.71964007694861765</v>
      </c>
      <c r="BC27">
        <f t="shared" si="12"/>
        <v>-2.7000623958883807E-13</v>
      </c>
      <c r="BD27">
        <f t="shared" si="13"/>
        <v>6.3948846218409017E-13</v>
      </c>
      <c r="BE27">
        <f t="shared" si="15"/>
        <v>0.71964007694861754</v>
      </c>
      <c r="BF27">
        <f t="shared" si="16"/>
        <v>0.71964007694861765</v>
      </c>
    </row>
    <row r="28" spans="1:61" x14ac:dyDescent="0.25">
      <c r="A28" s="8"/>
      <c r="B28" s="2"/>
      <c r="C28" s="2"/>
      <c r="D28" s="2"/>
      <c r="F28">
        <f t="shared" si="18"/>
        <v>0.12500000000000003</v>
      </c>
      <c r="G28">
        <f t="shared" si="1"/>
        <v>-398.99761784488561</v>
      </c>
      <c r="R28">
        <f t="shared" si="19"/>
        <v>0.12500000000000003</v>
      </c>
      <c r="T28">
        <f t="shared" si="20"/>
        <v>25</v>
      </c>
      <c r="U28" s="6">
        <f t="shared" si="21"/>
        <v>0.71964007694861754</v>
      </c>
      <c r="V28" s="6">
        <f t="shared" si="21"/>
        <v>0.71964007694861765</v>
      </c>
      <c r="W28" s="6">
        <f t="shared" si="22"/>
        <v>0.71964007694861754</v>
      </c>
      <c r="X28" s="6">
        <f t="shared" si="31"/>
        <v>0.71964007694861754</v>
      </c>
      <c r="Y28">
        <f t="shared" si="2"/>
        <v>-2.7000623958883807E-13</v>
      </c>
      <c r="Z28">
        <f t="shared" si="3"/>
        <v>6.3948846218409017E-13</v>
      </c>
      <c r="AA28">
        <f t="shared" si="23"/>
        <v>-2.7000623958883807E-13</v>
      </c>
      <c r="AB28">
        <f t="shared" si="24"/>
        <v>-2.7000623958883807E-13</v>
      </c>
      <c r="AC28">
        <f t="shared" si="32"/>
        <v>6.3425309516223383E-2</v>
      </c>
      <c r="AD28" t="e">
        <f t="shared" si="33"/>
        <v>#DIV/0!</v>
      </c>
      <c r="AE28" t="e">
        <f t="shared" si="34"/>
        <v>#DIV/0!</v>
      </c>
      <c r="AF28" t="e">
        <f t="shared" si="35"/>
        <v>#DIV/0!</v>
      </c>
      <c r="AG28">
        <f t="shared" si="36"/>
        <v>0.71964007694861754</v>
      </c>
      <c r="AH28">
        <f t="shared" si="37"/>
        <v>0.71964007694861754</v>
      </c>
      <c r="AI28">
        <f t="shared" si="42"/>
        <v>0.71964007694861754</v>
      </c>
      <c r="AJ28">
        <f t="shared" si="25"/>
        <v>0.71964007694861754</v>
      </c>
      <c r="AK28" t="b">
        <f t="shared" si="26"/>
        <v>0</v>
      </c>
      <c r="AL28" t="s">
        <v>33</v>
      </c>
      <c r="AM28" t="b">
        <f t="shared" si="38"/>
        <v>1</v>
      </c>
      <c r="AN28">
        <f t="shared" si="14"/>
        <v>0</v>
      </c>
      <c r="AO28">
        <f t="shared" si="4"/>
        <v>0</v>
      </c>
      <c r="AP28">
        <f t="shared" si="5"/>
        <v>0</v>
      </c>
      <c r="AQ28" t="b">
        <f t="shared" si="27"/>
        <v>0</v>
      </c>
      <c r="AR28" s="10" t="b">
        <f t="shared" si="28"/>
        <v>1</v>
      </c>
      <c r="AS28" s="10" t="b">
        <f t="shared" si="29"/>
        <v>1</v>
      </c>
      <c r="AT28" s="10" t="b">
        <f t="shared" si="39"/>
        <v>1</v>
      </c>
      <c r="AU28" t="str">
        <f t="shared" si="30"/>
        <v>bisect</v>
      </c>
      <c r="AV28" t="b">
        <f t="shared" si="7"/>
        <v>0</v>
      </c>
      <c r="AW28" t="str">
        <f t="shared" si="40"/>
        <v>Secant</v>
      </c>
      <c r="AX28" t="str">
        <f t="shared" si="41"/>
        <v>bisect</v>
      </c>
      <c r="AY28">
        <f t="shared" si="8"/>
        <v>0.71964007694861754</v>
      </c>
      <c r="AZ28">
        <f t="shared" si="9"/>
        <v>-2.7000623958883807E-13</v>
      </c>
      <c r="BA28">
        <f t="shared" si="10"/>
        <v>0.71964007694861754</v>
      </c>
      <c r="BB28">
        <f t="shared" si="11"/>
        <v>0.71964007694861765</v>
      </c>
      <c r="BC28">
        <f t="shared" si="12"/>
        <v>-2.7000623958883807E-13</v>
      </c>
      <c r="BD28">
        <f t="shared" si="13"/>
        <v>6.3948846218409017E-13</v>
      </c>
      <c r="BE28">
        <f t="shared" si="15"/>
        <v>0.71964007694861754</v>
      </c>
      <c r="BF28">
        <f t="shared" si="16"/>
        <v>0.71964007694861765</v>
      </c>
    </row>
    <row r="29" spans="1:61" x14ac:dyDescent="0.25">
      <c r="A29" s="8"/>
      <c r="B29" s="2"/>
      <c r="C29" s="2"/>
      <c r="D29" s="2"/>
      <c r="F29">
        <f t="shared" si="18"/>
        <v>0.13000000000000003</v>
      </c>
      <c r="G29">
        <f t="shared" si="1"/>
        <v>-394.19236306852838</v>
      </c>
      <c r="R29">
        <f t="shared" si="19"/>
        <v>0.13000000000000003</v>
      </c>
      <c r="T29">
        <f t="shared" si="20"/>
        <v>26</v>
      </c>
      <c r="U29" s="6">
        <f t="shared" si="21"/>
        <v>0.71964007694861754</v>
      </c>
      <c r="V29" s="6">
        <f t="shared" si="21"/>
        <v>0.71964007694861765</v>
      </c>
      <c r="W29" s="6">
        <f t="shared" si="22"/>
        <v>0.71964007694861754</v>
      </c>
      <c r="X29" s="6">
        <f t="shared" si="31"/>
        <v>0.71964007694861754</v>
      </c>
      <c r="Y29">
        <f t="shared" si="2"/>
        <v>-2.7000623958883807E-13</v>
      </c>
      <c r="Z29">
        <f t="shared" si="3"/>
        <v>6.3948846218409017E-13</v>
      </c>
      <c r="AA29">
        <f t="shared" si="23"/>
        <v>-2.7000623958883807E-13</v>
      </c>
      <c r="AB29">
        <f t="shared" si="24"/>
        <v>-2.7000623958883807E-13</v>
      </c>
      <c r="AC29">
        <f t="shared" si="32"/>
        <v>6.3425309516223383E-2</v>
      </c>
      <c r="AD29" t="e">
        <f t="shared" si="33"/>
        <v>#DIV/0!</v>
      </c>
      <c r="AE29" t="e">
        <f t="shared" si="34"/>
        <v>#DIV/0!</v>
      </c>
      <c r="AF29" t="e">
        <f t="shared" si="35"/>
        <v>#DIV/0!</v>
      </c>
      <c r="AG29">
        <f t="shared" si="36"/>
        <v>0.71964007694861754</v>
      </c>
      <c r="AH29">
        <f t="shared" si="37"/>
        <v>0.71964007694861754</v>
      </c>
      <c r="AI29">
        <f t="shared" si="42"/>
        <v>0.71964007694861754</v>
      </c>
      <c r="AJ29">
        <f t="shared" si="25"/>
        <v>0.71964007694861754</v>
      </c>
      <c r="AK29" t="b">
        <f t="shared" si="26"/>
        <v>0</v>
      </c>
      <c r="AL29" t="s">
        <v>33</v>
      </c>
      <c r="AM29" t="b">
        <f t="shared" si="38"/>
        <v>1</v>
      </c>
      <c r="AN29">
        <f t="shared" si="14"/>
        <v>0</v>
      </c>
      <c r="AO29">
        <f t="shared" si="4"/>
        <v>0</v>
      </c>
      <c r="AP29">
        <f t="shared" si="5"/>
        <v>0</v>
      </c>
      <c r="AQ29" t="b">
        <f t="shared" si="27"/>
        <v>0</v>
      </c>
      <c r="AR29" s="10" t="b">
        <f t="shared" si="28"/>
        <v>1</v>
      </c>
      <c r="AS29" s="10" t="b">
        <f t="shared" si="29"/>
        <v>1</v>
      </c>
      <c r="AT29" s="10" t="b">
        <f t="shared" si="39"/>
        <v>1</v>
      </c>
      <c r="AU29" t="str">
        <f t="shared" si="30"/>
        <v>bisect</v>
      </c>
      <c r="AV29" t="b">
        <f t="shared" si="7"/>
        <v>0</v>
      </c>
      <c r="AW29" t="str">
        <f t="shared" si="40"/>
        <v>Secant</v>
      </c>
      <c r="AX29" t="str">
        <f t="shared" si="41"/>
        <v>bisect</v>
      </c>
      <c r="AY29">
        <f t="shared" si="8"/>
        <v>0.71964007694861754</v>
      </c>
      <c r="AZ29">
        <f t="shared" si="9"/>
        <v>-2.7000623958883807E-13</v>
      </c>
      <c r="BA29">
        <f t="shared" si="10"/>
        <v>0.71964007694861754</v>
      </c>
      <c r="BB29">
        <f t="shared" si="11"/>
        <v>0.71964007694861765</v>
      </c>
      <c r="BC29">
        <f t="shared" si="12"/>
        <v>-2.7000623958883807E-13</v>
      </c>
      <c r="BD29">
        <f t="shared" si="13"/>
        <v>6.3948846218409017E-13</v>
      </c>
      <c r="BE29">
        <f t="shared" si="15"/>
        <v>0.71964007694861754</v>
      </c>
      <c r="BF29">
        <f t="shared" si="16"/>
        <v>0.71964007694861765</v>
      </c>
    </row>
    <row r="30" spans="1:61" x14ac:dyDescent="0.25">
      <c r="A30" s="8"/>
      <c r="B30" s="2"/>
      <c r="C30" s="2"/>
      <c r="D30" s="2"/>
      <c r="F30">
        <f t="shared" si="18"/>
        <v>0.13500000000000004</v>
      </c>
      <c r="G30">
        <f t="shared" si="1"/>
        <v>-389.42319658173523</v>
      </c>
      <c r="R30">
        <f t="shared" si="19"/>
        <v>0.13500000000000004</v>
      </c>
      <c r="T30">
        <f t="shared" si="20"/>
        <v>27</v>
      </c>
      <c r="U30" s="6">
        <f t="shared" si="21"/>
        <v>0.71964007694861754</v>
      </c>
      <c r="V30" s="6">
        <f t="shared" si="21"/>
        <v>0.71964007694861765</v>
      </c>
      <c r="W30" s="6">
        <f t="shared" si="22"/>
        <v>0.71964007694861754</v>
      </c>
      <c r="X30" s="6">
        <f t="shared" si="31"/>
        <v>0.71964007694861754</v>
      </c>
      <c r="Y30">
        <f t="shared" si="2"/>
        <v>-2.7000623958883807E-13</v>
      </c>
      <c r="Z30">
        <f t="shared" si="3"/>
        <v>6.3948846218409017E-13</v>
      </c>
      <c r="AA30">
        <f t="shared" si="23"/>
        <v>-2.7000623958883807E-13</v>
      </c>
      <c r="AB30">
        <f t="shared" si="24"/>
        <v>-2.7000623958883807E-13</v>
      </c>
      <c r="AC30">
        <f t="shared" si="32"/>
        <v>6.3425309516223383E-2</v>
      </c>
      <c r="AD30" t="e">
        <f t="shared" si="33"/>
        <v>#DIV/0!</v>
      </c>
      <c r="AE30" t="e">
        <f t="shared" si="34"/>
        <v>#DIV/0!</v>
      </c>
      <c r="AF30" t="e">
        <f t="shared" si="35"/>
        <v>#DIV/0!</v>
      </c>
      <c r="AG30">
        <f t="shared" si="36"/>
        <v>0.71964007694861754</v>
      </c>
      <c r="AH30">
        <f t="shared" si="37"/>
        <v>0.71964007694861754</v>
      </c>
      <c r="AI30">
        <f t="shared" si="42"/>
        <v>0.71964007694861754</v>
      </c>
      <c r="AJ30">
        <f t="shared" si="25"/>
        <v>0.71964007694861754</v>
      </c>
      <c r="AK30" t="b">
        <f t="shared" si="26"/>
        <v>0</v>
      </c>
      <c r="AL30" t="s">
        <v>33</v>
      </c>
      <c r="AM30" t="b">
        <f t="shared" si="38"/>
        <v>1</v>
      </c>
      <c r="AN30">
        <f t="shared" si="14"/>
        <v>0</v>
      </c>
      <c r="AO30">
        <f t="shared" si="4"/>
        <v>0</v>
      </c>
      <c r="AP30">
        <f t="shared" si="5"/>
        <v>0</v>
      </c>
      <c r="AQ30" t="b">
        <f t="shared" si="27"/>
        <v>0</v>
      </c>
      <c r="AR30" s="10" t="b">
        <f t="shared" si="28"/>
        <v>1</v>
      </c>
      <c r="AS30" s="10" t="b">
        <f t="shared" si="29"/>
        <v>1</v>
      </c>
      <c r="AT30" s="10" t="b">
        <f t="shared" si="39"/>
        <v>1</v>
      </c>
      <c r="AU30" t="str">
        <f t="shared" si="30"/>
        <v>bisect</v>
      </c>
      <c r="AV30" t="b">
        <f t="shared" si="7"/>
        <v>0</v>
      </c>
      <c r="AW30" t="str">
        <f t="shared" si="40"/>
        <v>Secant</v>
      </c>
      <c r="AX30" t="str">
        <f t="shared" si="41"/>
        <v>bisect</v>
      </c>
      <c r="AY30">
        <f t="shared" si="8"/>
        <v>0.71964007694861754</v>
      </c>
      <c r="AZ30">
        <f t="shared" si="9"/>
        <v>-2.7000623958883807E-13</v>
      </c>
      <c r="BA30">
        <f t="shared" si="10"/>
        <v>0.71964007694861754</v>
      </c>
      <c r="BB30">
        <f t="shared" si="11"/>
        <v>0.71964007694861765</v>
      </c>
      <c r="BC30">
        <f t="shared" si="12"/>
        <v>-2.7000623958883807E-13</v>
      </c>
      <c r="BD30">
        <f t="shared" si="13"/>
        <v>6.3948846218409017E-13</v>
      </c>
      <c r="BE30">
        <f t="shared" si="15"/>
        <v>0.71964007694861754</v>
      </c>
      <c r="BF30">
        <f t="shared" si="16"/>
        <v>0.71964007694861765</v>
      </c>
    </row>
    <row r="31" spans="1:61" x14ac:dyDescent="0.25">
      <c r="A31" s="8"/>
      <c r="B31" s="2"/>
      <c r="C31" s="2"/>
      <c r="D31" s="2"/>
      <c r="F31">
        <f t="shared" si="18"/>
        <v>0.14000000000000004</v>
      </c>
      <c r="G31">
        <f t="shared" si="1"/>
        <v>-384.68968264140221</v>
      </c>
      <c r="R31">
        <f t="shared" si="19"/>
        <v>0.14000000000000004</v>
      </c>
      <c r="T31">
        <f t="shared" si="20"/>
        <v>28</v>
      </c>
      <c r="U31" s="6">
        <f t="shared" si="21"/>
        <v>0.71964007694861754</v>
      </c>
      <c r="V31" s="6">
        <f t="shared" si="21"/>
        <v>0.71964007694861765</v>
      </c>
      <c r="W31" s="6">
        <f t="shared" si="22"/>
        <v>0.71964007694861754</v>
      </c>
      <c r="X31" s="6">
        <f t="shared" si="31"/>
        <v>0.71964007694861754</v>
      </c>
      <c r="Y31">
        <f t="shared" si="2"/>
        <v>-2.7000623958883807E-13</v>
      </c>
      <c r="Z31">
        <f t="shared" si="3"/>
        <v>6.3948846218409017E-13</v>
      </c>
      <c r="AA31">
        <f t="shared" si="23"/>
        <v>-2.7000623958883807E-13</v>
      </c>
      <c r="AB31">
        <f t="shared" si="24"/>
        <v>-2.7000623958883807E-13</v>
      </c>
      <c r="AC31">
        <f t="shared" si="32"/>
        <v>6.3425309516223383E-2</v>
      </c>
      <c r="AD31" t="e">
        <f t="shared" si="33"/>
        <v>#DIV/0!</v>
      </c>
      <c r="AE31" t="e">
        <f t="shared" si="34"/>
        <v>#DIV/0!</v>
      </c>
      <c r="AF31" t="e">
        <f t="shared" si="35"/>
        <v>#DIV/0!</v>
      </c>
      <c r="AG31">
        <f t="shared" si="36"/>
        <v>0.71964007694861754</v>
      </c>
      <c r="AH31">
        <f t="shared" si="37"/>
        <v>0.71964007694861754</v>
      </c>
      <c r="AI31">
        <f t="shared" si="42"/>
        <v>0.71964007694861754</v>
      </c>
      <c r="AJ31">
        <f t="shared" si="25"/>
        <v>0.71964007694861754</v>
      </c>
      <c r="AK31" t="b">
        <f t="shared" si="26"/>
        <v>0</v>
      </c>
      <c r="AL31" t="s">
        <v>33</v>
      </c>
      <c r="AM31" t="b">
        <f t="shared" si="38"/>
        <v>1</v>
      </c>
      <c r="AN31">
        <f t="shared" si="14"/>
        <v>0</v>
      </c>
      <c r="AO31">
        <f t="shared" si="4"/>
        <v>0</v>
      </c>
      <c r="AP31">
        <f t="shared" si="5"/>
        <v>0</v>
      </c>
      <c r="AQ31" t="b">
        <f t="shared" si="27"/>
        <v>0</v>
      </c>
      <c r="AR31" s="10" t="b">
        <f t="shared" si="28"/>
        <v>1</v>
      </c>
      <c r="AS31" s="10" t="b">
        <f t="shared" si="29"/>
        <v>1</v>
      </c>
      <c r="AT31" s="10" t="b">
        <f t="shared" si="39"/>
        <v>1</v>
      </c>
      <c r="AU31" t="str">
        <f t="shared" si="30"/>
        <v>bisect</v>
      </c>
      <c r="AV31" t="b">
        <f t="shared" si="7"/>
        <v>0</v>
      </c>
      <c r="AW31" t="str">
        <f t="shared" si="40"/>
        <v>Secant</v>
      </c>
      <c r="AX31" t="str">
        <f t="shared" si="41"/>
        <v>bisect</v>
      </c>
      <c r="AY31">
        <f t="shared" si="8"/>
        <v>0.71964007694861754</v>
      </c>
      <c r="AZ31">
        <f t="shared" si="9"/>
        <v>-2.7000623958883807E-13</v>
      </c>
      <c r="BA31">
        <f t="shared" si="10"/>
        <v>0.71964007694861754</v>
      </c>
      <c r="BB31">
        <f t="shared" si="11"/>
        <v>0.71964007694861765</v>
      </c>
      <c r="BC31">
        <f t="shared" si="12"/>
        <v>-2.7000623958883807E-13</v>
      </c>
      <c r="BD31">
        <f t="shared" si="13"/>
        <v>6.3948846218409017E-13</v>
      </c>
      <c r="BE31">
        <f t="shared" si="15"/>
        <v>0.71964007694861754</v>
      </c>
      <c r="BF31">
        <f t="shared" si="16"/>
        <v>0.71964007694861765</v>
      </c>
    </row>
    <row r="32" spans="1:61" x14ac:dyDescent="0.25">
      <c r="A32" s="8"/>
      <c r="B32" s="2"/>
      <c r="C32" s="2"/>
      <c r="D32" s="2"/>
      <c r="F32">
        <f t="shared" si="18"/>
        <v>0.14500000000000005</v>
      </c>
      <c r="G32">
        <f t="shared" si="1"/>
        <v>-379.99139270078342</v>
      </c>
      <c r="R32">
        <f t="shared" si="19"/>
        <v>0.14500000000000005</v>
      </c>
      <c r="T32">
        <f t="shared" si="20"/>
        <v>29</v>
      </c>
      <c r="U32" s="6">
        <f t="shared" si="21"/>
        <v>0.71964007694861754</v>
      </c>
      <c r="V32" s="6">
        <f t="shared" si="21"/>
        <v>0.71964007694861765</v>
      </c>
      <c r="W32" s="6">
        <f t="shared" si="22"/>
        <v>0.71964007694861754</v>
      </c>
      <c r="X32" s="6">
        <f t="shared" si="31"/>
        <v>0.71964007694861754</v>
      </c>
      <c r="Y32">
        <f t="shared" si="2"/>
        <v>-2.7000623958883807E-13</v>
      </c>
      <c r="Z32">
        <f t="shared" si="3"/>
        <v>6.3948846218409017E-13</v>
      </c>
      <c r="AA32">
        <f t="shared" si="23"/>
        <v>-2.7000623958883807E-13</v>
      </c>
      <c r="AB32">
        <f t="shared" si="24"/>
        <v>-2.7000623958883807E-13</v>
      </c>
      <c r="AC32">
        <f t="shared" si="32"/>
        <v>6.3425309516223383E-2</v>
      </c>
      <c r="AD32" t="e">
        <f t="shared" si="33"/>
        <v>#DIV/0!</v>
      </c>
      <c r="AE32" t="e">
        <f t="shared" si="34"/>
        <v>#DIV/0!</v>
      </c>
      <c r="AF32" t="e">
        <f t="shared" si="35"/>
        <v>#DIV/0!</v>
      </c>
      <c r="AG32">
        <f t="shared" si="36"/>
        <v>0.71964007694861754</v>
      </c>
      <c r="AH32">
        <f t="shared" si="37"/>
        <v>0.71964007694861754</v>
      </c>
      <c r="AI32">
        <f t="shared" si="42"/>
        <v>0.71964007694861754</v>
      </c>
      <c r="AJ32">
        <f t="shared" si="25"/>
        <v>0.71964007694861754</v>
      </c>
      <c r="AK32" t="b">
        <f t="shared" si="26"/>
        <v>0</v>
      </c>
      <c r="AL32" t="s">
        <v>33</v>
      </c>
      <c r="AM32" t="b">
        <f t="shared" si="38"/>
        <v>1</v>
      </c>
      <c r="AN32">
        <f t="shared" si="14"/>
        <v>0</v>
      </c>
      <c r="AO32">
        <f t="shared" si="4"/>
        <v>0</v>
      </c>
      <c r="AP32">
        <f t="shared" si="5"/>
        <v>0</v>
      </c>
      <c r="AQ32" t="b">
        <f t="shared" si="27"/>
        <v>0</v>
      </c>
      <c r="AR32" s="10" t="b">
        <f t="shared" si="28"/>
        <v>1</v>
      </c>
      <c r="AS32" s="10" t="b">
        <f t="shared" si="29"/>
        <v>1</v>
      </c>
      <c r="AT32" s="10" t="b">
        <f t="shared" si="39"/>
        <v>1</v>
      </c>
      <c r="AU32" t="str">
        <f t="shared" si="30"/>
        <v>bisect</v>
      </c>
      <c r="AV32" t="b">
        <f t="shared" si="7"/>
        <v>0</v>
      </c>
      <c r="AW32" t="str">
        <f t="shared" si="40"/>
        <v>Secant</v>
      </c>
      <c r="AX32" t="str">
        <f t="shared" si="41"/>
        <v>bisect</v>
      </c>
      <c r="AY32">
        <f t="shared" si="8"/>
        <v>0.71964007694861754</v>
      </c>
      <c r="AZ32">
        <f t="shared" si="9"/>
        <v>-2.7000623958883807E-13</v>
      </c>
      <c r="BA32">
        <f t="shared" si="10"/>
        <v>0.71964007694861754</v>
      </c>
      <c r="BB32">
        <f t="shared" si="11"/>
        <v>0.71964007694861765</v>
      </c>
      <c r="BC32">
        <f t="shared" si="12"/>
        <v>-2.7000623958883807E-13</v>
      </c>
      <c r="BD32">
        <f t="shared" si="13"/>
        <v>6.3948846218409017E-13</v>
      </c>
      <c r="BE32">
        <f t="shared" si="15"/>
        <v>0.71964007694861754</v>
      </c>
      <c r="BF32">
        <f t="shared" si="16"/>
        <v>0.71964007694861765</v>
      </c>
    </row>
    <row r="33" spans="1:58" x14ac:dyDescent="0.25">
      <c r="A33" s="8"/>
      <c r="B33" s="2"/>
      <c r="C33" s="2"/>
      <c r="D33" s="2"/>
      <c r="F33">
        <f t="shared" si="18"/>
        <v>0.15000000000000005</v>
      </c>
      <c r="G33">
        <f t="shared" si="1"/>
        <v>-375.32790525923622</v>
      </c>
      <c r="R33">
        <f t="shared" si="19"/>
        <v>0.15000000000000005</v>
      </c>
      <c r="T33">
        <f t="shared" si="20"/>
        <v>30</v>
      </c>
      <c r="U33" s="6">
        <f t="shared" si="21"/>
        <v>0.71964007694861754</v>
      </c>
      <c r="V33" s="6">
        <f t="shared" si="21"/>
        <v>0.71964007694861765</v>
      </c>
      <c r="W33" s="6">
        <f t="shared" si="22"/>
        <v>0.71964007694861754</v>
      </c>
      <c r="X33" s="6">
        <f t="shared" si="31"/>
        <v>0.71964007694861754</v>
      </c>
      <c r="Y33">
        <f t="shared" si="2"/>
        <v>-2.7000623958883807E-13</v>
      </c>
      <c r="Z33">
        <f t="shared" si="3"/>
        <v>6.3948846218409017E-13</v>
      </c>
      <c r="AA33">
        <f t="shared" si="23"/>
        <v>-2.7000623958883807E-13</v>
      </c>
      <c r="AB33">
        <f t="shared" si="24"/>
        <v>-2.7000623958883807E-13</v>
      </c>
      <c r="AC33">
        <f t="shared" si="32"/>
        <v>6.3425309516223383E-2</v>
      </c>
      <c r="AD33" t="e">
        <f t="shared" si="33"/>
        <v>#DIV/0!</v>
      </c>
      <c r="AE33" t="e">
        <f t="shared" si="34"/>
        <v>#DIV/0!</v>
      </c>
      <c r="AF33" t="e">
        <f t="shared" si="35"/>
        <v>#DIV/0!</v>
      </c>
      <c r="AG33">
        <f t="shared" si="36"/>
        <v>0.71964007694861754</v>
      </c>
      <c r="AH33">
        <f t="shared" si="37"/>
        <v>0.71964007694861754</v>
      </c>
      <c r="AI33">
        <f t="shared" si="42"/>
        <v>0.71964007694861754</v>
      </c>
      <c r="AJ33">
        <f t="shared" si="25"/>
        <v>0.71964007694861754</v>
      </c>
      <c r="AK33" t="b">
        <f t="shared" si="26"/>
        <v>0</v>
      </c>
      <c r="AL33" t="s">
        <v>33</v>
      </c>
      <c r="AM33" t="b">
        <f t="shared" si="38"/>
        <v>1</v>
      </c>
      <c r="AN33">
        <f t="shared" si="14"/>
        <v>0</v>
      </c>
      <c r="AO33">
        <f t="shared" si="4"/>
        <v>0</v>
      </c>
      <c r="AP33">
        <f t="shared" si="5"/>
        <v>0</v>
      </c>
      <c r="AQ33" t="b">
        <f t="shared" si="27"/>
        <v>0</v>
      </c>
      <c r="AR33" s="10" t="b">
        <f t="shared" si="28"/>
        <v>1</v>
      </c>
      <c r="AS33" s="10" t="b">
        <f t="shared" si="29"/>
        <v>1</v>
      </c>
      <c r="AT33" s="10" t="b">
        <f t="shared" si="39"/>
        <v>1</v>
      </c>
      <c r="AU33" t="str">
        <f t="shared" si="30"/>
        <v>bisect</v>
      </c>
      <c r="AV33" t="b">
        <f t="shared" si="7"/>
        <v>0</v>
      </c>
      <c r="AW33" t="str">
        <f t="shared" si="40"/>
        <v>Secant</v>
      </c>
      <c r="AX33" t="str">
        <f t="shared" si="41"/>
        <v>bisect</v>
      </c>
      <c r="AY33">
        <f t="shared" si="8"/>
        <v>0.71964007694861754</v>
      </c>
      <c r="AZ33">
        <f t="shared" si="9"/>
        <v>-2.7000623958883807E-13</v>
      </c>
      <c r="BA33">
        <f t="shared" si="10"/>
        <v>0.71964007694861754</v>
      </c>
      <c r="BB33">
        <f t="shared" si="11"/>
        <v>0.71964007694861765</v>
      </c>
      <c r="BC33">
        <f t="shared" si="12"/>
        <v>-2.7000623958883807E-13</v>
      </c>
      <c r="BD33">
        <f t="shared" si="13"/>
        <v>6.3948846218409017E-13</v>
      </c>
      <c r="BE33">
        <f t="shared" si="15"/>
        <v>0.71964007694861754</v>
      </c>
      <c r="BF33">
        <f t="shared" si="16"/>
        <v>0.71964007694861765</v>
      </c>
    </row>
    <row r="34" spans="1:58" x14ac:dyDescent="0.25">
      <c r="A34" s="8"/>
      <c r="B34" s="2"/>
      <c r="C34" s="2"/>
      <c r="D34" s="2"/>
      <c r="F34">
        <f t="shared" si="18"/>
        <v>0.15500000000000005</v>
      </c>
      <c r="G34">
        <f t="shared" si="1"/>
        <v>-370.69880571578688</v>
      </c>
      <c r="R34">
        <f t="shared" si="19"/>
        <v>0.15500000000000005</v>
      </c>
      <c r="T34">
        <f t="shared" si="20"/>
        <v>31</v>
      </c>
      <c r="U34" s="6">
        <f t="shared" si="21"/>
        <v>0.71964007694861754</v>
      </c>
      <c r="V34" s="6">
        <f t="shared" si="21"/>
        <v>0.71964007694861765</v>
      </c>
      <c r="W34" s="6">
        <f t="shared" si="22"/>
        <v>0.71964007694861754</v>
      </c>
      <c r="X34" s="6">
        <f t="shared" si="31"/>
        <v>0.71964007694861754</v>
      </c>
      <c r="Y34">
        <f t="shared" si="2"/>
        <v>-2.7000623958883807E-13</v>
      </c>
      <c r="Z34">
        <f t="shared" si="3"/>
        <v>6.3948846218409017E-13</v>
      </c>
      <c r="AA34">
        <f t="shared" si="23"/>
        <v>-2.7000623958883807E-13</v>
      </c>
      <c r="AB34">
        <f t="shared" si="24"/>
        <v>-2.7000623958883807E-13</v>
      </c>
      <c r="AC34">
        <f t="shared" si="32"/>
        <v>6.3425309516223383E-2</v>
      </c>
      <c r="AD34" t="e">
        <f t="shared" si="33"/>
        <v>#DIV/0!</v>
      </c>
      <c r="AE34" t="e">
        <f t="shared" si="34"/>
        <v>#DIV/0!</v>
      </c>
      <c r="AF34" t="e">
        <f t="shared" si="35"/>
        <v>#DIV/0!</v>
      </c>
      <c r="AG34">
        <f t="shared" si="36"/>
        <v>0.71964007694861754</v>
      </c>
      <c r="AH34">
        <f t="shared" si="37"/>
        <v>0.71964007694861754</v>
      </c>
      <c r="AI34">
        <f t="shared" si="42"/>
        <v>0.71964007694861754</v>
      </c>
      <c r="AJ34">
        <f t="shared" si="25"/>
        <v>0.71964007694861754</v>
      </c>
      <c r="AK34" t="b">
        <f t="shared" si="26"/>
        <v>0</v>
      </c>
      <c r="AL34" t="s">
        <v>33</v>
      </c>
      <c r="AM34" t="b">
        <f t="shared" si="38"/>
        <v>1</v>
      </c>
      <c r="AN34">
        <f t="shared" si="14"/>
        <v>0</v>
      </c>
      <c r="AO34">
        <f t="shared" si="4"/>
        <v>0</v>
      </c>
      <c r="AP34">
        <f t="shared" si="5"/>
        <v>0</v>
      </c>
      <c r="AQ34" t="b">
        <f t="shared" si="27"/>
        <v>0</v>
      </c>
      <c r="AR34" s="10" t="b">
        <f t="shared" si="28"/>
        <v>1</v>
      </c>
      <c r="AS34" s="10" t="b">
        <f t="shared" si="29"/>
        <v>1</v>
      </c>
      <c r="AT34" s="10" t="b">
        <f t="shared" si="39"/>
        <v>1</v>
      </c>
      <c r="AU34" t="str">
        <f t="shared" si="30"/>
        <v>bisect</v>
      </c>
      <c r="AV34" t="b">
        <f t="shared" si="7"/>
        <v>0</v>
      </c>
      <c r="AW34" t="str">
        <f t="shared" si="40"/>
        <v>Secant</v>
      </c>
      <c r="AX34" t="str">
        <f t="shared" si="41"/>
        <v>bisect</v>
      </c>
      <c r="AY34">
        <f t="shared" si="8"/>
        <v>0.71964007694861754</v>
      </c>
      <c r="AZ34">
        <f t="shared" si="9"/>
        <v>-2.7000623958883807E-13</v>
      </c>
      <c r="BA34">
        <f t="shared" si="10"/>
        <v>0.71964007694861754</v>
      </c>
      <c r="BB34">
        <f t="shared" si="11"/>
        <v>0.71964007694861765</v>
      </c>
      <c r="BC34">
        <f t="shared" si="12"/>
        <v>-2.7000623958883807E-13</v>
      </c>
      <c r="BD34">
        <f t="shared" si="13"/>
        <v>6.3948846218409017E-13</v>
      </c>
      <c r="BE34">
        <f t="shared" si="15"/>
        <v>0.71964007694861754</v>
      </c>
      <c r="BF34">
        <f t="shared" si="16"/>
        <v>0.71964007694861765</v>
      </c>
    </row>
    <row r="35" spans="1:58" x14ac:dyDescent="0.25">
      <c r="A35" s="8"/>
      <c r="B35" s="2"/>
      <c r="C35" s="2"/>
      <c r="D35" s="2"/>
      <c r="F35">
        <f t="shared" si="18"/>
        <v>0.16000000000000006</v>
      </c>
      <c r="G35">
        <f t="shared" si="1"/>
        <v>-366.10368622634525</v>
      </c>
      <c r="R35">
        <f t="shared" si="19"/>
        <v>0.16000000000000006</v>
      </c>
      <c r="T35">
        <f t="shared" si="20"/>
        <v>32</v>
      </c>
      <c r="U35" s="6">
        <f t="shared" si="21"/>
        <v>0.71964007694861754</v>
      </c>
      <c r="V35" s="6">
        <f t="shared" si="21"/>
        <v>0.71964007694861765</v>
      </c>
      <c r="W35" s="6">
        <f t="shared" si="22"/>
        <v>0.71964007694861754</v>
      </c>
      <c r="X35" s="6">
        <f t="shared" si="31"/>
        <v>0.71964007694861754</v>
      </c>
      <c r="Y35">
        <f t="shared" si="2"/>
        <v>-2.7000623958883807E-13</v>
      </c>
      <c r="Z35">
        <f t="shared" si="3"/>
        <v>6.3948846218409017E-13</v>
      </c>
      <c r="AA35">
        <f t="shared" si="23"/>
        <v>-2.7000623958883807E-13</v>
      </c>
      <c r="AB35">
        <f t="shared" si="24"/>
        <v>-2.7000623958883807E-13</v>
      </c>
      <c r="AC35">
        <f t="shared" si="32"/>
        <v>6.3425309516223383E-2</v>
      </c>
      <c r="AD35" t="e">
        <f t="shared" si="33"/>
        <v>#DIV/0!</v>
      </c>
      <c r="AE35" t="e">
        <f t="shared" si="34"/>
        <v>#DIV/0!</v>
      </c>
      <c r="AF35" t="e">
        <f t="shared" si="35"/>
        <v>#DIV/0!</v>
      </c>
      <c r="AG35">
        <f t="shared" si="36"/>
        <v>0.71964007694861754</v>
      </c>
      <c r="AH35">
        <f t="shared" si="37"/>
        <v>0.71964007694861754</v>
      </c>
      <c r="AI35">
        <f t="shared" si="42"/>
        <v>0.71964007694861754</v>
      </c>
      <c r="AJ35">
        <f t="shared" si="25"/>
        <v>0.71964007694861754</v>
      </c>
      <c r="AK35" t="b">
        <f t="shared" si="26"/>
        <v>0</v>
      </c>
      <c r="AL35" t="s">
        <v>33</v>
      </c>
      <c r="AM35" t="b">
        <f t="shared" si="38"/>
        <v>1</v>
      </c>
      <c r="AN35">
        <f t="shared" si="14"/>
        <v>0</v>
      </c>
      <c r="AO35">
        <f t="shared" si="4"/>
        <v>0</v>
      </c>
      <c r="AP35">
        <f t="shared" si="5"/>
        <v>0</v>
      </c>
      <c r="AQ35" t="b">
        <f t="shared" si="27"/>
        <v>0</v>
      </c>
      <c r="AR35" s="10" t="b">
        <f t="shared" si="28"/>
        <v>1</v>
      </c>
      <c r="AS35" s="10" t="b">
        <f t="shared" si="29"/>
        <v>1</v>
      </c>
      <c r="AT35" s="10" t="b">
        <f t="shared" si="39"/>
        <v>1</v>
      </c>
      <c r="AU35" t="str">
        <f t="shared" si="30"/>
        <v>bisect</v>
      </c>
      <c r="AV35" t="b">
        <f t="shared" si="7"/>
        <v>0</v>
      </c>
      <c r="AW35" t="str">
        <f t="shared" si="40"/>
        <v>Secant</v>
      </c>
      <c r="AX35" t="str">
        <f t="shared" si="41"/>
        <v>bisect</v>
      </c>
      <c r="AY35">
        <f t="shared" si="8"/>
        <v>0.71964007694861754</v>
      </c>
      <c r="AZ35">
        <f t="shared" si="9"/>
        <v>-2.7000623958883807E-13</v>
      </c>
      <c r="BA35">
        <f t="shared" si="10"/>
        <v>0.71964007694861754</v>
      </c>
      <c r="BB35">
        <f t="shared" si="11"/>
        <v>0.71964007694861765</v>
      </c>
      <c r="BC35">
        <f t="shared" si="12"/>
        <v>-2.7000623958883807E-13</v>
      </c>
      <c r="BD35">
        <f t="shared" si="13"/>
        <v>6.3948846218409017E-13</v>
      </c>
      <c r="BE35">
        <f t="shared" si="15"/>
        <v>0.71964007694861754</v>
      </c>
      <c r="BF35">
        <f t="shared" si="16"/>
        <v>0.71964007694861765</v>
      </c>
    </row>
    <row r="36" spans="1:58" x14ac:dyDescent="0.25">
      <c r="A36" s="8"/>
      <c r="B36" s="2"/>
      <c r="C36" s="2"/>
      <c r="D36" s="2"/>
      <c r="F36">
        <f t="shared" si="18"/>
        <v>0.16500000000000006</v>
      </c>
      <c r="G36">
        <f t="shared" si="1"/>
        <v>-361.54214556449637</v>
      </c>
      <c r="R36">
        <f t="shared" si="19"/>
        <v>0.16500000000000006</v>
      </c>
      <c r="T36">
        <f t="shared" si="20"/>
        <v>33</v>
      </c>
      <c r="U36" s="6">
        <f t="shared" si="21"/>
        <v>0.71964007694861754</v>
      </c>
      <c r="V36" s="6">
        <f t="shared" si="21"/>
        <v>0.71964007694861765</v>
      </c>
      <c r="W36" s="6">
        <f t="shared" si="22"/>
        <v>0.71964007694861754</v>
      </c>
      <c r="X36" s="6">
        <f t="shared" si="31"/>
        <v>0.71964007694861754</v>
      </c>
      <c r="Y36">
        <f t="shared" si="2"/>
        <v>-2.7000623958883807E-13</v>
      </c>
      <c r="Z36">
        <f t="shared" si="3"/>
        <v>6.3948846218409017E-13</v>
      </c>
      <c r="AA36">
        <f t="shared" si="23"/>
        <v>-2.7000623958883807E-13</v>
      </c>
      <c r="AB36">
        <f t="shared" si="24"/>
        <v>-2.7000623958883807E-13</v>
      </c>
      <c r="AC36">
        <f t="shared" si="32"/>
        <v>6.3425309516223383E-2</v>
      </c>
      <c r="AD36" t="e">
        <f t="shared" si="33"/>
        <v>#DIV/0!</v>
      </c>
      <c r="AE36" t="e">
        <f t="shared" si="34"/>
        <v>#DIV/0!</v>
      </c>
      <c r="AF36" t="e">
        <f t="shared" si="35"/>
        <v>#DIV/0!</v>
      </c>
      <c r="AG36">
        <f t="shared" si="36"/>
        <v>0.71964007694861754</v>
      </c>
      <c r="AH36">
        <f t="shared" si="37"/>
        <v>0.71964007694861754</v>
      </c>
      <c r="AI36">
        <f t="shared" si="42"/>
        <v>0.71964007694861754</v>
      </c>
      <c r="AJ36">
        <f t="shared" si="25"/>
        <v>0.71964007694861754</v>
      </c>
      <c r="AK36" t="b">
        <f t="shared" si="26"/>
        <v>0</v>
      </c>
      <c r="AL36" t="s">
        <v>33</v>
      </c>
      <c r="AM36" t="b">
        <f t="shared" si="38"/>
        <v>1</v>
      </c>
      <c r="AN36">
        <f t="shared" si="14"/>
        <v>0</v>
      </c>
      <c r="AO36">
        <f t="shared" si="4"/>
        <v>0</v>
      </c>
      <c r="AP36">
        <f t="shared" si="5"/>
        <v>0</v>
      </c>
      <c r="AQ36" t="b">
        <f t="shared" si="27"/>
        <v>0</v>
      </c>
      <c r="AR36" s="10" t="b">
        <f t="shared" si="28"/>
        <v>1</v>
      </c>
      <c r="AS36" s="10" t="b">
        <f t="shared" si="29"/>
        <v>1</v>
      </c>
      <c r="AT36" s="10" t="b">
        <f t="shared" si="39"/>
        <v>1</v>
      </c>
      <c r="AU36" t="str">
        <f t="shared" si="30"/>
        <v>bisect</v>
      </c>
      <c r="AV36" t="b">
        <f t="shared" si="7"/>
        <v>0</v>
      </c>
      <c r="AW36" t="str">
        <f t="shared" si="40"/>
        <v>Secant</v>
      </c>
      <c r="AX36" t="str">
        <f t="shared" si="41"/>
        <v>bisect</v>
      </c>
      <c r="AY36">
        <f t="shared" si="8"/>
        <v>0.71964007694861754</v>
      </c>
      <c r="AZ36">
        <f t="shared" si="9"/>
        <v>-2.7000623958883807E-13</v>
      </c>
      <c r="BA36">
        <f t="shared" si="10"/>
        <v>0.71964007694861754</v>
      </c>
      <c r="BB36">
        <f t="shared" si="11"/>
        <v>0.71964007694861765</v>
      </c>
      <c r="BC36">
        <f t="shared" si="12"/>
        <v>-2.7000623958883807E-13</v>
      </c>
      <c r="BD36">
        <f t="shared" si="13"/>
        <v>6.3948846218409017E-13</v>
      </c>
      <c r="BE36">
        <f t="shared" si="15"/>
        <v>0.71964007694861754</v>
      </c>
      <c r="BF36">
        <f t="shared" si="16"/>
        <v>0.71964007694861765</v>
      </c>
    </row>
    <row r="37" spans="1:58" x14ac:dyDescent="0.25">
      <c r="A37" s="8"/>
      <c r="B37" s="2"/>
      <c r="C37" s="2"/>
      <c r="D37" s="2"/>
      <c r="F37">
        <f t="shared" si="18"/>
        <v>0.17000000000000007</v>
      </c>
      <c r="G37">
        <f t="shared" si="1"/>
        <v>-357.01378898573887</v>
      </c>
      <c r="R37">
        <f t="shared" si="19"/>
        <v>0.17000000000000007</v>
      </c>
      <c r="T37">
        <f t="shared" si="20"/>
        <v>34</v>
      </c>
      <c r="U37" s="6">
        <f t="shared" si="21"/>
        <v>0.71964007694861754</v>
      </c>
      <c r="V37" s="6">
        <f t="shared" si="21"/>
        <v>0.71964007694861765</v>
      </c>
      <c r="W37" s="6">
        <f t="shared" si="22"/>
        <v>0.71964007694861754</v>
      </c>
      <c r="X37" s="6">
        <f t="shared" si="31"/>
        <v>0.71964007694861754</v>
      </c>
      <c r="Y37">
        <f t="shared" si="2"/>
        <v>-2.7000623958883807E-13</v>
      </c>
      <c r="Z37">
        <f t="shared" si="3"/>
        <v>6.3948846218409017E-13</v>
      </c>
      <c r="AA37">
        <f t="shared" si="23"/>
        <v>-2.7000623958883807E-13</v>
      </c>
      <c r="AB37">
        <f t="shared" si="24"/>
        <v>-2.7000623958883807E-13</v>
      </c>
      <c r="AC37">
        <f t="shared" si="32"/>
        <v>6.3425309516223383E-2</v>
      </c>
      <c r="AD37" t="e">
        <f t="shared" si="33"/>
        <v>#DIV/0!</v>
      </c>
      <c r="AE37" t="e">
        <f t="shared" si="34"/>
        <v>#DIV/0!</v>
      </c>
      <c r="AF37" t="e">
        <f t="shared" si="35"/>
        <v>#DIV/0!</v>
      </c>
      <c r="AG37">
        <f t="shared" si="36"/>
        <v>0.71964007694861754</v>
      </c>
      <c r="AH37">
        <f t="shared" si="37"/>
        <v>0.71964007694861754</v>
      </c>
      <c r="AI37">
        <f t="shared" si="42"/>
        <v>0.71964007694861754</v>
      </c>
      <c r="AJ37">
        <f t="shared" si="25"/>
        <v>0.71964007694861754</v>
      </c>
      <c r="AK37" t="b">
        <f t="shared" si="26"/>
        <v>0</v>
      </c>
      <c r="AL37" t="s">
        <v>33</v>
      </c>
      <c r="AM37" t="b">
        <f t="shared" si="38"/>
        <v>1</v>
      </c>
      <c r="AN37">
        <f t="shared" si="14"/>
        <v>0</v>
      </c>
      <c r="AO37">
        <f t="shared" si="4"/>
        <v>0</v>
      </c>
      <c r="AP37">
        <f t="shared" si="5"/>
        <v>0</v>
      </c>
      <c r="AQ37" t="b">
        <f t="shared" si="27"/>
        <v>0</v>
      </c>
      <c r="AR37" s="10" t="b">
        <f t="shared" si="28"/>
        <v>1</v>
      </c>
      <c r="AS37" s="10" t="b">
        <f t="shared" si="29"/>
        <v>1</v>
      </c>
      <c r="AT37" s="10" t="b">
        <f t="shared" si="39"/>
        <v>1</v>
      </c>
      <c r="AU37" t="str">
        <f t="shared" si="30"/>
        <v>bisect</v>
      </c>
      <c r="AV37" t="b">
        <f t="shared" si="7"/>
        <v>0</v>
      </c>
      <c r="AW37" t="str">
        <f t="shared" si="40"/>
        <v>Secant</v>
      </c>
      <c r="AX37" t="str">
        <f t="shared" si="41"/>
        <v>bisect</v>
      </c>
      <c r="AY37">
        <f t="shared" si="8"/>
        <v>0.71964007694861754</v>
      </c>
      <c r="AZ37">
        <f t="shared" si="9"/>
        <v>-2.7000623958883807E-13</v>
      </c>
      <c r="BA37">
        <f t="shared" si="10"/>
        <v>0.71964007694861754</v>
      </c>
      <c r="BB37">
        <f t="shared" si="11"/>
        <v>0.71964007694861765</v>
      </c>
      <c r="BC37">
        <f t="shared" si="12"/>
        <v>-2.7000623958883807E-13</v>
      </c>
      <c r="BD37">
        <f t="shared" si="13"/>
        <v>6.3948846218409017E-13</v>
      </c>
      <c r="BE37">
        <f t="shared" si="15"/>
        <v>0.71964007694861754</v>
      </c>
      <c r="BF37">
        <f t="shared" si="16"/>
        <v>0.71964007694861765</v>
      </c>
    </row>
    <row r="38" spans="1:58" x14ac:dyDescent="0.25">
      <c r="A38" s="8"/>
      <c r="B38" s="2"/>
      <c r="C38" s="2"/>
      <c r="D38" s="2"/>
      <c r="F38">
        <f t="shared" si="18"/>
        <v>0.17500000000000007</v>
      </c>
      <c r="G38">
        <f t="shared" si="1"/>
        <v>-352.51822809509355</v>
      </c>
      <c r="R38">
        <f t="shared" si="19"/>
        <v>0.17500000000000007</v>
      </c>
      <c r="T38">
        <f t="shared" si="20"/>
        <v>35</v>
      </c>
      <c r="U38" s="6">
        <f t="shared" si="21"/>
        <v>0.71964007694861754</v>
      </c>
      <c r="V38" s="6">
        <f t="shared" si="21"/>
        <v>0.71964007694861765</v>
      </c>
      <c r="W38" s="6">
        <f t="shared" si="22"/>
        <v>0.71964007694861754</v>
      </c>
      <c r="X38" s="6">
        <f t="shared" si="31"/>
        <v>0.71964007694861754</v>
      </c>
      <c r="Y38">
        <f t="shared" si="2"/>
        <v>-2.7000623958883807E-13</v>
      </c>
      <c r="Z38">
        <f t="shared" si="3"/>
        <v>6.3948846218409017E-13</v>
      </c>
      <c r="AA38">
        <f t="shared" si="23"/>
        <v>-2.7000623958883807E-13</v>
      </c>
      <c r="AB38">
        <f t="shared" si="24"/>
        <v>-2.7000623958883807E-13</v>
      </c>
      <c r="AC38">
        <f t="shared" si="32"/>
        <v>6.3425309516223383E-2</v>
      </c>
      <c r="AD38" t="e">
        <f t="shared" si="33"/>
        <v>#DIV/0!</v>
      </c>
      <c r="AE38" t="e">
        <f t="shared" si="34"/>
        <v>#DIV/0!</v>
      </c>
      <c r="AF38" t="e">
        <f t="shared" si="35"/>
        <v>#DIV/0!</v>
      </c>
      <c r="AG38">
        <f t="shared" si="36"/>
        <v>0.71964007694861754</v>
      </c>
      <c r="AH38">
        <f t="shared" si="37"/>
        <v>0.71964007694861754</v>
      </c>
      <c r="AI38">
        <f t="shared" si="42"/>
        <v>0.71964007694861754</v>
      </c>
      <c r="AJ38">
        <f t="shared" si="25"/>
        <v>0.71964007694861754</v>
      </c>
      <c r="AK38" t="b">
        <f t="shared" si="26"/>
        <v>0</v>
      </c>
      <c r="AL38" t="s">
        <v>33</v>
      </c>
      <c r="AM38" t="b">
        <f t="shared" si="38"/>
        <v>1</v>
      </c>
      <c r="AN38">
        <f t="shared" si="14"/>
        <v>0</v>
      </c>
      <c r="AO38">
        <f t="shared" si="4"/>
        <v>0</v>
      </c>
      <c r="AP38">
        <f t="shared" si="5"/>
        <v>0</v>
      </c>
      <c r="AQ38" t="b">
        <f t="shared" si="27"/>
        <v>0</v>
      </c>
      <c r="AR38" s="10" t="b">
        <f t="shared" si="28"/>
        <v>1</v>
      </c>
      <c r="AS38" s="10" t="b">
        <f t="shared" si="29"/>
        <v>1</v>
      </c>
      <c r="AT38" s="10" t="b">
        <f t="shared" si="39"/>
        <v>1</v>
      </c>
      <c r="AU38" t="str">
        <f t="shared" si="30"/>
        <v>bisect</v>
      </c>
      <c r="AV38" t="b">
        <f t="shared" si="7"/>
        <v>0</v>
      </c>
      <c r="AW38" t="str">
        <f t="shared" si="40"/>
        <v>Secant</v>
      </c>
      <c r="AX38" t="str">
        <f t="shared" si="41"/>
        <v>bisect</v>
      </c>
      <c r="AY38">
        <f t="shared" si="8"/>
        <v>0.71964007694861754</v>
      </c>
      <c r="AZ38">
        <f t="shared" si="9"/>
        <v>-2.7000623958883807E-13</v>
      </c>
      <c r="BA38">
        <f t="shared" si="10"/>
        <v>0.71964007694861754</v>
      </c>
      <c r="BB38">
        <f t="shared" si="11"/>
        <v>0.71964007694861765</v>
      </c>
      <c r="BC38">
        <f t="shared" si="12"/>
        <v>-2.7000623958883807E-13</v>
      </c>
      <c r="BD38">
        <f t="shared" si="13"/>
        <v>6.3948846218409017E-13</v>
      </c>
      <c r="BE38">
        <f t="shared" si="15"/>
        <v>0.71964007694861754</v>
      </c>
      <c r="BF38">
        <f t="shared" si="16"/>
        <v>0.71964007694861765</v>
      </c>
    </row>
    <row r="39" spans="1:58" x14ac:dyDescent="0.25">
      <c r="A39" s="8"/>
      <c r="B39" s="2"/>
      <c r="C39" s="2"/>
      <c r="D39" s="2"/>
      <c r="F39">
        <f t="shared" si="18"/>
        <v>0.18000000000000008</v>
      </c>
      <c r="G39">
        <f t="shared" si="1"/>
        <v>-348.05508071796231</v>
      </c>
      <c r="R39">
        <f t="shared" si="19"/>
        <v>0.18000000000000008</v>
      </c>
      <c r="T39">
        <f t="shared" si="20"/>
        <v>36</v>
      </c>
      <c r="U39" s="6">
        <f t="shared" si="21"/>
        <v>0.71964007694861754</v>
      </c>
      <c r="V39" s="6">
        <f t="shared" si="21"/>
        <v>0.71964007694861765</v>
      </c>
      <c r="W39" s="6">
        <f t="shared" si="22"/>
        <v>0.71964007694861754</v>
      </c>
      <c r="X39" s="6">
        <f t="shared" si="31"/>
        <v>0.71964007694861754</v>
      </c>
      <c r="Y39">
        <f t="shared" si="2"/>
        <v>-2.7000623958883807E-13</v>
      </c>
      <c r="Z39">
        <f t="shared" si="3"/>
        <v>6.3948846218409017E-13</v>
      </c>
      <c r="AA39">
        <f t="shared" si="23"/>
        <v>-2.7000623958883807E-13</v>
      </c>
      <c r="AB39">
        <f t="shared" si="24"/>
        <v>-2.7000623958883807E-13</v>
      </c>
      <c r="AC39">
        <f t="shared" si="32"/>
        <v>6.3425309516223383E-2</v>
      </c>
      <c r="AD39" t="e">
        <f t="shared" si="33"/>
        <v>#DIV/0!</v>
      </c>
      <c r="AE39" t="e">
        <f t="shared" si="34"/>
        <v>#DIV/0!</v>
      </c>
      <c r="AF39" t="e">
        <f t="shared" si="35"/>
        <v>#DIV/0!</v>
      </c>
      <c r="AG39">
        <f t="shared" si="36"/>
        <v>0.71964007694861754</v>
      </c>
      <c r="AH39">
        <f t="shared" si="37"/>
        <v>0.71964007694861754</v>
      </c>
      <c r="AI39">
        <f t="shared" si="42"/>
        <v>0.71964007694861754</v>
      </c>
      <c r="AJ39">
        <f t="shared" si="25"/>
        <v>0.71964007694861754</v>
      </c>
      <c r="AK39" t="b">
        <f t="shared" si="26"/>
        <v>0</v>
      </c>
      <c r="AL39" t="s">
        <v>33</v>
      </c>
      <c r="AM39" t="b">
        <f t="shared" si="38"/>
        <v>1</v>
      </c>
      <c r="AN39">
        <f t="shared" si="14"/>
        <v>0</v>
      </c>
      <c r="AO39">
        <f t="shared" si="4"/>
        <v>0</v>
      </c>
      <c r="AP39">
        <f t="shared" si="5"/>
        <v>0</v>
      </c>
      <c r="AQ39" t="b">
        <f t="shared" si="27"/>
        <v>0</v>
      </c>
      <c r="AR39" s="10" t="b">
        <f t="shared" si="28"/>
        <v>1</v>
      </c>
      <c r="AS39" s="10" t="b">
        <f t="shared" si="29"/>
        <v>1</v>
      </c>
      <c r="AT39" s="10" t="b">
        <f t="shared" si="39"/>
        <v>1</v>
      </c>
      <c r="AU39" t="str">
        <f t="shared" si="30"/>
        <v>bisect</v>
      </c>
      <c r="AV39" t="b">
        <f t="shared" si="7"/>
        <v>0</v>
      </c>
      <c r="AW39" t="str">
        <f t="shared" si="40"/>
        <v>Secant</v>
      </c>
      <c r="AX39" t="str">
        <f t="shared" si="41"/>
        <v>bisect</v>
      </c>
      <c r="AY39">
        <f t="shared" si="8"/>
        <v>0.71964007694861754</v>
      </c>
      <c r="AZ39">
        <f t="shared" si="9"/>
        <v>-2.7000623958883807E-13</v>
      </c>
      <c r="BA39">
        <f t="shared" si="10"/>
        <v>0.71964007694861754</v>
      </c>
      <c r="BB39">
        <f t="shared" si="11"/>
        <v>0.71964007694861765</v>
      </c>
      <c r="BC39">
        <f t="shared" si="12"/>
        <v>-2.7000623958883807E-13</v>
      </c>
      <c r="BD39">
        <f t="shared" si="13"/>
        <v>6.3948846218409017E-13</v>
      </c>
      <c r="BE39">
        <f t="shared" si="15"/>
        <v>0.71964007694861754</v>
      </c>
      <c r="BF39">
        <f t="shared" si="16"/>
        <v>0.71964007694861765</v>
      </c>
    </row>
    <row r="40" spans="1:58" x14ac:dyDescent="0.25">
      <c r="A40" s="8"/>
      <c r="B40" s="2"/>
      <c r="C40" s="2"/>
      <c r="D40" s="2"/>
      <c r="T40">
        <f t="shared" si="20"/>
        <v>37</v>
      </c>
      <c r="U40" s="6">
        <f t="shared" si="21"/>
        <v>0.71964007694861754</v>
      </c>
      <c r="V40" s="6">
        <f t="shared" si="21"/>
        <v>0.71964007694861765</v>
      </c>
      <c r="W40" s="6">
        <f t="shared" si="22"/>
        <v>0.71964007694861754</v>
      </c>
      <c r="X40" s="6">
        <f t="shared" si="31"/>
        <v>0.71964007694861754</v>
      </c>
      <c r="Y40">
        <f t="shared" si="2"/>
        <v>-2.7000623958883807E-13</v>
      </c>
      <c r="Z40">
        <f t="shared" si="3"/>
        <v>6.3948846218409017E-13</v>
      </c>
      <c r="AA40">
        <f t="shared" si="23"/>
        <v>-2.7000623958883807E-13</v>
      </c>
      <c r="AB40">
        <f t="shared" si="24"/>
        <v>-2.7000623958883807E-13</v>
      </c>
      <c r="AC40">
        <f t="shared" si="32"/>
        <v>6.3425309516223383E-2</v>
      </c>
      <c r="AD40" t="e">
        <f t="shared" si="33"/>
        <v>#DIV/0!</v>
      </c>
      <c r="AE40" t="e">
        <f t="shared" si="34"/>
        <v>#DIV/0!</v>
      </c>
      <c r="AF40" t="e">
        <f t="shared" si="35"/>
        <v>#DIV/0!</v>
      </c>
      <c r="AG40">
        <f t="shared" si="36"/>
        <v>0.71964007694861754</v>
      </c>
      <c r="AH40">
        <f t="shared" si="37"/>
        <v>0.71964007694861754</v>
      </c>
      <c r="AI40">
        <f t="shared" si="42"/>
        <v>0.71964007694861754</v>
      </c>
      <c r="AJ40">
        <f t="shared" si="25"/>
        <v>0.71964007694861754</v>
      </c>
      <c r="AK40" t="b">
        <f t="shared" si="26"/>
        <v>0</v>
      </c>
      <c r="AL40" t="s">
        <v>33</v>
      </c>
      <c r="AM40" t="b">
        <f t="shared" si="38"/>
        <v>1</v>
      </c>
      <c r="AN40">
        <f t="shared" si="14"/>
        <v>0</v>
      </c>
      <c r="AO40">
        <f t="shared" si="4"/>
        <v>0</v>
      </c>
      <c r="AP40">
        <f t="shared" si="5"/>
        <v>0</v>
      </c>
      <c r="AQ40" t="b">
        <f t="shared" si="27"/>
        <v>0</v>
      </c>
      <c r="AR40" s="10" t="b">
        <f t="shared" si="28"/>
        <v>1</v>
      </c>
      <c r="AS40" s="10" t="b">
        <f t="shared" si="29"/>
        <v>1</v>
      </c>
      <c r="AT40" s="10" t="b">
        <f t="shared" si="39"/>
        <v>1</v>
      </c>
      <c r="AU40" t="str">
        <f t="shared" si="30"/>
        <v>bisect</v>
      </c>
      <c r="AV40" t="b">
        <f t="shared" si="7"/>
        <v>0</v>
      </c>
      <c r="AW40" t="str">
        <f t="shared" si="40"/>
        <v>Secant</v>
      </c>
      <c r="AX40" t="str">
        <f t="shared" si="41"/>
        <v>bisect</v>
      </c>
      <c r="AY40">
        <f t="shared" si="8"/>
        <v>0.71964007694861754</v>
      </c>
      <c r="AZ40">
        <f t="shared" si="9"/>
        <v>-2.7000623958883807E-13</v>
      </c>
      <c r="BA40">
        <f t="shared" si="10"/>
        <v>0.71964007694861754</v>
      </c>
      <c r="BB40">
        <f t="shared" si="11"/>
        <v>0.71964007694861765</v>
      </c>
      <c r="BC40">
        <f t="shared" si="12"/>
        <v>-2.7000623958883807E-13</v>
      </c>
      <c r="BD40">
        <f t="shared" si="13"/>
        <v>6.3948846218409017E-13</v>
      </c>
      <c r="BE40">
        <f t="shared" si="15"/>
        <v>0.71964007694861754</v>
      </c>
      <c r="BF40">
        <f t="shared" si="16"/>
        <v>0.71964007694861765</v>
      </c>
    </row>
    <row r="41" spans="1:58" x14ac:dyDescent="0.25">
      <c r="A41" s="8"/>
      <c r="B41" s="2"/>
      <c r="C41" s="2"/>
      <c r="D41" s="2"/>
      <c r="T41">
        <f t="shared" si="20"/>
        <v>38</v>
      </c>
      <c r="U41" s="6">
        <f t="shared" si="21"/>
        <v>0.71964007694861754</v>
      </c>
      <c r="V41" s="6">
        <f t="shared" si="21"/>
        <v>0.71964007694861765</v>
      </c>
      <c r="W41" s="6">
        <f t="shared" si="22"/>
        <v>0.71964007694861754</v>
      </c>
      <c r="X41" s="6">
        <f t="shared" si="31"/>
        <v>0.71964007694861754</v>
      </c>
      <c r="Y41">
        <f t="shared" si="2"/>
        <v>-2.7000623958883807E-13</v>
      </c>
      <c r="Z41">
        <f t="shared" si="3"/>
        <v>6.3948846218409017E-13</v>
      </c>
      <c r="AA41">
        <f t="shared" si="23"/>
        <v>-2.7000623958883807E-13</v>
      </c>
      <c r="AB41">
        <f t="shared" si="24"/>
        <v>-2.7000623958883807E-13</v>
      </c>
      <c r="AC41">
        <f t="shared" si="32"/>
        <v>6.3425309516223383E-2</v>
      </c>
      <c r="AD41" t="e">
        <f t="shared" si="33"/>
        <v>#DIV/0!</v>
      </c>
      <c r="AE41" t="e">
        <f t="shared" si="34"/>
        <v>#DIV/0!</v>
      </c>
      <c r="AF41" t="e">
        <f t="shared" si="35"/>
        <v>#DIV/0!</v>
      </c>
      <c r="AG41">
        <f t="shared" si="36"/>
        <v>0.71964007694861754</v>
      </c>
      <c r="AH41">
        <f t="shared" si="37"/>
        <v>0.71964007694861754</v>
      </c>
      <c r="AI41">
        <f t="shared" si="42"/>
        <v>0.71964007694861754</v>
      </c>
      <c r="AJ41">
        <f t="shared" si="25"/>
        <v>0.71964007694861754</v>
      </c>
      <c r="AK41" t="b">
        <f t="shared" si="26"/>
        <v>0</v>
      </c>
      <c r="AL41" t="s">
        <v>33</v>
      </c>
      <c r="AM41" t="b">
        <f t="shared" si="38"/>
        <v>1</v>
      </c>
      <c r="AN41">
        <f t="shared" si="14"/>
        <v>0</v>
      </c>
      <c r="AO41">
        <f t="shared" si="4"/>
        <v>0</v>
      </c>
      <c r="AP41">
        <f t="shared" si="5"/>
        <v>0</v>
      </c>
      <c r="AQ41" t="b">
        <f t="shared" si="27"/>
        <v>0</v>
      </c>
      <c r="AR41" s="10" t="b">
        <f t="shared" si="28"/>
        <v>1</v>
      </c>
      <c r="AS41" s="10" t="b">
        <f t="shared" si="29"/>
        <v>1</v>
      </c>
      <c r="AT41" s="10" t="b">
        <f t="shared" si="39"/>
        <v>1</v>
      </c>
      <c r="AU41" t="str">
        <f t="shared" si="30"/>
        <v>bisect</v>
      </c>
      <c r="AV41" t="b">
        <f t="shared" si="7"/>
        <v>0</v>
      </c>
      <c r="AW41" t="str">
        <f t="shared" si="40"/>
        <v>Secant</v>
      </c>
      <c r="AX41" t="str">
        <f t="shared" si="41"/>
        <v>bisect</v>
      </c>
      <c r="AY41">
        <f t="shared" si="8"/>
        <v>0.71964007694861754</v>
      </c>
      <c r="AZ41">
        <f t="shared" si="9"/>
        <v>-2.7000623958883807E-13</v>
      </c>
      <c r="BA41">
        <f t="shared" si="10"/>
        <v>0.71964007694861754</v>
      </c>
      <c r="BB41">
        <f t="shared" si="11"/>
        <v>0.71964007694861765</v>
      </c>
      <c r="BC41">
        <f t="shared" si="12"/>
        <v>-2.7000623958883807E-13</v>
      </c>
      <c r="BD41">
        <f t="shared" si="13"/>
        <v>6.3948846218409017E-13</v>
      </c>
      <c r="BE41">
        <f t="shared" si="15"/>
        <v>0.71964007694861754</v>
      </c>
      <c r="BF41">
        <f t="shared" si="16"/>
        <v>0.71964007694861765</v>
      </c>
    </row>
    <row r="42" spans="1:58" x14ac:dyDescent="0.25">
      <c r="A42" s="8"/>
      <c r="B42" s="2"/>
      <c r="C42" s="2"/>
      <c r="D42" s="2"/>
      <c r="T42">
        <f t="shared" si="20"/>
        <v>39</v>
      </c>
      <c r="U42" s="6">
        <f t="shared" si="21"/>
        <v>0.71964007694861754</v>
      </c>
      <c r="V42" s="6">
        <f t="shared" si="21"/>
        <v>0.71964007694861765</v>
      </c>
      <c r="W42" s="6">
        <f t="shared" si="22"/>
        <v>0.71964007694861754</v>
      </c>
      <c r="X42" s="6">
        <f t="shared" si="31"/>
        <v>0.71964007694861754</v>
      </c>
      <c r="Y42">
        <f t="shared" si="2"/>
        <v>-2.7000623958883807E-13</v>
      </c>
      <c r="Z42">
        <f t="shared" si="3"/>
        <v>6.3948846218409017E-13</v>
      </c>
      <c r="AA42">
        <f t="shared" si="23"/>
        <v>-2.7000623958883807E-13</v>
      </c>
      <c r="AB42">
        <f t="shared" si="24"/>
        <v>-2.7000623958883807E-13</v>
      </c>
      <c r="AC42">
        <f t="shared" si="32"/>
        <v>6.3425309516223383E-2</v>
      </c>
      <c r="AD42" t="e">
        <f t="shared" si="33"/>
        <v>#DIV/0!</v>
      </c>
      <c r="AE42" t="e">
        <f t="shared" si="34"/>
        <v>#DIV/0!</v>
      </c>
      <c r="AF42" t="e">
        <f t="shared" si="35"/>
        <v>#DIV/0!</v>
      </c>
      <c r="AG42">
        <f t="shared" si="36"/>
        <v>0.71964007694861754</v>
      </c>
      <c r="AH42">
        <f t="shared" si="37"/>
        <v>0.71964007694861754</v>
      </c>
      <c r="AI42">
        <f t="shared" si="42"/>
        <v>0.71964007694861754</v>
      </c>
      <c r="AJ42">
        <f t="shared" si="25"/>
        <v>0.71964007694861754</v>
      </c>
      <c r="AK42" t="b">
        <f t="shared" si="26"/>
        <v>0</v>
      </c>
      <c r="AL42" t="s">
        <v>33</v>
      </c>
      <c r="AM42" t="b">
        <f t="shared" si="38"/>
        <v>1</v>
      </c>
      <c r="AN42">
        <f t="shared" si="14"/>
        <v>0</v>
      </c>
      <c r="AO42">
        <f t="shared" si="4"/>
        <v>0</v>
      </c>
      <c r="AP42">
        <f t="shared" si="5"/>
        <v>0</v>
      </c>
      <c r="AQ42" t="b">
        <f t="shared" si="27"/>
        <v>0</v>
      </c>
      <c r="AR42" s="10" t="b">
        <f t="shared" si="28"/>
        <v>1</v>
      </c>
      <c r="AS42" s="10" t="b">
        <f t="shared" si="29"/>
        <v>1</v>
      </c>
      <c r="AT42" s="10" t="b">
        <f t="shared" si="39"/>
        <v>1</v>
      </c>
      <c r="AU42" t="str">
        <f t="shared" si="30"/>
        <v>bisect</v>
      </c>
      <c r="AV42" t="b">
        <f t="shared" si="7"/>
        <v>0</v>
      </c>
      <c r="AW42" t="str">
        <f t="shared" si="40"/>
        <v>Secant</v>
      </c>
      <c r="AX42" t="str">
        <f t="shared" si="41"/>
        <v>bisect</v>
      </c>
      <c r="AY42">
        <f t="shared" si="8"/>
        <v>0.71964007694861754</v>
      </c>
      <c r="AZ42">
        <f t="shared" si="9"/>
        <v>-2.7000623958883807E-13</v>
      </c>
      <c r="BA42">
        <f t="shared" si="10"/>
        <v>0.71964007694861754</v>
      </c>
      <c r="BB42">
        <f t="shared" si="11"/>
        <v>0.71964007694861765</v>
      </c>
      <c r="BC42">
        <f t="shared" si="12"/>
        <v>-2.7000623958883807E-13</v>
      </c>
      <c r="BD42">
        <f t="shared" si="13"/>
        <v>6.3948846218409017E-13</v>
      </c>
      <c r="BE42">
        <f t="shared" si="15"/>
        <v>0.71964007694861754</v>
      </c>
      <c r="BF42">
        <f t="shared" si="16"/>
        <v>0.71964007694861765</v>
      </c>
    </row>
    <row r="43" spans="1:58" x14ac:dyDescent="0.25">
      <c r="A43" s="8"/>
      <c r="B43" s="2"/>
      <c r="C43" s="2"/>
      <c r="D43" s="2"/>
      <c r="T43">
        <f t="shared" si="20"/>
        <v>40</v>
      </c>
      <c r="U43" s="6">
        <f t="shared" si="21"/>
        <v>0.71964007694861754</v>
      </c>
      <c r="V43" s="6">
        <f t="shared" si="21"/>
        <v>0.71964007694861765</v>
      </c>
      <c r="W43" s="6">
        <f t="shared" si="22"/>
        <v>0.71964007694861754</v>
      </c>
      <c r="X43" s="6">
        <f t="shared" si="31"/>
        <v>0.71964007694861754</v>
      </c>
      <c r="Y43">
        <f t="shared" si="2"/>
        <v>-2.7000623958883807E-13</v>
      </c>
      <c r="Z43">
        <f t="shared" si="3"/>
        <v>6.3948846218409017E-13</v>
      </c>
      <c r="AA43">
        <f t="shared" si="23"/>
        <v>-2.7000623958883807E-13</v>
      </c>
      <c r="AB43">
        <f t="shared" si="24"/>
        <v>-2.7000623958883807E-13</v>
      </c>
      <c r="AC43">
        <f t="shared" si="32"/>
        <v>6.3425309516223383E-2</v>
      </c>
      <c r="AD43" t="e">
        <f t="shared" si="33"/>
        <v>#DIV/0!</v>
      </c>
      <c r="AE43" t="e">
        <f t="shared" si="34"/>
        <v>#DIV/0!</v>
      </c>
      <c r="AF43" t="e">
        <f t="shared" si="35"/>
        <v>#DIV/0!</v>
      </c>
      <c r="AG43">
        <f t="shared" si="36"/>
        <v>0.71964007694861754</v>
      </c>
      <c r="AH43">
        <f t="shared" si="37"/>
        <v>0.71964007694861754</v>
      </c>
      <c r="AI43">
        <f t="shared" si="42"/>
        <v>0.71964007694861754</v>
      </c>
      <c r="AJ43">
        <f t="shared" si="25"/>
        <v>0.71964007694861754</v>
      </c>
      <c r="AK43" t="b">
        <f t="shared" si="26"/>
        <v>0</v>
      </c>
      <c r="AL43" t="s">
        <v>33</v>
      </c>
      <c r="AM43" t="b">
        <f t="shared" si="38"/>
        <v>1</v>
      </c>
      <c r="AN43">
        <f t="shared" si="14"/>
        <v>0</v>
      </c>
      <c r="AO43">
        <f t="shared" si="4"/>
        <v>0</v>
      </c>
      <c r="AP43">
        <f t="shared" si="5"/>
        <v>0</v>
      </c>
      <c r="AQ43" t="b">
        <f t="shared" si="27"/>
        <v>0</v>
      </c>
      <c r="AR43" s="10" t="b">
        <f t="shared" si="28"/>
        <v>1</v>
      </c>
      <c r="AS43" s="10" t="b">
        <f t="shared" si="29"/>
        <v>1</v>
      </c>
      <c r="AT43" s="10" t="b">
        <f t="shared" si="39"/>
        <v>1</v>
      </c>
      <c r="AU43" t="str">
        <f t="shared" si="30"/>
        <v>bisect</v>
      </c>
      <c r="AV43" t="b">
        <f t="shared" si="7"/>
        <v>0</v>
      </c>
      <c r="AW43" t="str">
        <f t="shared" si="40"/>
        <v>Secant</v>
      </c>
      <c r="AX43" t="str">
        <f t="shared" si="41"/>
        <v>bisect</v>
      </c>
      <c r="AY43">
        <f t="shared" si="8"/>
        <v>0.71964007694861754</v>
      </c>
      <c r="AZ43">
        <f t="shared" si="9"/>
        <v>-2.7000623958883807E-13</v>
      </c>
      <c r="BA43">
        <f t="shared" si="10"/>
        <v>0.71964007694861754</v>
      </c>
      <c r="BB43">
        <f t="shared" si="11"/>
        <v>0.71964007694861765</v>
      </c>
      <c r="BC43">
        <f t="shared" si="12"/>
        <v>-2.7000623958883807E-13</v>
      </c>
      <c r="BD43">
        <f t="shared" si="13"/>
        <v>6.3948846218409017E-13</v>
      </c>
      <c r="BE43">
        <f t="shared" si="15"/>
        <v>0.71964007694861754</v>
      </c>
      <c r="BF43">
        <f t="shared" si="16"/>
        <v>0.71964007694861765</v>
      </c>
    </row>
    <row r="44" spans="1:58" x14ac:dyDescent="0.25">
      <c r="A44" s="8"/>
      <c r="B44" s="2"/>
      <c r="C44" s="2"/>
      <c r="D44" s="2"/>
      <c r="T44">
        <f t="shared" si="20"/>
        <v>41</v>
      </c>
      <c r="U44" s="6">
        <f t="shared" si="21"/>
        <v>0.71964007694861754</v>
      </c>
      <c r="V44" s="6">
        <f t="shared" si="21"/>
        <v>0.71964007694861765</v>
      </c>
      <c r="W44" s="6">
        <f t="shared" si="22"/>
        <v>0.71964007694861754</v>
      </c>
      <c r="X44" s="6">
        <f t="shared" si="31"/>
        <v>0.71964007694861754</v>
      </c>
      <c r="Y44">
        <f t="shared" si="2"/>
        <v>-2.7000623958883807E-13</v>
      </c>
      <c r="Z44">
        <f t="shared" si="3"/>
        <v>6.3948846218409017E-13</v>
      </c>
      <c r="AA44">
        <f t="shared" si="23"/>
        <v>-2.7000623958883807E-13</v>
      </c>
      <c r="AB44">
        <f t="shared" si="24"/>
        <v>-2.7000623958883807E-13</v>
      </c>
      <c r="AC44">
        <f t="shared" si="32"/>
        <v>6.3425309516223383E-2</v>
      </c>
      <c r="AD44" t="e">
        <f t="shared" si="33"/>
        <v>#DIV/0!</v>
      </c>
      <c r="AE44" t="e">
        <f t="shared" si="34"/>
        <v>#DIV/0!</v>
      </c>
      <c r="AF44" t="e">
        <f t="shared" si="35"/>
        <v>#DIV/0!</v>
      </c>
      <c r="AG44">
        <f t="shared" si="36"/>
        <v>0.71964007694861754</v>
      </c>
      <c r="AH44">
        <f t="shared" si="37"/>
        <v>0.71964007694861754</v>
      </c>
      <c r="AI44">
        <f t="shared" si="42"/>
        <v>0.71964007694861754</v>
      </c>
      <c r="AJ44">
        <f t="shared" si="25"/>
        <v>0.71964007694861754</v>
      </c>
      <c r="AK44" t="b">
        <f t="shared" si="26"/>
        <v>0</v>
      </c>
      <c r="AL44" t="s">
        <v>33</v>
      </c>
      <c r="AM44" t="b">
        <f t="shared" si="38"/>
        <v>1</v>
      </c>
      <c r="AN44">
        <f t="shared" si="14"/>
        <v>0</v>
      </c>
      <c r="AO44">
        <f t="shared" si="4"/>
        <v>0</v>
      </c>
      <c r="AP44">
        <f t="shared" si="5"/>
        <v>0</v>
      </c>
      <c r="AQ44" t="b">
        <f t="shared" si="27"/>
        <v>0</v>
      </c>
      <c r="AR44" s="10" t="b">
        <f t="shared" si="28"/>
        <v>1</v>
      </c>
      <c r="AS44" s="10" t="b">
        <f t="shared" si="29"/>
        <v>1</v>
      </c>
      <c r="AT44" s="10" t="b">
        <f t="shared" si="39"/>
        <v>1</v>
      </c>
      <c r="AU44" t="str">
        <f t="shared" si="30"/>
        <v>bisect</v>
      </c>
      <c r="AV44" t="b">
        <f t="shared" si="7"/>
        <v>0</v>
      </c>
      <c r="AW44" t="str">
        <f t="shared" si="40"/>
        <v>Secant</v>
      </c>
      <c r="AX44" t="str">
        <f t="shared" si="41"/>
        <v>bisect</v>
      </c>
      <c r="AY44">
        <f t="shared" si="8"/>
        <v>0.71964007694861754</v>
      </c>
      <c r="AZ44">
        <f t="shared" si="9"/>
        <v>-2.7000623958883807E-13</v>
      </c>
      <c r="BA44">
        <f t="shared" si="10"/>
        <v>0.71964007694861754</v>
      </c>
      <c r="BB44">
        <f t="shared" si="11"/>
        <v>0.71964007694861765</v>
      </c>
      <c r="BC44">
        <f t="shared" si="12"/>
        <v>-2.7000623958883807E-13</v>
      </c>
      <c r="BD44">
        <f t="shared" si="13"/>
        <v>6.3948846218409017E-13</v>
      </c>
      <c r="BE44">
        <f t="shared" si="15"/>
        <v>0.71964007694861754</v>
      </c>
      <c r="BF44">
        <f t="shared" si="16"/>
        <v>0.71964007694861765</v>
      </c>
    </row>
    <row r="45" spans="1:58" x14ac:dyDescent="0.25">
      <c r="A45" s="8"/>
      <c r="B45" s="2"/>
      <c r="C45" s="2"/>
      <c r="D45" s="2"/>
      <c r="T45">
        <f t="shared" si="20"/>
        <v>42</v>
      </c>
      <c r="U45" s="6">
        <f t="shared" si="21"/>
        <v>0.71964007694861754</v>
      </c>
      <c r="V45" s="6">
        <f t="shared" si="21"/>
        <v>0.71964007694861765</v>
      </c>
      <c r="W45" s="6">
        <f t="shared" si="22"/>
        <v>0.71964007694861754</v>
      </c>
      <c r="X45" s="6">
        <f t="shared" si="31"/>
        <v>0.71964007694861754</v>
      </c>
      <c r="Y45">
        <f t="shared" si="2"/>
        <v>-2.7000623958883807E-13</v>
      </c>
      <c r="Z45">
        <f t="shared" si="3"/>
        <v>6.3948846218409017E-13</v>
      </c>
      <c r="AA45">
        <f t="shared" si="23"/>
        <v>-2.7000623958883807E-13</v>
      </c>
      <c r="AB45">
        <f t="shared" si="24"/>
        <v>-2.7000623958883807E-13</v>
      </c>
      <c r="AC45">
        <f t="shared" si="32"/>
        <v>6.3425309516223383E-2</v>
      </c>
      <c r="AD45" t="e">
        <f t="shared" si="33"/>
        <v>#DIV/0!</v>
      </c>
      <c r="AE45" t="e">
        <f t="shared" si="34"/>
        <v>#DIV/0!</v>
      </c>
      <c r="AF45" t="e">
        <f t="shared" si="35"/>
        <v>#DIV/0!</v>
      </c>
      <c r="AG45">
        <f t="shared" si="36"/>
        <v>0.71964007694861754</v>
      </c>
      <c r="AH45">
        <f t="shared" si="37"/>
        <v>0.71964007694861754</v>
      </c>
      <c r="AI45">
        <f t="shared" si="42"/>
        <v>0.71964007694861754</v>
      </c>
      <c r="AJ45">
        <f t="shared" si="25"/>
        <v>0.71964007694861754</v>
      </c>
      <c r="AK45" t="b">
        <f t="shared" si="26"/>
        <v>0</v>
      </c>
      <c r="AL45" t="s">
        <v>33</v>
      </c>
      <c r="AM45" t="b">
        <f t="shared" si="38"/>
        <v>1</v>
      </c>
      <c r="AN45">
        <f t="shared" si="14"/>
        <v>0</v>
      </c>
      <c r="AO45">
        <f t="shared" si="4"/>
        <v>0</v>
      </c>
      <c r="AP45">
        <f t="shared" si="5"/>
        <v>0</v>
      </c>
      <c r="AQ45" t="b">
        <f t="shared" si="27"/>
        <v>0</v>
      </c>
      <c r="AR45" s="10" t="b">
        <f t="shared" si="28"/>
        <v>1</v>
      </c>
      <c r="AS45" s="10" t="b">
        <f t="shared" si="29"/>
        <v>1</v>
      </c>
      <c r="AT45" s="10" t="b">
        <f t="shared" si="39"/>
        <v>1</v>
      </c>
      <c r="AU45" t="str">
        <f t="shared" si="30"/>
        <v>bisect</v>
      </c>
      <c r="AV45" t="b">
        <f t="shared" si="7"/>
        <v>0</v>
      </c>
      <c r="AW45" t="str">
        <f t="shared" si="40"/>
        <v>Secant</v>
      </c>
      <c r="AX45" t="str">
        <f t="shared" si="41"/>
        <v>bisect</v>
      </c>
      <c r="AY45">
        <f t="shared" si="8"/>
        <v>0.71964007694861754</v>
      </c>
      <c r="AZ45">
        <f t="shared" si="9"/>
        <v>-2.7000623958883807E-13</v>
      </c>
      <c r="BA45">
        <f t="shared" si="10"/>
        <v>0.71964007694861754</v>
      </c>
      <c r="BB45">
        <f t="shared" si="11"/>
        <v>0.71964007694861765</v>
      </c>
      <c r="BC45">
        <f t="shared" si="12"/>
        <v>-2.7000623958883807E-13</v>
      </c>
      <c r="BD45">
        <f t="shared" si="13"/>
        <v>6.3948846218409017E-13</v>
      </c>
      <c r="BE45">
        <f t="shared" si="15"/>
        <v>0.71964007694861754</v>
      </c>
      <c r="BF45">
        <f t="shared" si="16"/>
        <v>0.71964007694861765</v>
      </c>
    </row>
    <row r="46" spans="1:58" x14ac:dyDescent="0.25">
      <c r="A46" s="8"/>
      <c r="B46" s="2"/>
      <c r="C46" s="2"/>
      <c r="D46" s="2"/>
      <c r="T46">
        <f t="shared" si="20"/>
        <v>43</v>
      </c>
      <c r="U46" s="6">
        <f t="shared" si="21"/>
        <v>0.71964007694861754</v>
      </c>
      <c r="V46" s="6">
        <f t="shared" si="21"/>
        <v>0.71964007694861765</v>
      </c>
      <c r="W46" s="6">
        <f t="shared" si="22"/>
        <v>0.71964007694861754</v>
      </c>
      <c r="X46" s="6">
        <f t="shared" si="31"/>
        <v>0.71964007694861754</v>
      </c>
      <c r="Y46">
        <f t="shared" si="2"/>
        <v>-2.7000623958883807E-13</v>
      </c>
      <c r="Z46">
        <f t="shared" si="3"/>
        <v>6.3948846218409017E-13</v>
      </c>
      <c r="AA46">
        <f t="shared" si="23"/>
        <v>-2.7000623958883807E-13</v>
      </c>
      <c r="AB46">
        <f t="shared" si="24"/>
        <v>-2.7000623958883807E-13</v>
      </c>
      <c r="AC46">
        <f t="shared" si="32"/>
        <v>6.3425309516223383E-2</v>
      </c>
      <c r="AD46" t="e">
        <f t="shared" si="33"/>
        <v>#DIV/0!</v>
      </c>
      <c r="AE46" t="e">
        <f t="shared" si="34"/>
        <v>#DIV/0!</v>
      </c>
      <c r="AF46" t="e">
        <f t="shared" si="35"/>
        <v>#DIV/0!</v>
      </c>
      <c r="AG46">
        <f t="shared" si="36"/>
        <v>0.71964007694861754</v>
      </c>
      <c r="AH46">
        <f t="shared" si="37"/>
        <v>0.71964007694861754</v>
      </c>
      <c r="AI46">
        <f t="shared" si="42"/>
        <v>0.71964007694861754</v>
      </c>
      <c r="AJ46">
        <f t="shared" si="25"/>
        <v>0.71964007694861754</v>
      </c>
      <c r="AK46" t="b">
        <f t="shared" si="26"/>
        <v>0</v>
      </c>
      <c r="AL46" t="s">
        <v>33</v>
      </c>
      <c r="AM46" t="b">
        <f t="shared" si="38"/>
        <v>1</v>
      </c>
      <c r="AN46">
        <f t="shared" si="14"/>
        <v>0</v>
      </c>
      <c r="AO46">
        <f t="shared" si="4"/>
        <v>0</v>
      </c>
      <c r="AP46">
        <f t="shared" si="5"/>
        <v>0</v>
      </c>
      <c r="AQ46" t="b">
        <f t="shared" si="27"/>
        <v>0</v>
      </c>
      <c r="AR46" s="10" t="b">
        <f t="shared" si="28"/>
        <v>1</v>
      </c>
      <c r="AS46" s="10" t="b">
        <f t="shared" si="29"/>
        <v>1</v>
      </c>
      <c r="AT46" s="10" t="b">
        <f t="shared" si="39"/>
        <v>1</v>
      </c>
      <c r="AU46" t="str">
        <f t="shared" si="30"/>
        <v>bisect</v>
      </c>
      <c r="AV46" t="b">
        <f t="shared" si="7"/>
        <v>0</v>
      </c>
      <c r="AW46" t="str">
        <f t="shared" si="40"/>
        <v>Secant</v>
      </c>
      <c r="AX46" t="str">
        <f t="shared" si="41"/>
        <v>bisect</v>
      </c>
      <c r="AY46">
        <f t="shared" si="8"/>
        <v>0.71964007694861754</v>
      </c>
      <c r="AZ46">
        <f t="shared" si="9"/>
        <v>-2.7000623958883807E-13</v>
      </c>
      <c r="BA46">
        <f t="shared" si="10"/>
        <v>0.71964007694861754</v>
      </c>
      <c r="BB46">
        <f t="shared" si="11"/>
        <v>0.71964007694861765</v>
      </c>
      <c r="BC46">
        <f t="shared" si="12"/>
        <v>-2.7000623958883807E-13</v>
      </c>
      <c r="BD46">
        <f t="shared" si="13"/>
        <v>6.3948846218409017E-13</v>
      </c>
      <c r="BE46">
        <f t="shared" si="15"/>
        <v>0.71964007694861754</v>
      </c>
      <c r="BF46">
        <f t="shared" si="16"/>
        <v>0.71964007694861765</v>
      </c>
    </row>
    <row r="47" spans="1:58" x14ac:dyDescent="0.25">
      <c r="A47" s="8"/>
      <c r="B47" s="2"/>
      <c r="C47" s="2"/>
      <c r="D47" s="2"/>
      <c r="T47">
        <f t="shared" si="20"/>
        <v>44</v>
      </c>
      <c r="U47" s="6">
        <f t="shared" si="21"/>
        <v>0.71964007694861754</v>
      </c>
      <c r="V47" s="6">
        <f t="shared" si="21"/>
        <v>0.71964007694861765</v>
      </c>
      <c r="W47" s="6">
        <f t="shared" si="22"/>
        <v>0.71964007694861754</v>
      </c>
      <c r="X47" s="6">
        <f t="shared" si="31"/>
        <v>0.71964007694861754</v>
      </c>
      <c r="Y47">
        <f t="shared" si="2"/>
        <v>-2.7000623958883807E-13</v>
      </c>
      <c r="Z47">
        <f t="shared" si="3"/>
        <v>6.3948846218409017E-13</v>
      </c>
      <c r="AA47">
        <f t="shared" si="23"/>
        <v>-2.7000623958883807E-13</v>
      </c>
      <c r="AB47">
        <f t="shared" si="24"/>
        <v>-2.7000623958883807E-13</v>
      </c>
      <c r="AC47">
        <f t="shared" si="32"/>
        <v>6.3425309516223383E-2</v>
      </c>
      <c r="AD47" t="e">
        <f t="shared" si="33"/>
        <v>#DIV/0!</v>
      </c>
      <c r="AE47" t="e">
        <f t="shared" si="34"/>
        <v>#DIV/0!</v>
      </c>
      <c r="AF47" t="e">
        <f t="shared" si="35"/>
        <v>#DIV/0!</v>
      </c>
      <c r="AG47">
        <f t="shared" si="36"/>
        <v>0.71964007694861754</v>
      </c>
      <c r="AH47">
        <f t="shared" si="37"/>
        <v>0.71964007694861754</v>
      </c>
      <c r="AI47">
        <f t="shared" si="42"/>
        <v>0.71964007694861754</v>
      </c>
      <c r="AJ47">
        <f t="shared" si="25"/>
        <v>0.71964007694861754</v>
      </c>
      <c r="AK47" t="b">
        <f t="shared" si="26"/>
        <v>0</v>
      </c>
      <c r="AL47" t="s">
        <v>33</v>
      </c>
      <c r="AM47" t="b">
        <f t="shared" si="38"/>
        <v>1</v>
      </c>
      <c r="AN47">
        <f t="shared" si="14"/>
        <v>0</v>
      </c>
      <c r="AO47">
        <f t="shared" si="4"/>
        <v>0</v>
      </c>
      <c r="AP47">
        <f t="shared" si="5"/>
        <v>0</v>
      </c>
      <c r="AQ47" t="b">
        <f t="shared" si="27"/>
        <v>0</v>
      </c>
      <c r="AR47" s="10" t="b">
        <f t="shared" si="28"/>
        <v>1</v>
      </c>
      <c r="AS47" s="10" t="b">
        <f t="shared" si="29"/>
        <v>1</v>
      </c>
      <c r="AT47" s="10" t="b">
        <f t="shared" si="39"/>
        <v>1</v>
      </c>
      <c r="AU47" t="str">
        <f t="shared" si="30"/>
        <v>bisect</v>
      </c>
      <c r="AV47" t="b">
        <f t="shared" si="7"/>
        <v>0</v>
      </c>
      <c r="AW47" t="str">
        <f t="shared" si="40"/>
        <v>Secant</v>
      </c>
      <c r="AX47" t="str">
        <f t="shared" si="41"/>
        <v>bisect</v>
      </c>
      <c r="AY47">
        <f t="shared" si="8"/>
        <v>0.71964007694861754</v>
      </c>
      <c r="AZ47">
        <f t="shared" si="9"/>
        <v>-2.7000623958883807E-13</v>
      </c>
      <c r="BA47">
        <f t="shared" si="10"/>
        <v>0.71964007694861754</v>
      </c>
      <c r="BB47">
        <f t="shared" si="11"/>
        <v>0.71964007694861765</v>
      </c>
      <c r="BC47">
        <f t="shared" si="12"/>
        <v>-2.7000623958883807E-13</v>
      </c>
      <c r="BD47">
        <f t="shared" si="13"/>
        <v>6.3948846218409017E-13</v>
      </c>
      <c r="BE47">
        <f t="shared" si="15"/>
        <v>0.71964007694861754</v>
      </c>
      <c r="BF47">
        <f t="shared" si="16"/>
        <v>0.71964007694861765</v>
      </c>
    </row>
    <row r="48" spans="1:58" x14ac:dyDescent="0.25">
      <c r="A48" s="8"/>
      <c r="B48" s="2"/>
      <c r="C48" s="2"/>
      <c r="D48" s="2"/>
      <c r="T48">
        <f t="shared" si="20"/>
        <v>45</v>
      </c>
      <c r="U48" s="6">
        <f t="shared" si="21"/>
        <v>0.71964007694861754</v>
      </c>
      <c r="V48" s="6">
        <f t="shared" si="21"/>
        <v>0.71964007694861765</v>
      </c>
      <c r="W48" s="6">
        <f t="shared" si="22"/>
        <v>0.71964007694861754</v>
      </c>
      <c r="X48" s="6">
        <f t="shared" si="31"/>
        <v>0.71964007694861754</v>
      </c>
      <c r="Y48">
        <f t="shared" si="2"/>
        <v>-2.7000623958883807E-13</v>
      </c>
      <c r="Z48">
        <f t="shared" si="3"/>
        <v>6.3948846218409017E-13</v>
      </c>
      <c r="AA48">
        <f t="shared" si="23"/>
        <v>-2.7000623958883807E-13</v>
      </c>
      <c r="AB48">
        <f t="shared" si="24"/>
        <v>-2.7000623958883807E-13</v>
      </c>
      <c r="AC48">
        <f t="shared" si="32"/>
        <v>6.3425309516223383E-2</v>
      </c>
      <c r="AD48" t="e">
        <f t="shared" si="33"/>
        <v>#DIV/0!</v>
      </c>
      <c r="AE48" t="e">
        <f t="shared" si="34"/>
        <v>#DIV/0!</v>
      </c>
      <c r="AF48" t="e">
        <f t="shared" si="35"/>
        <v>#DIV/0!</v>
      </c>
      <c r="AG48">
        <f t="shared" si="36"/>
        <v>0.71964007694861754</v>
      </c>
      <c r="AH48">
        <f t="shared" si="37"/>
        <v>0.71964007694861754</v>
      </c>
      <c r="AI48">
        <f t="shared" si="42"/>
        <v>0.71964007694861754</v>
      </c>
      <c r="AJ48">
        <f t="shared" si="25"/>
        <v>0.71964007694861754</v>
      </c>
      <c r="AK48" t="b">
        <f t="shared" si="26"/>
        <v>0</v>
      </c>
      <c r="AL48" t="s">
        <v>33</v>
      </c>
      <c r="AM48" t="b">
        <f t="shared" si="38"/>
        <v>1</v>
      </c>
      <c r="AN48">
        <f t="shared" si="14"/>
        <v>0</v>
      </c>
      <c r="AO48">
        <f t="shared" si="4"/>
        <v>0</v>
      </c>
      <c r="AP48">
        <f t="shared" si="5"/>
        <v>0</v>
      </c>
      <c r="AQ48" t="b">
        <f t="shared" si="27"/>
        <v>0</v>
      </c>
      <c r="AR48" s="10" t="b">
        <f t="shared" si="28"/>
        <v>1</v>
      </c>
      <c r="AS48" s="10" t="b">
        <f t="shared" si="29"/>
        <v>1</v>
      </c>
      <c r="AT48" s="10" t="b">
        <f t="shared" si="39"/>
        <v>1</v>
      </c>
      <c r="AU48" t="str">
        <f t="shared" si="30"/>
        <v>bisect</v>
      </c>
      <c r="AV48" t="b">
        <f t="shared" si="7"/>
        <v>0</v>
      </c>
      <c r="AW48" t="str">
        <f t="shared" si="40"/>
        <v>Secant</v>
      </c>
      <c r="AX48" t="str">
        <f t="shared" si="41"/>
        <v>bisect</v>
      </c>
      <c r="AY48">
        <f t="shared" si="8"/>
        <v>0.71964007694861754</v>
      </c>
      <c r="AZ48">
        <f t="shared" si="9"/>
        <v>-2.7000623958883807E-13</v>
      </c>
      <c r="BA48">
        <f t="shared" si="10"/>
        <v>0.71964007694861754</v>
      </c>
      <c r="BB48">
        <f t="shared" si="11"/>
        <v>0.71964007694861765</v>
      </c>
      <c r="BC48">
        <f t="shared" si="12"/>
        <v>-2.7000623958883807E-13</v>
      </c>
      <c r="BD48">
        <f t="shared" si="13"/>
        <v>6.3948846218409017E-13</v>
      </c>
      <c r="BE48">
        <f t="shared" si="15"/>
        <v>0.71964007694861754</v>
      </c>
      <c r="BF48">
        <f t="shared" si="16"/>
        <v>0.71964007694861765</v>
      </c>
    </row>
    <row r="49" spans="1:58" x14ac:dyDescent="0.25">
      <c r="A49" s="8"/>
      <c r="B49" s="2"/>
      <c r="C49" s="2"/>
      <c r="D49" s="2"/>
      <c r="T49">
        <f t="shared" si="20"/>
        <v>46</v>
      </c>
      <c r="U49" s="6">
        <f t="shared" si="21"/>
        <v>0.71964007694861754</v>
      </c>
      <c r="V49" s="6">
        <f t="shared" si="21"/>
        <v>0.71964007694861765</v>
      </c>
      <c r="W49" s="6">
        <f t="shared" si="22"/>
        <v>0.71964007694861754</v>
      </c>
      <c r="X49" s="6">
        <f t="shared" si="31"/>
        <v>0.71964007694861754</v>
      </c>
      <c r="Y49">
        <f t="shared" si="2"/>
        <v>-2.7000623958883807E-13</v>
      </c>
      <c r="Z49">
        <f t="shared" si="3"/>
        <v>6.3948846218409017E-13</v>
      </c>
      <c r="AA49">
        <f t="shared" si="23"/>
        <v>-2.7000623958883807E-13</v>
      </c>
      <c r="AB49">
        <f t="shared" si="24"/>
        <v>-2.7000623958883807E-13</v>
      </c>
      <c r="AC49">
        <f t="shared" si="32"/>
        <v>6.3425309516223383E-2</v>
      </c>
      <c r="AD49" t="e">
        <f t="shared" si="33"/>
        <v>#DIV/0!</v>
      </c>
      <c r="AE49" t="e">
        <f t="shared" si="34"/>
        <v>#DIV/0!</v>
      </c>
      <c r="AF49" t="e">
        <f t="shared" si="35"/>
        <v>#DIV/0!</v>
      </c>
      <c r="AG49">
        <f t="shared" si="36"/>
        <v>0.71964007694861754</v>
      </c>
      <c r="AH49">
        <f t="shared" si="37"/>
        <v>0.71964007694861754</v>
      </c>
      <c r="AI49">
        <f t="shared" si="42"/>
        <v>0.71964007694861754</v>
      </c>
      <c r="AJ49">
        <f t="shared" si="25"/>
        <v>0.71964007694861754</v>
      </c>
      <c r="AK49" t="b">
        <f t="shared" si="26"/>
        <v>0</v>
      </c>
      <c r="AL49" t="s">
        <v>33</v>
      </c>
      <c r="AM49" t="b">
        <f t="shared" si="38"/>
        <v>1</v>
      </c>
      <c r="AN49">
        <f t="shared" si="14"/>
        <v>0</v>
      </c>
      <c r="AO49">
        <f t="shared" si="4"/>
        <v>0</v>
      </c>
      <c r="AP49">
        <f t="shared" si="5"/>
        <v>0</v>
      </c>
      <c r="AQ49" t="b">
        <f t="shared" si="27"/>
        <v>0</v>
      </c>
      <c r="AR49" s="10" t="b">
        <f t="shared" si="28"/>
        <v>1</v>
      </c>
      <c r="AS49" s="10" t="b">
        <f t="shared" si="29"/>
        <v>1</v>
      </c>
      <c r="AT49" s="10" t="b">
        <f t="shared" si="39"/>
        <v>1</v>
      </c>
      <c r="AU49" t="str">
        <f t="shared" si="30"/>
        <v>bisect</v>
      </c>
      <c r="AV49" t="b">
        <f t="shared" si="7"/>
        <v>0</v>
      </c>
      <c r="AW49" t="str">
        <f t="shared" si="40"/>
        <v>Secant</v>
      </c>
      <c r="AX49" t="str">
        <f t="shared" si="41"/>
        <v>bisect</v>
      </c>
      <c r="AY49">
        <f t="shared" si="8"/>
        <v>0.71964007694861754</v>
      </c>
      <c r="AZ49">
        <f t="shared" si="9"/>
        <v>-2.7000623958883807E-13</v>
      </c>
      <c r="BA49">
        <f t="shared" si="10"/>
        <v>0.71964007694861754</v>
      </c>
      <c r="BB49">
        <f t="shared" si="11"/>
        <v>0.71964007694861765</v>
      </c>
      <c r="BC49">
        <f t="shared" si="12"/>
        <v>-2.7000623958883807E-13</v>
      </c>
      <c r="BD49">
        <f t="shared" si="13"/>
        <v>6.3948846218409017E-13</v>
      </c>
      <c r="BE49">
        <f t="shared" si="15"/>
        <v>0.71964007694861754</v>
      </c>
      <c r="BF49">
        <f t="shared" si="16"/>
        <v>0.71964007694861765</v>
      </c>
    </row>
    <row r="50" spans="1:58" x14ac:dyDescent="0.25">
      <c r="A50" s="8"/>
      <c r="B50" s="2"/>
      <c r="C50" s="2"/>
      <c r="D50" s="2"/>
    </row>
    <row r="51" spans="1:58" x14ac:dyDescent="0.25">
      <c r="A51" s="8"/>
      <c r="B51" s="2"/>
      <c r="C51" s="2"/>
      <c r="D51" s="2"/>
    </row>
    <row r="52" spans="1:58" x14ac:dyDescent="0.25">
      <c r="A52" s="8"/>
      <c r="B52" s="2"/>
      <c r="C52" s="2"/>
      <c r="D52" s="2"/>
    </row>
    <row r="53" spans="1:58" x14ac:dyDescent="0.25">
      <c r="A53" s="8"/>
      <c r="B53" s="2"/>
      <c r="C53" s="2"/>
      <c r="D53" s="2"/>
    </row>
    <row r="54" spans="1:58" x14ac:dyDescent="0.25">
      <c r="A54" s="8"/>
      <c r="B54" s="2"/>
      <c r="C54" s="2"/>
      <c r="D54" s="2"/>
    </row>
    <row r="55" spans="1:58" x14ac:dyDescent="0.25">
      <c r="A55" s="8"/>
      <c r="B55" s="2"/>
      <c r="C55" s="2"/>
      <c r="D55" s="2"/>
    </row>
    <row r="56" spans="1:58" x14ac:dyDescent="0.25">
      <c r="A56" s="8"/>
      <c r="B56" s="2"/>
      <c r="C56" s="2"/>
      <c r="D56" s="2"/>
    </row>
    <row r="57" spans="1:58" x14ac:dyDescent="0.25">
      <c r="A57" s="8"/>
      <c r="B57" s="2"/>
      <c r="C57" s="2"/>
      <c r="D5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7"/>
  <sheetViews>
    <sheetView zoomScale="85" zoomScaleNormal="85" workbookViewId="0">
      <selection activeCell="BI4" sqref="BI4:BI35"/>
    </sheetView>
  </sheetViews>
  <sheetFormatPr defaultRowHeight="15" x14ac:dyDescent="0.25"/>
  <cols>
    <col min="1" max="1" width="16.140625" customWidth="1"/>
    <col min="30" max="30" width="10.28515625" bestFit="1" customWidth="1"/>
    <col min="44" max="46" width="9.140625" style="10"/>
  </cols>
  <sheetData>
    <row r="1" spans="1:61" x14ac:dyDescent="0.25">
      <c r="Q1" t="s">
        <v>6</v>
      </c>
      <c r="R1">
        <f>(1+R2)^(MAX(D4:D58)/365)-1</f>
        <v>54.52564048893732</v>
      </c>
      <c r="Y1" t="s">
        <v>11</v>
      </c>
      <c r="Z1" t="s">
        <v>60</v>
      </c>
      <c r="AA1" t="s">
        <v>12</v>
      </c>
      <c r="AB1" t="s">
        <v>13</v>
      </c>
    </row>
    <row r="2" spans="1:61" x14ac:dyDescent="0.25">
      <c r="Q2" t="s">
        <v>7</v>
      </c>
      <c r="R2">
        <f>XIRR($B$4:$B$35,$A$4:$A$35)</f>
        <v>9.2116734504699735</v>
      </c>
      <c r="U2" t="s">
        <v>11</v>
      </c>
      <c r="V2" t="s">
        <v>14</v>
      </c>
      <c r="W2" t="s">
        <v>15</v>
      </c>
      <c r="X2" t="s">
        <v>16</v>
      </c>
      <c r="Y2" t="s">
        <v>19</v>
      </c>
      <c r="Z2" t="s">
        <v>20</v>
      </c>
      <c r="AA2" t="s">
        <v>23</v>
      </c>
      <c r="AB2" t="s">
        <v>24</v>
      </c>
      <c r="AC2" t="s">
        <v>4</v>
      </c>
      <c r="AD2">
        <v>9.9999999999999995E-8</v>
      </c>
      <c r="AI2" t="s">
        <v>28</v>
      </c>
      <c r="AK2" t="s">
        <v>43</v>
      </c>
      <c r="AS2" s="10" t="s">
        <v>40</v>
      </c>
      <c r="AT2" s="10" t="s">
        <v>39</v>
      </c>
    </row>
    <row r="3" spans="1:61" ht="30" x14ac:dyDescent="0.25">
      <c r="A3" s="4" t="s">
        <v>0</v>
      </c>
      <c r="B3" s="4" t="s">
        <v>1</v>
      </c>
      <c r="C3" s="4"/>
      <c r="D3" s="4" t="s">
        <v>2</v>
      </c>
      <c r="F3" s="9" t="s">
        <v>8</v>
      </c>
      <c r="G3" s="9" t="s">
        <v>5</v>
      </c>
      <c r="R3" t="s">
        <v>10</v>
      </c>
      <c r="T3" t="s">
        <v>3</v>
      </c>
      <c r="U3" t="s">
        <v>11</v>
      </c>
      <c r="V3" t="s">
        <v>60</v>
      </c>
      <c r="W3" t="s">
        <v>12</v>
      </c>
      <c r="X3" t="s">
        <v>13</v>
      </c>
      <c r="Y3" t="s">
        <v>17</v>
      </c>
      <c r="Z3" t="s">
        <v>18</v>
      </c>
      <c r="AA3" t="s">
        <v>21</v>
      </c>
      <c r="AB3" t="s">
        <v>22</v>
      </c>
      <c r="AC3" t="s">
        <v>25</v>
      </c>
      <c r="AD3" t="s">
        <v>26</v>
      </c>
      <c r="AE3" t="s">
        <v>27</v>
      </c>
      <c r="AF3" t="s">
        <v>57</v>
      </c>
      <c r="AG3" t="s">
        <v>58</v>
      </c>
      <c r="AH3" t="s">
        <v>59</v>
      </c>
      <c r="AI3" t="s">
        <v>29</v>
      </c>
      <c r="AJ3" t="s">
        <v>30</v>
      </c>
      <c r="AK3" t="s">
        <v>31</v>
      </c>
      <c r="AL3" t="s">
        <v>32</v>
      </c>
      <c r="AM3" t="s">
        <v>34</v>
      </c>
      <c r="AN3" t="s">
        <v>56</v>
      </c>
      <c r="AO3" t="s">
        <v>35</v>
      </c>
      <c r="AP3" t="s">
        <v>36</v>
      </c>
      <c r="AQ3" t="s">
        <v>37</v>
      </c>
      <c r="AR3" s="10" t="s">
        <v>38</v>
      </c>
      <c r="AS3" s="10" t="s">
        <v>41</v>
      </c>
      <c r="AT3" s="10" t="s">
        <v>42</v>
      </c>
      <c r="AU3" t="s">
        <v>44</v>
      </c>
      <c r="AV3" t="s">
        <v>45</v>
      </c>
      <c r="AW3" t="s">
        <v>46</v>
      </c>
      <c r="AX3" t="s">
        <v>47</v>
      </c>
      <c r="AY3" t="s">
        <v>48</v>
      </c>
      <c r="AZ3" t="s">
        <v>49</v>
      </c>
      <c r="BA3" t="s">
        <v>50</v>
      </c>
      <c r="BB3" t="s">
        <v>51</v>
      </c>
      <c r="BC3" t="s">
        <v>52</v>
      </c>
      <c r="BD3" t="s">
        <v>53</v>
      </c>
      <c r="BE3" t="s">
        <v>54</v>
      </c>
      <c r="BF3" t="s">
        <v>55</v>
      </c>
      <c r="BI3" t="s">
        <v>69</v>
      </c>
    </row>
    <row r="4" spans="1:61" x14ac:dyDescent="0.25">
      <c r="A4" s="8">
        <v>41312</v>
      </c>
      <c r="B4" s="2">
        <v>323.27999999999997</v>
      </c>
      <c r="C4" s="2"/>
      <c r="D4" s="2">
        <f t="shared" ref="D4:D35" si="0">IF(A4&lt;&gt;"",A4-A$4,"")</f>
        <v>0</v>
      </c>
      <c r="F4">
        <v>5.0000000000000001E-3</v>
      </c>
      <c r="G4">
        <f t="shared" ref="G4:G39" si="1">XNPV(F4,$B$4:$B$35,$A$4:$A$35)</f>
        <v>-46481.153523192508</v>
      </c>
      <c r="R4">
        <f>F4</f>
        <v>5.0000000000000001E-3</v>
      </c>
      <c r="T4">
        <v>1</v>
      </c>
      <c r="U4" s="6">
        <v>20</v>
      </c>
      <c r="V4" s="6">
        <v>0.01</v>
      </c>
      <c r="W4" s="6"/>
      <c r="X4" s="6"/>
      <c r="Y4">
        <f t="shared" ref="Y4:Y49" si="2">XNPV(U4,$B$4:$B$35,$A$4:$A$35)</f>
        <v>3823.6061190808273</v>
      </c>
      <c r="Z4">
        <f t="shared" ref="Z4:Z49" si="3">XNPV(V4,$B$4:$B$35,$A$4:$A$35)</f>
        <v>-46193.673376241648</v>
      </c>
      <c r="AC4">
        <f>(V4*Y4*AA4)/((Z4-Y4)*(Z4-AA4))</f>
        <v>0</v>
      </c>
      <c r="AD4">
        <f>(U4*Z4*AA4)/((Y4-Z4)*(Y4-AA4))</f>
        <v>0</v>
      </c>
      <c r="AE4">
        <f>(W4*Z4*Y4)/((AA4-Z4)*(AA4-Y4))</f>
        <v>0</v>
      </c>
      <c r="AF4">
        <f>SUM(AC4:AE4)</f>
        <v>0</v>
      </c>
      <c r="AG4">
        <f>U4-((Y4*(U4-V4))/(Y4-Z4))</f>
        <v>18.471850386673395</v>
      </c>
      <c r="AH4">
        <f>(U4+V4)/2</f>
        <v>10.005000000000001</v>
      </c>
      <c r="AI4">
        <f>IF(AND(OR(NOT(ISERROR(AF4)),NOT(ISERROR(AG4))),Z4&lt;&gt;AA4,Y4&lt;&gt;AA4),AF4,AG4)</f>
        <v>0</v>
      </c>
      <c r="AJ4">
        <f>ABS(((3/4)*ABS(W4-U4))-U4)</f>
        <v>5</v>
      </c>
      <c r="AK4" t="b">
        <f>IF(AND(AI4&gt;AJ4),TRUE,FALSE)</f>
        <v>0</v>
      </c>
      <c r="AL4" t="s">
        <v>33</v>
      </c>
      <c r="AM4" t="b">
        <f>IF(AL4="bisect",TRUE,FALSE)</f>
        <v>1</v>
      </c>
      <c r="AN4">
        <f>ABS(AI4-U4)</f>
        <v>20</v>
      </c>
      <c r="AO4">
        <f t="shared" ref="AO4:AO49" si="4">ABS((U4-W4)/2)</f>
        <v>10</v>
      </c>
      <c r="AP4">
        <f t="shared" ref="AP4:AP49" si="5">ABS((W4-X4)/2)</f>
        <v>0</v>
      </c>
      <c r="AQ4" t="b">
        <f>AND(AM4,AN4&gt;AN3,FALSE)</f>
        <v>0</v>
      </c>
      <c r="AR4" s="10" t="b">
        <f>AND(NOT(AM4),ABS(AI4-U4)&gt;AP4)</f>
        <v>0</v>
      </c>
      <c r="AS4" s="10" t="b">
        <f>AND(AM4,ABS(U4-W4)&lt;$AD$2)</f>
        <v>0</v>
      </c>
      <c r="AT4" s="10" t="b">
        <f>AND(NOT(AM4),ABS(W4-X4)&lt;$AD$2)</f>
        <v>0</v>
      </c>
      <c r="AU4" t="str">
        <f t="shared" ref="AU4" si="6">IF(OR(NOT(AK4),AQ4),"bisect","other")</f>
        <v>bisect</v>
      </c>
      <c r="AV4" t="b">
        <f t="shared" ref="AV4:AV49" si="7">AND(Z4&lt;&gt;AA4,Y4&lt;&gt;AA4)</f>
        <v>1</v>
      </c>
      <c r="AW4" t="str">
        <f>IF(AV4,"quad","Secant")</f>
        <v>quad</v>
      </c>
      <c r="AX4" t="str">
        <f>IF(AU4="bisect",AU4,AW4)</f>
        <v>bisect</v>
      </c>
      <c r="AY4">
        <f t="shared" ref="AY4:AY49" si="8">IF(AX4="bisect",AH4,IF(AX4="quad",AF4,AG4))</f>
        <v>10.005000000000001</v>
      </c>
      <c r="AZ4">
        <f t="shared" ref="AZ4:AZ49" si="9">XNPV(AY4,$B$4:$B$35,$A$4:$A$35)</f>
        <v>466.81772202901732</v>
      </c>
      <c r="BA4">
        <f t="shared" ref="BA4:BA49" si="10">IF(Z4*AZ4&lt;0,AY4,U4)</f>
        <v>10.005000000000001</v>
      </c>
      <c r="BB4">
        <f t="shared" ref="BB4:BB49" si="11">IF(NOT(Z4*AZ4&lt;0),AY4,V4)</f>
        <v>0.01</v>
      </c>
      <c r="BC4">
        <f t="shared" ref="BC4:BC49" si="12">XNPV(BA4,$B$4:$B$35,$A$4:$A$35)</f>
        <v>466.81772202901732</v>
      </c>
      <c r="BD4">
        <f t="shared" ref="BD4:BD49" si="13">XNPV(BB4,$B$4:$B$35,$A$4:$A$35)</f>
        <v>-46193.673376241648</v>
      </c>
      <c r="BE4">
        <f>IF(ABS(BD4)&lt;ABS(BC4),BB4,BA4)</f>
        <v>10.005000000000001</v>
      </c>
      <c r="BF4">
        <f>IF(ABS(BD4)&lt;ABS(BC4),BA4,BB4)</f>
        <v>0.01</v>
      </c>
      <c r="BI4" t="str">
        <f>"cash_flows.push_back(mirr::CashFlow(dates::MakeDate("""&amp;TEXT($A4,"YYYY-MM-DD")&amp;"""), "&amp;$B4&amp;"));"</f>
        <v>cash_flows.push_back(mirr::CashFlow(dates::MakeDate("2013-02-07"), 323.28));</v>
      </c>
    </row>
    <row r="5" spans="1:61" x14ac:dyDescent="0.25">
      <c r="A5" s="8">
        <v>41317</v>
      </c>
      <c r="B5" s="2">
        <v>6193.87</v>
      </c>
      <c r="C5" s="2"/>
      <c r="D5" s="2">
        <f t="shared" si="0"/>
        <v>5</v>
      </c>
      <c r="F5">
        <f>F4+0.005</f>
        <v>0.01</v>
      </c>
      <c r="G5">
        <f t="shared" si="1"/>
        <v>-46193.673376241648</v>
      </c>
      <c r="R5">
        <f>F5</f>
        <v>0.01</v>
      </c>
      <c r="T5">
        <f>T4+1</f>
        <v>2</v>
      </c>
      <c r="U5" s="6">
        <f>BE4</f>
        <v>10.005000000000001</v>
      </c>
      <c r="V5" s="6">
        <f>BF4</f>
        <v>0.01</v>
      </c>
      <c r="W5" s="6">
        <f>U4</f>
        <v>20</v>
      </c>
      <c r="X5" s="6">
        <v>0</v>
      </c>
      <c r="Y5">
        <f t="shared" si="2"/>
        <v>466.81772202901732</v>
      </c>
      <c r="Z5">
        <f t="shared" si="3"/>
        <v>-46193.673376241648</v>
      </c>
      <c r="AA5">
        <f>Y4</f>
        <v>3823.6061190808273</v>
      </c>
      <c r="AB5">
        <f>AA4</f>
        <v>0</v>
      </c>
      <c r="AC5">
        <f>(V5*Y5*AA5)/((Z5-Y5)*(Z5-AA5))</f>
        <v>7.6480569182313386E-6</v>
      </c>
      <c r="AD5">
        <f>(U5*Z5*AA5)/((Y5-Z5)*(Y5-AA5))</f>
        <v>11.282347432650397</v>
      </c>
      <c r="AE5">
        <f>(W5*Z5*Y5)/((AA5-Z5)*(AA5-Y5))</f>
        <v>-2.5687142700591439</v>
      </c>
      <c r="AF5">
        <f>SUM(AC5:AE5)</f>
        <v>8.7136408106481724</v>
      </c>
      <c r="AG5">
        <f>U5-((Y5*(U5-V5))/(Y5-Z5))</f>
        <v>9.9050044144016116</v>
      </c>
      <c r="AH5">
        <f>(U5+V5)/2</f>
        <v>5.0075000000000003</v>
      </c>
      <c r="AI5">
        <f>IF(AND(Z5&lt;&gt;AA5,Y5&lt;&gt;AA5),AF5,AG5)</f>
        <v>8.7136408106481724</v>
      </c>
      <c r="AJ5">
        <f>ABS(((3/4)*ABS(W5-U5))-U5)</f>
        <v>2.5087500000000009</v>
      </c>
      <c r="AK5" t="b">
        <f>IF(AND(AI5&gt;AJ5),TRUE,FALSE)</f>
        <v>1</v>
      </c>
      <c r="AL5" t="s">
        <v>33</v>
      </c>
      <c r="AM5" t="b">
        <f>IF(AL5="bisect",TRUE,FALSE)</f>
        <v>1</v>
      </c>
      <c r="AN5">
        <f t="shared" ref="AN5:AN49" si="14">ABS(AI5-U5)</f>
        <v>1.2913591893518284</v>
      </c>
      <c r="AO5">
        <f t="shared" si="4"/>
        <v>4.9974999999999996</v>
      </c>
      <c r="AP5">
        <f t="shared" si="5"/>
        <v>10</v>
      </c>
      <c r="AQ5" t="b">
        <f>AND(AM5,AN5&gt;AO4,AN3&gt;($AD$2/2))</f>
        <v>0</v>
      </c>
      <c r="AR5" s="10" t="b">
        <f>AND(NOT(AM5),AN5&lt;AO3,AN3&gt;($AD$2/2))</f>
        <v>0</v>
      </c>
      <c r="AS5" s="10" t="b">
        <f>AND(AM5,ABS(U5-W5)&lt;$AD$2)</f>
        <v>0</v>
      </c>
      <c r="AT5" s="10" t="b">
        <f>AND(NOT(AM5),ABS(W5-X5)&lt;$AD$2)</f>
        <v>0</v>
      </c>
      <c r="AU5" t="str">
        <f>IF(OR(NOT(AK5),AQ5),"bisect","other")</f>
        <v>other</v>
      </c>
      <c r="AV5" t="b">
        <f t="shared" si="7"/>
        <v>1</v>
      </c>
      <c r="AW5" t="str">
        <f>IF(AV5,"quad","Secant")</f>
        <v>quad</v>
      </c>
      <c r="AX5" t="str">
        <f>IF(AU5="bisect",AU5,AW5)</f>
        <v>quad</v>
      </c>
      <c r="AY5">
        <f t="shared" si="8"/>
        <v>8.7136408106481724</v>
      </c>
      <c r="AZ5">
        <f t="shared" si="9"/>
        <v>-323.15205022485236</v>
      </c>
      <c r="BA5">
        <f t="shared" si="10"/>
        <v>10.005000000000001</v>
      </c>
      <c r="BB5">
        <f t="shared" si="11"/>
        <v>8.7136408106481724</v>
      </c>
      <c r="BC5">
        <f t="shared" si="12"/>
        <v>466.81772202901732</v>
      </c>
      <c r="BD5">
        <f t="shared" si="13"/>
        <v>-323.15205022485236</v>
      </c>
      <c r="BE5">
        <f t="shared" ref="BE5:BE49" si="15">IF(ABS(BD5)&lt;ABS(BC5),BB5,BA5)</f>
        <v>8.7136408106481724</v>
      </c>
      <c r="BF5">
        <f t="shared" ref="BF5:BF49" si="16">IF(ABS(BD5)&lt;ABS(BC5),BA5,BB5)</f>
        <v>10.005000000000001</v>
      </c>
      <c r="BI5" t="str">
        <f t="shared" ref="BI5:BI35" si="17">"cash_flows.push_back(mirr::CashFlow(dates::MakeDate("""&amp;TEXT($A5,"YYYY-MM-DD")&amp;"""), "&amp;$B5&amp;"));"</f>
        <v>cash_flows.push_back(mirr::CashFlow(dates::MakeDate("2013-02-12"), 6193.87));</v>
      </c>
    </row>
    <row r="6" spans="1:61" x14ac:dyDescent="0.25">
      <c r="A6" s="8">
        <v>41318</v>
      </c>
      <c r="B6" s="2">
        <v>12958.49</v>
      </c>
      <c r="C6" s="2"/>
      <c r="D6" s="2">
        <f t="shared" si="0"/>
        <v>6</v>
      </c>
      <c r="F6">
        <f t="shared" ref="F6:F39" si="18">F5+0.005</f>
        <v>1.4999999999999999E-2</v>
      </c>
      <c r="G6">
        <f t="shared" si="1"/>
        <v>-45909.570169914921</v>
      </c>
      <c r="R6">
        <f t="shared" ref="R6:R39" si="19">F6</f>
        <v>1.4999999999999999E-2</v>
      </c>
      <c r="T6">
        <f t="shared" ref="T6:T49" si="20">T5+1</f>
        <v>3</v>
      </c>
      <c r="U6" s="6">
        <f t="shared" ref="U6:V49" si="21">BE5</f>
        <v>8.7136408106481724</v>
      </c>
      <c r="V6" s="6">
        <f t="shared" si="21"/>
        <v>10.005000000000001</v>
      </c>
      <c r="W6" s="6">
        <f t="shared" ref="W6:W49" si="22">U5</f>
        <v>10.005000000000001</v>
      </c>
      <c r="X6" s="6">
        <f>W5</f>
        <v>20</v>
      </c>
      <c r="Y6">
        <f t="shared" si="2"/>
        <v>-323.15205022485236</v>
      </c>
      <c r="Z6">
        <f t="shared" si="3"/>
        <v>466.81772202901732</v>
      </c>
      <c r="AA6">
        <f t="shared" ref="AA6:AA49" si="23">Y5</f>
        <v>466.81772202901732</v>
      </c>
      <c r="AB6">
        <f t="shared" ref="AB6:AB49" si="24">AA5</f>
        <v>3823.6061190808273</v>
      </c>
      <c r="AC6" t="e">
        <f>(V6*Y6*AA6)/((Z6-Y6)*(Z6-AA6))</f>
        <v>#DIV/0!</v>
      </c>
      <c r="AD6">
        <f>(U6*Z6*AA6)/((Y6-Z6)*(Y6-AA6))</f>
        <v>3.0427997828253917</v>
      </c>
      <c r="AE6" t="e">
        <f>(W6*Z6*Y6)/((AA6-Z6)*(AA6-Y6))</f>
        <v>#DIV/0!</v>
      </c>
      <c r="AF6" t="e">
        <f>SUM(AC6:AE6)</f>
        <v>#DIV/0!</v>
      </c>
      <c r="AG6">
        <f>U6-((Y6*(U6-V6))/(Y6-Z6))</f>
        <v>9.241895668331054</v>
      </c>
      <c r="AH6">
        <f>(U6+V6)/2</f>
        <v>9.3593204053240875</v>
      </c>
      <c r="AI6">
        <f>IF(AND(Z6&lt;&gt;AA6,Y6&lt;&gt;AA6),AF6,AG6)</f>
        <v>9.241895668331054</v>
      </c>
      <c r="AJ6">
        <f t="shared" ref="AJ6:AJ49" si="25">ABS(((3/4)*ABS(W6-U6))-U6)</f>
        <v>7.7451214186343016</v>
      </c>
      <c r="AK6" t="b">
        <f t="shared" ref="AK6:AK49" si="26">IF(AND(AI6&gt;AJ6),TRUE,FALSE)</f>
        <v>1</v>
      </c>
      <c r="AL6" t="s">
        <v>33</v>
      </c>
      <c r="AM6" t="b">
        <f>IF(AL6="bisect",TRUE,FALSE)</f>
        <v>1</v>
      </c>
      <c r="AN6">
        <f t="shared" si="14"/>
        <v>0.52825485768288161</v>
      </c>
      <c r="AO6">
        <f t="shared" si="4"/>
        <v>0.64567959467591418</v>
      </c>
      <c r="AP6">
        <f t="shared" si="5"/>
        <v>4.9974999999999996</v>
      </c>
      <c r="AQ6" t="b">
        <f t="shared" ref="AQ6:AQ49" si="27">AND(AM6,AN6&gt;AO5,AN4&gt;($AD$2/2))</f>
        <v>0</v>
      </c>
      <c r="AR6" s="10" t="b">
        <f t="shared" ref="AR6:AR49" si="28">OR(TRUE,AND(NOT(AM6),AN6&lt;AO4,AN4&gt;($AD$2/2)))</f>
        <v>1</v>
      </c>
      <c r="AS6" s="10" t="b">
        <f t="shared" ref="AS6:AS49" si="29">OR(TRUE,AND(AM6,ABS(U6-W6)&lt;$AD$2))</f>
        <v>1</v>
      </c>
      <c r="AT6" s="10" t="b">
        <f>OR(TRUE,AND(NOT(AM6),ABS(W6-X6)&lt;$AD$2))</f>
        <v>1</v>
      </c>
      <c r="AU6" t="str">
        <f t="shared" ref="AU6:AU49" si="30">IF(OR(NOT(AK6),AQ6),"bisect","other")</f>
        <v>other</v>
      </c>
      <c r="AV6" t="b">
        <f t="shared" si="7"/>
        <v>0</v>
      </c>
      <c r="AW6" t="str">
        <f>IF(AV6,"quad","Secant")</f>
        <v>Secant</v>
      </c>
      <c r="AX6" t="str">
        <f>IF(AU6="bisect",AU6,AW6)</f>
        <v>Secant</v>
      </c>
      <c r="AY6">
        <f t="shared" si="8"/>
        <v>9.241895668331054</v>
      </c>
      <c r="AZ6">
        <f t="shared" si="9"/>
        <v>18.812850676043634</v>
      </c>
      <c r="BA6">
        <f t="shared" si="10"/>
        <v>8.7136408106481724</v>
      </c>
      <c r="BB6">
        <f t="shared" si="11"/>
        <v>9.241895668331054</v>
      </c>
      <c r="BC6">
        <f t="shared" si="12"/>
        <v>-323.15205022485236</v>
      </c>
      <c r="BD6">
        <f t="shared" si="13"/>
        <v>18.812850676043634</v>
      </c>
      <c r="BE6">
        <f t="shared" si="15"/>
        <v>9.241895668331054</v>
      </c>
      <c r="BF6">
        <f t="shared" si="16"/>
        <v>8.7136408106481724</v>
      </c>
      <c r="BI6" t="str">
        <f t="shared" si="17"/>
        <v>cash_flows.push_back(mirr::CashFlow(dates::MakeDate("2013-02-13"), 12958.49));</v>
      </c>
    </row>
    <row r="7" spans="1:61" x14ac:dyDescent="0.25">
      <c r="A7" s="8">
        <v>41358</v>
      </c>
      <c r="B7" s="2">
        <v>-5880.88</v>
      </c>
      <c r="C7" s="2"/>
      <c r="D7" s="2">
        <f t="shared" si="0"/>
        <v>46</v>
      </c>
      <c r="F7">
        <f t="shared" si="18"/>
        <v>0.02</v>
      </c>
      <c r="G7">
        <f t="shared" si="1"/>
        <v>-45628.785842774167</v>
      </c>
      <c r="R7">
        <f t="shared" si="19"/>
        <v>0.02</v>
      </c>
      <c r="T7">
        <f t="shared" si="20"/>
        <v>4</v>
      </c>
      <c r="U7" s="6">
        <f t="shared" si="21"/>
        <v>9.241895668331054</v>
      </c>
      <c r="V7" s="6">
        <f t="shared" si="21"/>
        <v>8.7136408106481724</v>
      </c>
      <c r="W7" s="6">
        <f t="shared" si="22"/>
        <v>8.7136408106481724</v>
      </c>
      <c r="X7" s="6">
        <f t="shared" ref="X7:X49" si="31">W6</f>
        <v>10.005000000000001</v>
      </c>
      <c r="Y7">
        <f t="shared" si="2"/>
        <v>18.812850676043634</v>
      </c>
      <c r="Z7">
        <f t="shared" si="3"/>
        <v>-323.15205022485236</v>
      </c>
      <c r="AA7">
        <f t="shared" si="23"/>
        <v>-323.15205022485236</v>
      </c>
      <c r="AB7">
        <f t="shared" si="24"/>
        <v>466.81772202901732</v>
      </c>
      <c r="AC7" t="e">
        <f t="shared" ref="AC7:AC49" si="32">(V7*Y7*AA7)/((Z7-Y7)*(Z7-AA7))</f>
        <v>#DIV/0!</v>
      </c>
      <c r="AD7">
        <f t="shared" ref="AD7:AD49" si="33">(U7*Z7*AA7)/((Y7-Z7)*(Y7-AA7))</f>
        <v>8.2529996664499699</v>
      </c>
      <c r="AE7" t="e">
        <f t="shared" ref="AE7:AE49" si="34">(W7*Z7*Y7)/((AA7-Z7)*(AA7-Y7))</f>
        <v>#DIV/0!</v>
      </c>
      <c r="AF7" t="e">
        <f t="shared" ref="AF7:AF49" si="35">SUM(AC7:AE7)</f>
        <v>#DIV/0!</v>
      </c>
      <c r="AG7">
        <f t="shared" ref="AG7:AG49" si="36">U7-((Y7*(U7-V7))/(Y7-Z7))</f>
        <v>9.2128342654493505</v>
      </c>
      <c r="AH7">
        <f t="shared" ref="AH7:AH49" si="37">(U7+V7)/2</f>
        <v>8.9777682394896132</v>
      </c>
      <c r="AI7">
        <f>IF(AND(Z7&lt;&gt;AA7,Y7&lt;&gt;AA7),AF7,AG7)</f>
        <v>9.2128342654493505</v>
      </c>
      <c r="AJ7">
        <f t="shared" si="25"/>
        <v>8.8457045250688928</v>
      </c>
      <c r="AK7" t="b">
        <f t="shared" si="26"/>
        <v>1</v>
      </c>
      <c r="AL7" t="s">
        <v>33</v>
      </c>
      <c r="AM7" t="b">
        <f t="shared" ref="AM7:AM49" si="38">IF(AL7="bisect",TRUE,FALSE)</f>
        <v>1</v>
      </c>
      <c r="AN7">
        <f t="shared" si="14"/>
        <v>2.9061402881703557E-2</v>
      </c>
      <c r="AO7">
        <f t="shared" si="4"/>
        <v>0.2641274288414408</v>
      </c>
      <c r="AP7">
        <f t="shared" si="5"/>
        <v>0.64567959467591418</v>
      </c>
      <c r="AQ7" t="b">
        <f>AND(AM7,AN7&gt;AO6,AN5&gt;($AD$2/2))</f>
        <v>0</v>
      </c>
      <c r="AR7" s="10" t="b">
        <f t="shared" si="28"/>
        <v>1</v>
      </c>
      <c r="AS7" s="10" t="b">
        <f t="shared" si="29"/>
        <v>1</v>
      </c>
      <c r="AT7" s="10" t="b">
        <f t="shared" ref="AT7:AT49" si="39">OR(TRUE,AND(NOT(AM7),ABS(W7-X7)&lt;$AD$2))</f>
        <v>1</v>
      </c>
      <c r="AU7" t="str">
        <f t="shared" si="30"/>
        <v>other</v>
      </c>
      <c r="AV7" t="b">
        <f t="shared" si="7"/>
        <v>0</v>
      </c>
      <c r="AW7" t="str">
        <f t="shared" ref="AW7:AW49" si="40">IF(AV7,"quad","Secant")</f>
        <v>Secant</v>
      </c>
      <c r="AX7" t="str">
        <f t="shared" ref="AX7:AX49" si="41">IF(AU7="bisect",AU7,AW7)</f>
        <v>Secant</v>
      </c>
      <c r="AY7">
        <f t="shared" si="8"/>
        <v>9.2128342654493505</v>
      </c>
      <c r="AZ7" s="1">
        <f t="shared" si="9"/>
        <v>0.72420820915496797</v>
      </c>
      <c r="BA7">
        <f t="shared" si="10"/>
        <v>9.2128342654493505</v>
      </c>
      <c r="BB7">
        <f t="shared" si="11"/>
        <v>8.7136408106481724</v>
      </c>
      <c r="BC7">
        <f t="shared" si="12"/>
        <v>0.72420820915496797</v>
      </c>
      <c r="BD7">
        <f t="shared" si="13"/>
        <v>-323.15205022485236</v>
      </c>
      <c r="BE7">
        <f t="shared" si="15"/>
        <v>9.2128342654493505</v>
      </c>
      <c r="BF7">
        <f t="shared" si="16"/>
        <v>8.7136408106481724</v>
      </c>
      <c r="BI7" t="str">
        <f t="shared" si="17"/>
        <v>cash_flows.push_back(mirr::CashFlow(dates::MakeDate("2013-03-25"), -5880.88));</v>
      </c>
    </row>
    <row r="8" spans="1:61" x14ac:dyDescent="0.25">
      <c r="A8" s="8">
        <v>41374</v>
      </c>
      <c r="B8" s="2">
        <v>7433.3</v>
      </c>
      <c r="C8" s="2"/>
      <c r="D8" s="2">
        <f t="shared" si="0"/>
        <v>62</v>
      </c>
      <c r="F8">
        <f t="shared" si="18"/>
        <v>2.5000000000000001E-2</v>
      </c>
      <c r="G8">
        <f t="shared" si="1"/>
        <v>-45351.263624979387</v>
      </c>
      <c r="R8">
        <f t="shared" si="19"/>
        <v>2.5000000000000001E-2</v>
      </c>
      <c r="T8">
        <f t="shared" si="20"/>
        <v>5</v>
      </c>
      <c r="U8" s="6">
        <f t="shared" si="21"/>
        <v>9.2128342654493505</v>
      </c>
      <c r="V8" s="6">
        <f t="shared" si="21"/>
        <v>8.7136408106481724</v>
      </c>
      <c r="W8" s="6">
        <f t="shared" si="22"/>
        <v>9.241895668331054</v>
      </c>
      <c r="X8" s="6">
        <f t="shared" si="31"/>
        <v>8.7136408106481724</v>
      </c>
      <c r="Y8">
        <f t="shared" si="2"/>
        <v>0.72420820915496797</v>
      </c>
      <c r="Z8">
        <f t="shared" si="3"/>
        <v>-323.15205022485236</v>
      </c>
      <c r="AA8">
        <f t="shared" si="23"/>
        <v>18.812850676043634</v>
      </c>
      <c r="AB8">
        <f t="shared" si="24"/>
        <v>-323.15205022485236</v>
      </c>
      <c r="AC8">
        <f t="shared" si="32"/>
        <v>1.0719068823900923E-3</v>
      </c>
      <c r="AD8">
        <f t="shared" si="33"/>
        <v>9.560259797250577</v>
      </c>
      <c r="AE8">
        <f t="shared" si="34"/>
        <v>-0.34965835748824659</v>
      </c>
      <c r="AF8">
        <f t="shared" si="35"/>
        <v>9.2116733466447194</v>
      </c>
      <c r="AG8">
        <f t="shared" si="36"/>
        <v>9.2117180366783025</v>
      </c>
      <c r="AH8">
        <f t="shared" si="37"/>
        <v>8.9632375380487623</v>
      </c>
      <c r="AI8">
        <f t="shared" ref="AI8:AI49" si="42">IF(AND(Z8&lt;&gt;AA8,Y8&lt;&gt;AA8),AF8,AG8)</f>
        <v>9.2116733466447194</v>
      </c>
      <c r="AJ8">
        <f t="shared" si="25"/>
        <v>9.1910382132880724</v>
      </c>
      <c r="AK8" t="b">
        <f t="shared" si="26"/>
        <v>1</v>
      </c>
      <c r="AL8" t="s">
        <v>33</v>
      </c>
      <c r="AM8" t="b">
        <f t="shared" si="38"/>
        <v>1</v>
      </c>
      <c r="AN8">
        <f t="shared" si="14"/>
        <v>1.1609188046310948E-3</v>
      </c>
      <c r="AO8">
        <f t="shared" si="4"/>
        <v>1.4530701440851779E-2</v>
      </c>
      <c r="AP8">
        <f t="shared" si="5"/>
        <v>0.2641274288414408</v>
      </c>
      <c r="AQ8" t="b">
        <f t="shared" si="27"/>
        <v>0</v>
      </c>
      <c r="AR8" s="10" t="b">
        <f t="shared" si="28"/>
        <v>1</v>
      </c>
      <c r="AS8" s="10" t="b">
        <f t="shared" si="29"/>
        <v>1</v>
      </c>
      <c r="AT8" s="10" t="b">
        <f t="shared" si="39"/>
        <v>1</v>
      </c>
      <c r="AU8" t="str">
        <f t="shared" si="30"/>
        <v>other</v>
      </c>
      <c r="AV8" t="b">
        <f t="shared" si="7"/>
        <v>1</v>
      </c>
      <c r="AW8" t="str">
        <f t="shared" si="40"/>
        <v>quad</v>
      </c>
      <c r="AX8" t="str">
        <f t="shared" si="41"/>
        <v>quad</v>
      </c>
      <c r="AY8">
        <f t="shared" si="8"/>
        <v>9.2116733466447194</v>
      </c>
      <c r="AZ8">
        <f t="shared" si="9"/>
        <v>-5.5082410668205739E-5</v>
      </c>
      <c r="BA8">
        <f t="shared" si="10"/>
        <v>9.2128342654493505</v>
      </c>
      <c r="BB8">
        <f t="shared" si="11"/>
        <v>9.2116733466447194</v>
      </c>
      <c r="BC8">
        <f t="shared" si="12"/>
        <v>0.72420820915496797</v>
      </c>
      <c r="BD8">
        <f t="shared" si="13"/>
        <v>-5.5082410668205739E-5</v>
      </c>
      <c r="BE8">
        <f t="shared" si="15"/>
        <v>9.2116733466447194</v>
      </c>
      <c r="BF8">
        <f t="shared" si="16"/>
        <v>9.2128342654493505</v>
      </c>
      <c r="BI8" t="str">
        <f t="shared" si="17"/>
        <v>cash_flows.push_back(mirr::CashFlow(dates::MakeDate("2013-04-10"), 7433.3));</v>
      </c>
    </row>
    <row r="9" spans="1:61" x14ac:dyDescent="0.25">
      <c r="A9" s="8">
        <v>41389</v>
      </c>
      <c r="B9" s="2">
        <v>-14451.17</v>
      </c>
      <c r="C9" s="2"/>
      <c r="D9" s="2">
        <f t="shared" si="0"/>
        <v>77</v>
      </c>
      <c r="F9">
        <f t="shared" si="18"/>
        <v>3.0000000000000002E-2</v>
      </c>
      <c r="G9">
        <f t="shared" si="1"/>
        <v>-45076.948003252925</v>
      </c>
      <c r="R9">
        <f t="shared" si="19"/>
        <v>3.0000000000000002E-2</v>
      </c>
      <c r="T9">
        <f t="shared" si="20"/>
        <v>6</v>
      </c>
      <c r="U9" s="6">
        <f t="shared" si="21"/>
        <v>9.2116733466447194</v>
      </c>
      <c r="V9" s="6">
        <f t="shared" si="21"/>
        <v>9.2128342654493505</v>
      </c>
      <c r="W9" s="6">
        <f t="shared" si="22"/>
        <v>9.2128342654493505</v>
      </c>
      <c r="X9" s="6">
        <f t="shared" si="31"/>
        <v>9.241895668331054</v>
      </c>
      <c r="Y9">
        <f t="shared" si="2"/>
        <v>-5.5082410668205739E-5</v>
      </c>
      <c r="Z9">
        <f t="shared" si="3"/>
        <v>0.72420820915496797</v>
      </c>
      <c r="AA9">
        <f t="shared" si="23"/>
        <v>0.72420820915496797</v>
      </c>
      <c r="AB9">
        <f t="shared" si="24"/>
        <v>18.812850676043634</v>
      </c>
      <c r="AC9" t="e">
        <f t="shared" si="32"/>
        <v>#DIV/0!</v>
      </c>
      <c r="AD9">
        <f t="shared" si="33"/>
        <v>9.2102722487693089</v>
      </c>
      <c r="AE9" t="e">
        <f t="shared" si="34"/>
        <v>#DIV/0!</v>
      </c>
      <c r="AF9" t="e">
        <f t="shared" si="35"/>
        <v>#DIV/0!</v>
      </c>
      <c r="AG9">
        <f t="shared" si="36"/>
        <v>9.2116734349361007</v>
      </c>
      <c r="AH9">
        <f t="shared" si="37"/>
        <v>9.212253806047034</v>
      </c>
      <c r="AI9">
        <f t="shared" si="42"/>
        <v>9.2116734349361007</v>
      </c>
      <c r="AJ9">
        <f t="shared" si="25"/>
        <v>9.2108026575412456</v>
      </c>
      <c r="AK9" t="b">
        <f t="shared" si="26"/>
        <v>1</v>
      </c>
      <c r="AL9" t="s">
        <v>33</v>
      </c>
      <c r="AM9" t="b">
        <f t="shared" si="38"/>
        <v>1</v>
      </c>
      <c r="AN9">
        <f t="shared" si="14"/>
        <v>8.8291381317162632E-8</v>
      </c>
      <c r="AO9">
        <f t="shared" si="4"/>
        <v>5.8045940231554738E-4</v>
      </c>
      <c r="AP9">
        <f t="shared" si="5"/>
        <v>1.4530701440851779E-2</v>
      </c>
      <c r="AQ9" t="b">
        <f t="shared" si="27"/>
        <v>0</v>
      </c>
      <c r="AR9" s="10" t="b">
        <f t="shared" si="28"/>
        <v>1</v>
      </c>
      <c r="AS9" s="10" t="b">
        <f t="shared" si="29"/>
        <v>1</v>
      </c>
      <c r="AT9" s="10" t="b">
        <f t="shared" si="39"/>
        <v>1</v>
      </c>
      <c r="AU9" t="str">
        <f t="shared" si="30"/>
        <v>other</v>
      </c>
      <c r="AV9" t="b">
        <f t="shared" si="7"/>
        <v>0</v>
      </c>
      <c r="AW9" t="str">
        <f t="shared" si="40"/>
        <v>Secant</v>
      </c>
      <c r="AX9" t="str">
        <f t="shared" si="41"/>
        <v>Secant</v>
      </c>
      <c r="AY9">
        <f t="shared" si="8"/>
        <v>9.2116734349361007</v>
      </c>
      <c r="AZ9">
        <f t="shared" si="9"/>
        <v>4.9036508187327854E-9</v>
      </c>
      <c r="BA9">
        <f t="shared" si="10"/>
        <v>9.2116733466447194</v>
      </c>
      <c r="BB9">
        <f t="shared" si="11"/>
        <v>9.2116734349361007</v>
      </c>
      <c r="BC9">
        <f t="shared" si="12"/>
        <v>-5.5082410668205739E-5</v>
      </c>
      <c r="BD9">
        <f t="shared" si="13"/>
        <v>4.9036508187327854E-9</v>
      </c>
      <c r="BE9">
        <f t="shared" si="15"/>
        <v>9.2116734349361007</v>
      </c>
      <c r="BF9">
        <f t="shared" si="16"/>
        <v>9.2116733466447194</v>
      </c>
      <c r="BI9" t="str">
        <f t="shared" si="17"/>
        <v>cash_flows.push_back(mirr::CashFlow(dates::MakeDate("2013-04-25"), -14451.17));</v>
      </c>
    </row>
    <row r="10" spans="1:61" x14ac:dyDescent="0.25">
      <c r="A10" s="8">
        <v>41390</v>
      </c>
      <c r="B10" s="2">
        <v>3541.24</v>
      </c>
      <c r="C10" s="2"/>
      <c r="D10" s="2">
        <f t="shared" si="0"/>
        <v>78</v>
      </c>
      <c r="F10">
        <f t="shared" si="18"/>
        <v>3.5000000000000003E-2</v>
      </c>
      <c r="G10">
        <f t="shared" si="1"/>
        <v>-44805.784686961364</v>
      </c>
      <c r="R10">
        <f t="shared" si="19"/>
        <v>3.5000000000000003E-2</v>
      </c>
      <c r="T10">
        <f t="shared" si="20"/>
        <v>7</v>
      </c>
      <c r="U10" s="6">
        <f t="shared" si="21"/>
        <v>9.2116734349361007</v>
      </c>
      <c r="V10" s="6">
        <f t="shared" si="21"/>
        <v>9.2116733466447194</v>
      </c>
      <c r="W10" s="6">
        <f t="shared" si="22"/>
        <v>9.2116733466447194</v>
      </c>
      <c r="X10" s="6">
        <f t="shared" si="31"/>
        <v>9.2128342654493505</v>
      </c>
      <c r="Y10">
        <f t="shared" si="2"/>
        <v>4.9036508187327854E-9</v>
      </c>
      <c r="Z10">
        <f t="shared" si="3"/>
        <v>-5.5082410668205739E-5</v>
      </c>
      <c r="AA10">
        <f t="shared" si="23"/>
        <v>-5.5082410668205739E-5</v>
      </c>
      <c r="AB10">
        <f t="shared" si="24"/>
        <v>0.72420820915496797</v>
      </c>
      <c r="AC10" t="e">
        <f t="shared" si="32"/>
        <v>#DIV/0!</v>
      </c>
      <c r="AD10">
        <f t="shared" si="33"/>
        <v>9.2100335358022694</v>
      </c>
      <c r="AE10" t="e">
        <f t="shared" si="34"/>
        <v>#DIV/0!</v>
      </c>
      <c r="AF10" t="e">
        <f t="shared" si="35"/>
        <v>#DIV/0!</v>
      </c>
      <c r="AG10">
        <f t="shared" si="36"/>
        <v>9.2116734349282421</v>
      </c>
      <c r="AH10">
        <f t="shared" si="37"/>
        <v>9.2116733907904091</v>
      </c>
      <c r="AI10">
        <f t="shared" si="42"/>
        <v>9.2116734349282421</v>
      </c>
      <c r="AJ10">
        <f t="shared" si="25"/>
        <v>9.2116733687175643</v>
      </c>
      <c r="AK10" t="b">
        <f t="shared" si="26"/>
        <v>1</v>
      </c>
      <c r="AL10" t="s">
        <v>33</v>
      </c>
      <c r="AM10" t="b">
        <f t="shared" si="38"/>
        <v>1</v>
      </c>
      <c r="AN10">
        <f t="shared" si="14"/>
        <v>7.8586026575067081E-12</v>
      </c>
      <c r="AO10">
        <f t="shared" si="4"/>
        <v>4.4145690658581316E-8</v>
      </c>
      <c r="AP10">
        <f t="shared" si="5"/>
        <v>5.8045940231554738E-4</v>
      </c>
      <c r="AQ10" t="b">
        <f t="shared" si="27"/>
        <v>0</v>
      </c>
      <c r="AR10" s="10" t="b">
        <f t="shared" si="28"/>
        <v>1</v>
      </c>
      <c r="AS10" s="10" t="b">
        <f t="shared" si="29"/>
        <v>1</v>
      </c>
      <c r="AT10" s="10" t="b">
        <f t="shared" si="39"/>
        <v>1</v>
      </c>
      <c r="AU10" t="str">
        <f t="shared" si="30"/>
        <v>other</v>
      </c>
      <c r="AV10" t="b">
        <f t="shared" si="7"/>
        <v>0</v>
      </c>
      <c r="AW10" t="str">
        <f t="shared" si="40"/>
        <v>Secant</v>
      </c>
      <c r="AX10" t="str">
        <f t="shared" si="41"/>
        <v>Secant</v>
      </c>
      <c r="AY10">
        <f t="shared" si="8"/>
        <v>9.2116734349282421</v>
      </c>
      <c r="AZ10">
        <f t="shared" si="9"/>
        <v>9.6278540695493575E-13</v>
      </c>
      <c r="BA10">
        <f t="shared" si="10"/>
        <v>9.2116734349282421</v>
      </c>
      <c r="BB10">
        <f t="shared" si="11"/>
        <v>9.2116733466447194</v>
      </c>
      <c r="BC10">
        <f t="shared" si="12"/>
        <v>9.6278540695493575E-13</v>
      </c>
      <c r="BD10">
        <f t="shared" si="13"/>
        <v>-5.5082410668205739E-5</v>
      </c>
      <c r="BE10">
        <f t="shared" si="15"/>
        <v>9.2116734349282421</v>
      </c>
      <c r="BF10">
        <f t="shared" si="16"/>
        <v>9.2116733466447194</v>
      </c>
      <c r="BI10" t="str">
        <f t="shared" si="17"/>
        <v>cash_flows.push_back(mirr::CashFlow(dates::MakeDate("2013-04-26"), 3541.24));</v>
      </c>
    </row>
    <row r="11" spans="1:61" x14ac:dyDescent="0.25">
      <c r="A11" s="8">
        <v>41402</v>
      </c>
      <c r="B11" s="2">
        <v>-6829.46</v>
      </c>
      <c r="C11" s="2"/>
      <c r="D11" s="2">
        <f t="shared" si="0"/>
        <v>90</v>
      </c>
      <c r="F11">
        <f t="shared" si="18"/>
        <v>0.04</v>
      </c>
      <c r="G11">
        <f t="shared" si="1"/>
        <v>-44537.720575274448</v>
      </c>
      <c r="R11">
        <f t="shared" si="19"/>
        <v>0.04</v>
      </c>
      <c r="T11">
        <f t="shared" si="20"/>
        <v>8</v>
      </c>
      <c r="U11" s="6">
        <f t="shared" si="21"/>
        <v>9.2116734349282421</v>
      </c>
      <c r="V11" s="6">
        <f t="shared" si="21"/>
        <v>9.2116733466447194</v>
      </c>
      <c r="W11" s="6">
        <f t="shared" si="22"/>
        <v>9.2116734349361007</v>
      </c>
      <c r="X11" s="6">
        <f t="shared" si="31"/>
        <v>9.2116733466447194</v>
      </c>
      <c r="Y11">
        <f t="shared" si="2"/>
        <v>9.6278540695493575E-13</v>
      </c>
      <c r="Z11">
        <f t="shared" si="3"/>
        <v>-5.5082410668205739E-5</v>
      </c>
      <c r="AA11">
        <f t="shared" si="23"/>
        <v>4.9036508187327854E-9</v>
      </c>
      <c r="AB11">
        <f t="shared" si="24"/>
        <v>-5.5082410668205739E-5</v>
      </c>
      <c r="AC11">
        <f t="shared" si="32"/>
        <v>1.4332535273417204E-11</v>
      </c>
      <c r="AD11">
        <f t="shared" si="33"/>
        <v>9.2134822539180732</v>
      </c>
      <c r="AE11">
        <f t="shared" si="34"/>
        <v>-1.8088190041657382E-3</v>
      </c>
      <c r="AF11">
        <f t="shared" si="35"/>
        <v>9.2116734349282385</v>
      </c>
      <c r="AG11">
        <f t="shared" si="36"/>
        <v>9.2116734349282403</v>
      </c>
      <c r="AH11">
        <f t="shared" si="37"/>
        <v>9.2116733907864798</v>
      </c>
      <c r="AI11">
        <f t="shared" si="42"/>
        <v>9.2116734349282385</v>
      </c>
      <c r="AJ11">
        <f t="shared" si="25"/>
        <v>9.2116734349223481</v>
      </c>
      <c r="AK11" t="b">
        <f t="shared" si="26"/>
        <v>1</v>
      </c>
      <c r="AL11" t="s">
        <v>33</v>
      </c>
      <c r="AM11" t="b">
        <f t="shared" si="38"/>
        <v>1</v>
      </c>
      <c r="AN11">
        <f t="shared" si="14"/>
        <v>3.5527136788005009E-15</v>
      </c>
      <c r="AO11">
        <f t="shared" si="4"/>
        <v>3.929301328753354E-12</v>
      </c>
      <c r="AP11">
        <f t="shared" si="5"/>
        <v>4.4145690658581316E-8</v>
      </c>
      <c r="AQ11" t="b">
        <f t="shared" si="27"/>
        <v>0</v>
      </c>
      <c r="AR11" s="10" t="b">
        <f t="shared" si="28"/>
        <v>1</v>
      </c>
      <c r="AS11" s="10" t="b">
        <f t="shared" si="29"/>
        <v>1</v>
      </c>
      <c r="AT11" s="10" t="b">
        <f t="shared" si="39"/>
        <v>1</v>
      </c>
      <c r="AU11" t="str">
        <f t="shared" si="30"/>
        <v>other</v>
      </c>
      <c r="AV11" t="b">
        <f t="shared" si="7"/>
        <v>1</v>
      </c>
      <c r="AW11" t="str">
        <f t="shared" si="40"/>
        <v>quad</v>
      </c>
      <c r="AX11" t="str">
        <f t="shared" si="41"/>
        <v>quad</v>
      </c>
      <c r="AY11">
        <f t="shared" si="8"/>
        <v>9.2116734349282385</v>
      </c>
      <c r="AZ11">
        <f t="shared" si="9"/>
        <v>-9.5567997959733475E-13</v>
      </c>
      <c r="BA11">
        <f t="shared" si="10"/>
        <v>9.2116734349282421</v>
      </c>
      <c r="BB11">
        <f t="shared" si="11"/>
        <v>9.2116734349282385</v>
      </c>
      <c r="BC11">
        <f t="shared" si="12"/>
        <v>9.6278540695493575E-13</v>
      </c>
      <c r="BD11">
        <f t="shared" si="13"/>
        <v>-9.5567997959733475E-13</v>
      </c>
      <c r="BE11">
        <f t="shared" si="15"/>
        <v>9.2116734349282385</v>
      </c>
      <c r="BF11">
        <f t="shared" si="16"/>
        <v>9.2116734349282421</v>
      </c>
      <c r="BI11" t="str">
        <f t="shared" si="17"/>
        <v>cash_flows.push_back(mirr::CashFlow(dates::MakeDate("2013-05-08"), -6829.46));</v>
      </c>
    </row>
    <row r="12" spans="1:61" x14ac:dyDescent="0.25">
      <c r="A12" s="8">
        <v>41423</v>
      </c>
      <c r="B12" s="2">
        <v>560.79999999999995</v>
      </c>
      <c r="C12" s="2"/>
      <c r="D12" s="2">
        <f t="shared" si="0"/>
        <v>111</v>
      </c>
      <c r="F12">
        <f t="shared" si="18"/>
        <v>4.4999999999999998E-2</v>
      </c>
      <c r="G12">
        <f t="shared" si="1"/>
        <v>-44272.703725361491</v>
      </c>
      <c r="R12">
        <f t="shared" si="19"/>
        <v>4.4999999999999998E-2</v>
      </c>
      <c r="T12">
        <f t="shared" si="20"/>
        <v>9</v>
      </c>
      <c r="U12" s="6">
        <f t="shared" si="21"/>
        <v>9.2116734349282385</v>
      </c>
      <c r="V12" s="6">
        <f t="shared" si="21"/>
        <v>9.2116734349282421</v>
      </c>
      <c r="W12" s="6">
        <f t="shared" si="22"/>
        <v>9.2116734349282421</v>
      </c>
      <c r="X12" s="6">
        <f t="shared" si="31"/>
        <v>9.2116734349361007</v>
      </c>
      <c r="Y12">
        <f t="shared" si="2"/>
        <v>-9.5567997959733475E-13</v>
      </c>
      <c r="Z12">
        <f t="shared" si="3"/>
        <v>9.6278540695493575E-13</v>
      </c>
      <c r="AA12">
        <f t="shared" si="23"/>
        <v>9.6278540695493575E-13</v>
      </c>
      <c r="AB12">
        <f t="shared" si="24"/>
        <v>4.9036508187327854E-9</v>
      </c>
      <c r="AC12" t="e">
        <f t="shared" si="32"/>
        <v>#DIV/0!</v>
      </c>
      <c r="AD12">
        <f t="shared" si="33"/>
        <v>2.3200086033421292</v>
      </c>
      <c r="AE12" t="e">
        <f t="shared" si="34"/>
        <v>#DIV/0!</v>
      </c>
      <c r="AF12" t="e">
        <f t="shared" si="35"/>
        <v>#DIV/0!</v>
      </c>
      <c r="AG12">
        <f t="shared" si="36"/>
        <v>9.2116734349282403</v>
      </c>
      <c r="AH12">
        <f t="shared" si="37"/>
        <v>9.2116734349282403</v>
      </c>
      <c r="AI12">
        <f t="shared" si="42"/>
        <v>9.2116734349282403</v>
      </c>
      <c r="AJ12">
        <f t="shared" si="25"/>
        <v>9.2116734349282368</v>
      </c>
      <c r="AK12" t="b">
        <f t="shared" si="26"/>
        <v>0</v>
      </c>
      <c r="AL12" t="s">
        <v>33</v>
      </c>
      <c r="AM12" t="b">
        <f t="shared" si="38"/>
        <v>1</v>
      </c>
      <c r="AN12">
        <f t="shared" si="14"/>
        <v>1.7763568394002505E-15</v>
      </c>
      <c r="AO12">
        <f t="shared" si="4"/>
        <v>1.7763568394002505E-15</v>
      </c>
      <c r="AP12">
        <f t="shared" si="5"/>
        <v>3.929301328753354E-12</v>
      </c>
      <c r="AQ12" t="b">
        <f t="shared" si="27"/>
        <v>0</v>
      </c>
      <c r="AR12" s="10" t="b">
        <f t="shared" si="28"/>
        <v>1</v>
      </c>
      <c r="AS12" s="10" t="b">
        <f t="shared" si="29"/>
        <v>1</v>
      </c>
      <c r="AT12" s="10" t="b">
        <f t="shared" si="39"/>
        <v>1</v>
      </c>
      <c r="AU12" t="str">
        <f t="shared" si="30"/>
        <v>bisect</v>
      </c>
      <c r="AV12" t="b">
        <f t="shared" si="7"/>
        <v>0</v>
      </c>
      <c r="AW12" t="str">
        <f t="shared" si="40"/>
        <v>Secant</v>
      </c>
      <c r="AX12" t="str">
        <f t="shared" si="41"/>
        <v>bisect</v>
      </c>
      <c r="AY12">
        <f t="shared" si="8"/>
        <v>9.2116734349282403</v>
      </c>
      <c r="AZ12">
        <f t="shared" si="9"/>
        <v>9.6278540695493575E-13</v>
      </c>
      <c r="BA12">
        <f t="shared" si="10"/>
        <v>9.2116734349282385</v>
      </c>
      <c r="BB12">
        <f t="shared" si="11"/>
        <v>9.2116734349282403</v>
      </c>
      <c r="BC12">
        <f t="shared" si="12"/>
        <v>-9.5567997959733475E-13</v>
      </c>
      <c r="BD12">
        <f t="shared" si="13"/>
        <v>9.6278540695493575E-13</v>
      </c>
      <c r="BE12">
        <f t="shared" si="15"/>
        <v>9.2116734349282385</v>
      </c>
      <c r="BF12">
        <f t="shared" si="16"/>
        <v>9.2116734349282403</v>
      </c>
      <c r="BI12" t="str">
        <f t="shared" si="17"/>
        <v>cash_flows.push_back(mirr::CashFlow(dates::MakeDate("2013-05-29"), 560.8));</v>
      </c>
    </row>
    <row r="13" spans="1:61" x14ac:dyDescent="0.25">
      <c r="A13" s="8">
        <v>41432</v>
      </c>
      <c r="B13" s="2">
        <v>611.1</v>
      </c>
      <c r="C13" s="2"/>
      <c r="D13" s="2">
        <f t="shared" si="0"/>
        <v>120</v>
      </c>
      <c r="F13">
        <f t="shared" si="18"/>
        <v>4.9999999999999996E-2</v>
      </c>
      <c r="G13">
        <f t="shared" si="1"/>
        <v>-44010.683321587836</v>
      </c>
      <c r="R13">
        <f t="shared" si="19"/>
        <v>4.9999999999999996E-2</v>
      </c>
      <c r="T13">
        <f t="shared" si="20"/>
        <v>10</v>
      </c>
      <c r="U13" s="6">
        <f t="shared" si="21"/>
        <v>9.2116734349282385</v>
      </c>
      <c r="V13" s="6">
        <f t="shared" si="21"/>
        <v>9.2116734349282403</v>
      </c>
      <c r="W13" s="6">
        <f t="shared" si="22"/>
        <v>9.2116734349282385</v>
      </c>
      <c r="X13" s="6">
        <f t="shared" si="31"/>
        <v>9.2116734349282421</v>
      </c>
      <c r="Y13">
        <f t="shared" si="2"/>
        <v>-9.5567997959733475E-13</v>
      </c>
      <c r="Z13">
        <f t="shared" si="3"/>
        <v>9.6278540695493575E-13</v>
      </c>
      <c r="AA13">
        <f t="shared" si="23"/>
        <v>-9.5567997959733475E-13</v>
      </c>
      <c r="AB13">
        <f t="shared" si="24"/>
        <v>9.6278540695493575E-13</v>
      </c>
      <c r="AC13">
        <f t="shared" si="32"/>
        <v>2.2858912943238767</v>
      </c>
      <c r="AD13" t="e">
        <f t="shared" si="33"/>
        <v>#DIV/0!</v>
      </c>
      <c r="AE13" t="e">
        <f t="shared" si="34"/>
        <v>#DIV/0!</v>
      </c>
      <c r="AF13" t="e">
        <f t="shared" si="35"/>
        <v>#DIV/0!</v>
      </c>
      <c r="AG13">
        <f t="shared" si="36"/>
        <v>9.2116734349282385</v>
      </c>
      <c r="AH13">
        <f t="shared" si="37"/>
        <v>9.2116734349282403</v>
      </c>
      <c r="AI13">
        <f t="shared" si="42"/>
        <v>9.2116734349282385</v>
      </c>
      <c r="AJ13">
        <f t="shared" si="25"/>
        <v>9.2116734349282385</v>
      </c>
      <c r="AK13" t="b">
        <f t="shared" si="26"/>
        <v>0</v>
      </c>
      <c r="AL13" t="s">
        <v>33</v>
      </c>
      <c r="AM13" t="b">
        <f t="shared" si="38"/>
        <v>1</v>
      </c>
      <c r="AN13">
        <f t="shared" si="14"/>
        <v>0</v>
      </c>
      <c r="AO13">
        <f t="shared" si="4"/>
        <v>0</v>
      </c>
      <c r="AP13">
        <f t="shared" si="5"/>
        <v>1.7763568394002505E-15</v>
      </c>
      <c r="AQ13" t="b">
        <f t="shared" si="27"/>
        <v>0</v>
      </c>
      <c r="AR13" s="10" t="b">
        <f t="shared" si="28"/>
        <v>1</v>
      </c>
      <c r="AS13" s="10" t="b">
        <f t="shared" si="29"/>
        <v>1</v>
      </c>
      <c r="AT13" s="10" t="b">
        <f t="shared" si="39"/>
        <v>1</v>
      </c>
      <c r="AU13" t="str">
        <f t="shared" si="30"/>
        <v>bisect</v>
      </c>
      <c r="AV13" t="b">
        <f t="shared" si="7"/>
        <v>0</v>
      </c>
      <c r="AW13" t="str">
        <f t="shared" si="40"/>
        <v>Secant</v>
      </c>
      <c r="AX13" t="str">
        <f t="shared" si="41"/>
        <v>bisect</v>
      </c>
      <c r="AY13">
        <f t="shared" si="8"/>
        <v>9.2116734349282403</v>
      </c>
      <c r="AZ13">
        <f t="shared" si="9"/>
        <v>9.6278540695493575E-13</v>
      </c>
      <c r="BA13">
        <f t="shared" si="10"/>
        <v>9.2116734349282385</v>
      </c>
      <c r="BB13">
        <f t="shared" si="11"/>
        <v>9.2116734349282403</v>
      </c>
      <c r="BC13">
        <f t="shared" si="12"/>
        <v>-9.5567997959733475E-13</v>
      </c>
      <c r="BD13">
        <f t="shared" si="13"/>
        <v>9.6278540695493575E-13</v>
      </c>
      <c r="BE13">
        <f t="shared" si="15"/>
        <v>9.2116734349282385</v>
      </c>
      <c r="BF13">
        <f t="shared" si="16"/>
        <v>9.2116734349282403</v>
      </c>
      <c r="BI13" t="str">
        <f t="shared" si="17"/>
        <v>cash_flows.push_back(mirr::CashFlow(dates::MakeDate("2013-06-07"), 611.1));</v>
      </c>
    </row>
    <row r="14" spans="1:61" x14ac:dyDescent="0.25">
      <c r="A14" s="8">
        <v>41446</v>
      </c>
      <c r="B14" s="2">
        <v>-4485.53</v>
      </c>
      <c r="C14" s="2"/>
      <c r="D14" s="2">
        <f t="shared" si="0"/>
        <v>134</v>
      </c>
      <c r="F14">
        <f t="shared" si="18"/>
        <v>5.4999999999999993E-2</v>
      </c>
      <c r="G14">
        <f t="shared" si="1"/>
        <v>-43751.609645675271</v>
      </c>
      <c r="R14">
        <f t="shared" si="19"/>
        <v>5.4999999999999993E-2</v>
      </c>
      <c r="T14">
        <f t="shared" si="20"/>
        <v>11</v>
      </c>
      <c r="U14" s="6">
        <f t="shared" si="21"/>
        <v>9.2116734349282385</v>
      </c>
      <c r="V14" s="6">
        <f t="shared" si="21"/>
        <v>9.2116734349282403</v>
      </c>
      <c r="W14" s="6">
        <f t="shared" si="22"/>
        <v>9.2116734349282385</v>
      </c>
      <c r="X14" s="6">
        <f t="shared" si="31"/>
        <v>9.2116734349282385</v>
      </c>
      <c r="Y14">
        <f t="shared" si="2"/>
        <v>-9.5567997959733475E-13</v>
      </c>
      <c r="Z14">
        <f t="shared" si="3"/>
        <v>9.6278540695493575E-13</v>
      </c>
      <c r="AA14">
        <f t="shared" si="23"/>
        <v>-9.5567997959733475E-13</v>
      </c>
      <c r="AB14">
        <f t="shared" si="24"/>
        <v>-9.5567997959733475E-13</v>
      </c>
      <c r="AC14">
        <f t="shared" si="32"/>
        <v>2.2858912943238767</v>
      </c>
      <c r="AD14" t="e">
        <f t="shared" si="33"/>
        <v>#DIV/0!</v>
      </c>
      <c r="AE14" t="e">
        <f t="shared" si="34"/>
        <v>#DIV/0!</v>
      </c>
      <c r="AF14" t="e">
        <f t="shared" si="35"/>
        <v>#DIV/0!</v>
      </c>
      <c r="AG14">
        <f t="shared" si="36"/>
        <v>9.2116734349282385</v>
      </c>
      <c r="AH14">
        <f t="shared" si="37"/>
        <v>9.2116734349282403</v>
      </c>
      <c r="AI14">
        <f t="shared" si="42"/>
        <v>9.2116734349282385</v>
      </c>
      <c r="AJ14">
        <f t="shared" si="25"/>
        <v>9.2116734349282385</v>
      </c>
      <c r="AK14" t="b">
        <f t="shared" si="26"/>
        <v>0</v>
      </c>
      <c r="AL14" t="s">
        <v>33</v>
      </c>
      <c r="AM14" t="b">
        <f t="shared" si="38"/>
        <v>1</v>
      </c>
      <c r="AN14">
        <f t="shared" si="14"/>
        <v>0</v>
      </c>
      <c r="AO14">
        <f t="shared" si="4"/>
        <v>0</v>
      </c>
      <c r="AP14">
        <f t="shared" si="5"/>
        <v>0</v>
      </c>
      <c r="AQ14" t="b">
        <f t="shared" si="27"/>
        <v>0</v>
      </c>
      <c r="AR14" s="10" t="b">
        <f t="shared" si="28"/>
        <v>1</v>
      </c>
      <c r="AS14" s="10" t="b">
        <f t="shared" si="29"/>
        <v>1</v>
      </c>
      <c r="AT14" s="10" t="b">
        <f t="shared" si="39"/>
        <v>1</v>
      </c>
      <c r="AU14" t="str">
        <f t="shared" si="30"/>
        <v>bisect</v>
      </c>
      <c r="AV14" t="b">
        <f t="shared" si="7"/>
        <v>0</v>
      </c>
      <c r="AW14" t="str">
        <f t="shared" si="40"/>
        <v>Secant</v>
      </c>
      <c r="AX14" t="str">
        <f t="shared" si="41"/>
        <v>bisect</v>
      </c>
      <c r="AY14">
        <f t="shared" si="8"/>
        <v>9.2116734349282403</v>
      </c>
      <c r="AZ14">
        <f t="shared" si="9"/>
        <v>9.6278540695493575E-13</v>
      </c>
      <c r="BA14">
        <f t="shared" si="10"/>
        <v>9.2116734349282385</v>
      </c>
      <c r="BB14">
        <f t="shared" si="11"/>
        <v>9.2116734349282403</v>
      </c>
      <c r="BC14">
        <f t="shared" si="12"/>
        <v>-9.5567997959733475E-13</v>
      </c>
      <c r="BD14">
        <f t="shared" si="13"/>
        <v>9.6278540695493575E-13</v>
      </c>
      <c r="BE14">
        <f t="shared" si="15"/>
        <v>9.2116734349282385</v>
      </c>
      <c r="BF14">
        <f t="shared" si="16"/>
        <v>9.2116734349282403</v>
      </c>
      <c r="BI14" t="str">
        <f t="shared" si="17"/>
        <v>cash_flows.push_back(mirr::CashFlow(dates::MakeDate("2013-06-21"), -4485.53));</v>
      </c>
    </row>
    <row r="15" spans="1:61" x14ac:dyDescent="0.25">
      <c r="A15" s="8">
        <v>41464</v>
      </c>
      <c r="B15" s="2">
        <v>-9991.02</v>
      </c>
      <c r="C15" s="2"/>
      <c r="D15" s="2">
        <f t="shared" si="0"/>
        <v>152</v>
      </c>
      <c r="F15">
        <f t="shared" si="18"/>
        <v>5.9999999999999991E-2</v>
      </c>
      <c r="G15">
        <f t="shared" si="1"/>
        <v>-43495.434047791678</v>
      </c>
      <c r="R15">
        <f t="shared" si="19"/>
        <v>5.9999999999999991E-2</v>
      </c>
      <c r="T15">
        <f t="shared" si="20"/>
        <v>12</v>
      </c>
      <c r="U15" s="6">
        <f t="shared" si="21"/>
        <v>9.2116734349282385</v>
      </c>
      <c r="V15" s="6">
        <f t="shared" si="21"/>
        <v>9.2116734349282403</v>
      </c>
      <c r="W15" s="6">
        <f t="shared" si="22"/>
        <v>9.2116734349282385</v>
      </c>
      <c r="X15" s="6">
        <f t="shared" si="31"/>
        <v>9.2116734349282385</v>
      </c>
      <c r="Y15">
        <f t="shared" si="2"/>
        <v>-9.5567997959733475E-13</v>
      </c>
      <c r="Z15">
        <f t="shared" si="3"/>
        <v>9.6278540695493575E-13</v>
      </c>
      <c r="AA15">
        <f t="shared" si="23"/>
        <v>-9.5567997959733475E-13</v>
      </c>
      <c r="AB15">
        <f t="shared" si="24"/>
        <v>-9.5567997959733475E-13</v>
      </c>
      <c r="AC15">
        <f t="shared" si="32"/>
        <v>2.2858912943238767</v>
      </c>
      <c r="AD15" t="e">
        <f t="shared" si="33"/>
        <v>#DIV/0!</v>
      </c>
      <c r="AE15" t="e">
        <f t="shared" si="34"/>
        <v>#DIV/0!</v>
      </c>
      <c r="AF15" t="e">
        <f t="shared" si="35"/>
        <v>#DIV/0!</v>
      </c>
      <c r="AG15">
        <f t="shared" si="36"/>
        <v>9.2116734349282385</v>
      </c>
      <c r="AH15">
        <f t="shared" si="37"/>
        <v>9.2116734349282403</v>
      </c>
      <c r="AI15">
        <f t="shared" si="42"/>
        <v>9.2116734349282385</v>
      </c>
      <c r="AJ15">
        <f t="shared" si="25"/>
        <v>9.2116734349282385</v>
      </c>
      <c r="AK15" t="b">
        <f t="shared" si="26"/>
        <v>0</v>
      </c>
      <c r="AL15" t="s">
        <v>33</v>
      </c>
      <c r="AM15" t="b">
        <f t="shared" si="38"/>
        <v>1</v>
      </c>
      <c r="AN15">
        <f t="shared" si="14"/>
        <v>0</v>
      </c>
      <c r="AO15">
        <f t="shared" si="4"/>
        <v>0</v>
      </c>
      <c r="AP15">
        <f t="shared" si="5"/>
        <v>0</v>
      </c>
      <c r="AQ15" t="b">
        <f t="shared" si="27"/>
        <v>0</v>
      </c>
      <c r="AR15" s="10" t="b">
        <f t="shared" si="28"/>
        <v>1</v>
      </c>
      <c r="AS15" s="10" t="b">
        <f t="shared" si="29"/>
        <v>1</v>
      </c>
      <c r="AT15" s="10" t="b">
        <f t="shared" si="39"/>
        <v>1</v>
      </c>
      <c r="AU15" t="str">
        <f t="shared" si="30"/>
        <v>bisect</v>
      </c>
      <c r="AV15" t="b">
        <f t="shared" si="7"/>
        <v>0</v>
      </c>
      <c r="AW15" t="str">
        <f t="shared" si="40"/>
        <v>Secant</v>
      </c>
      <c r="AX15" t="str">
        <f t="shared" si="41"/>
        <v>bisect</v>
      </c>
      <c r="AY15">
        <f t="shared" si="8"/>
        <v>9.2116734349282403</v>
      </c>
      <c r="AZ15">
        <f t="shared" si="9"/>
        <v>9.6278540695493575E-13</v>
      </c>
      <c r="BA15">
        <f t="shared" si="10"/>
        <v>9.2116734349282385</v>
      </c>
      <c r="BB15">
        <f t="shared" si="11"/>
        <v>9.2116734349282403</v>
      </c>
      <c r="BC15">
        <f t="shared" si="12"/>
        <v>-9.5567997959733475E-13</v>
      </c>
      <c r="BD15">
        <f t="shared" si="13"/>
        <v>9.6278540695493575E-13</v>
      </c>
      <c r="BE15">
        <f t="shared" si="15"/>
        <v>9.2116734349282385</v>
      </c>
      <c r="BF15">
        <f t="shared" si="16"/>
        <v>9.2116734349282403</v>
      </c>
      <c r="BI15" t="str">
        <f t="shared" si="17"/>
        <v>cash_flows.push_back(mirr::CashFlow(dates::MakeDate("2013-07-09"), -9991.02));</v>
      </c>
    </row>
    <row r="16" spans="1:61" x14ac:dyDescent="0.25">
      <c r="A16" s="8">
        <v>41478</v>
      </c>
      <c r="B16" s="2">
        <v>-7387.22</v>
      </c>
      <c r="C16" s="2"/>
      <c r="D16" s="2">
        <f t="shared" si="0"/>
        <v>166</v>
      </c>
      <c r="F16">
        <f t="shared" si="18"/>
        <v>6.4999999999999988E-2</v>
      </c>
      <c r="G16">
        <f t="shared" si="1"/>
        <v>-43242.108918536804</v>
      </c>
      <c r="R16">
        <f t="shared" si="19"/>
        <v>6.4999999999999988E-2</v>
      </c>
      <c r="T16">
        <f t="shared" si="20"/>
        <v>13</v>
      </c>
      <c r="U16" s="6">
        <f t="shared" si="21"/>
        <v>9.2116734349282385</v>
      </c>
      <c r="V16" s="6">
        <f t="shared" si="21"/>
        <v>9.2116734349282403</v>
      </c>
      <c r="W16" s="6">
        <f t="shared" si="22"/>
        <v>9.2116734349282385</v>
      </c>
      <c r="X16" s="6">
        <f t="shared" si="31"/>
        <v>9.2116734349282385</v>
      </c>
      <c r="Y16">
        <f t="shared" si="2"/>
        <v>-9.5567997959733475E-13</v>
      </c>
      <c r="Z16">
        <f t="shared" si="3"/>
        <v>9.6278540695493575E-13</v>
      </c>
      <c r="AA16">
        <f t="shared" si="23"/>
        <v>-9.5567997959733475E-13</v>
      </c>
      <c r="AB16">
        <f t="shared" si="24"/>
        <v>-9.5567997959733475E-13</v>
      </c>
      <c r="AC16">
        <f t="shared" si="32"/>
        <v>2.2858912943238767</v>
      </c>
      <c r="AD16" t="e">
        <f t="shared" si="33"/>
        <v>#DIV/0!</v>
      </c>
      <c r="AE16" t="e">
        <f t="shared" si="34"/>
        <v>#DIV/0!</v>
      </c>
      <c r="AF16" t="e">
        <f t="shared" si="35"/>
        <v>#DIV/0!</v>
      </c>
      <c r="AG16">
        <f t="shared" si="36"/>
        <v>9.2116734349282385</v>
      </c>
      <c r="AH16">
        <f t="shared" si="37"/>
        <v>9.2116734349282403</v>
      </c>
      <c r="AI16">
        <f t="shared" si="42"/>
        <v>9.2116734349282385</v>
      </c>
      <c r="AJ16">
        <f t="shared" si="25"/>
        <v>9.2116734349282385</v>
      </c>
      <c r="AK16" t="b">
        <f t="shared" si="26"/>
        <v>0</v>
      </c>
      <c r="AL16" t="s">
        <v>33</v>
      </c>
      <c r="AM16" t="b">
        <f t="shared" si="38"/>
        <v>1</v>
      </c>
      <c r="AN16">
        <f t="shared" si="14"/>
        <v>0</v>
      </c>
      <c r="AO16">
        <f t="shared" si="4"/>
        <v>0</v>
      </c>
      <c r="AP16">
        <f t="shared" si="5"/>
        <v>0</v>
      </c>
      <c r="AQ16" t="b">
        <f t="shared" si="27"/>
        <v>0</v>
      </c>
      <c r="AR16" s="10" t="b">
        <f t="shared" si="28"/>
        <v>1</v>
      </c>
      <c r="AS16" s="10" t="b">
        <f t="shared" si="29"/>
        <v>1</v>
      </c>
      <c r="AT16" s="10" t="b">
        <f t="shared" si="39"/>
        <v>1</v>
      </c>
      <c r="AU16" t="str">
        <f t="shared" si="30"/>
        <v>bisect</v>
      </c>
      <c r="AV16" t="b">
        <f t="shared" si="7"/>
        <v>0</v>
      </c>
      <c r="AW16" t="str">
        <f t="shared" si="40"/>
        <v>Secant</v>
      </c>
      <c r="AX16" t="str">
        <f t="shared" si="41"/>
        <v>bisect</v>
      </c>
      <c r="AY16">
        <f t="shared" si="8"/>
        <v>9.2116734349282403</v>
      </c>
      <c r="AZ16">
        <f t="shared" si="9"/>
        <v>9.6278540695493575E-13</v>
      </c>
      <c r="BA16">
        <f t="shared" si="10"/>
        <v>9.2116734349282385</v>
      </c>
      <c r="BB16">
        <f t="shared" si="11"/>
        <v>9.2116734349282403</v>
      </c>
      <c r="BC16">
        <f t="shared" si="12"/>
        <v>-9.5567997959733475E-13</v>
      </c>
      <c r="BD16">
        <f t="shared" si="13"/>
        <v>9.6278540695493575E-13</v>
      </c>
      <c r="BE16">
        <f t="shared" si="15"/>
        <v>9.2116734349282385</v>
      </c>
      <c r="BF16">
        <f t="shared" si="16"/>
        <v>9.2116734349282403</v>
      </c>
      <c r="BI16" t="str">
        <f t="shared" si="17"/>
        <v>cash_flows.push_back(mirr::CashFlow(dates::MakeDate("2013-07-23"), -7387.22));</v>
      </c>
    </row>
    <row r="17" spans="1:61" x14ac:dyDescent="0.25">
      <c r="A17" s="8">
        <v>41569</v>
      </c>
      <c r="B17" s="2">
        <v>219.55</v>
      </c>
      <c r="C17" s="2"/>
      <c r="D17" s="2">
        <f t="shared" si="0"/>
        <v>257</v>
      </c>
      <c r="F17">
        <f t="shared" si="18"/>
        <v>6.9999999999999993E-2</v>
      </c>
      <c r="G17">
        <f t="shared" si="1"/>
        <v>-42991.587661792313</v>
      </c>
      <c r="R17">
        <f t="shared" si="19"/>
        <v>6.9999999999999993E-2</v>
      </c>
      <c r="T17">
        <f t="shared" si="20"/>
        <v>14</v>
      </c>
      <c r="U17" s="6">
        <f t="shared" si="21"/>
        <v>9.2116734349282385</v>
      </c>
      <c r="V17" s="6">
        <f t="shared" si="21"/>
        <v>9.2116734349282403</v>
      </c>
      <c r="W17" s="6">
        <f t="shared" si="22"/>
        <v>9.2116734349282385</v>
      </c>
      <c r="X17" s="6">
        <f t="shared" si="31"/>
        <v>9.2116734349282385</v>
      </c>
      <c r="Y17">
        <f t="shared" si="2"/>
        <v>-9.5567997959733475E-13</v>
      </c>
      <c r="Z17">
        <f t="shared" si="3"/>
        <v>9.6278540695493575E-13</v>
      </c>
      <c r="AA17">
        <f t="shared" si="23"/>
        <v>-9.5567997959733475E-13</v>
      </c>
      <c r="AB17">
        <f t="shared" si="24"/>
        <v>-9.5567997959733475E-13</v>
      </c>
      <c r="AC17">
        <f t="shared" si="32"/>
        <v>2.2858912943238767</v>
      </c>
      <c r="AD17" t="e">
        <f t="shared" si="33"/>
        <v>#DIV/0!</v>
      </c>
      <c r="AE17" t="e">
        <f t="shared" si="34"/>
        <v>#DIV/0!</v>
      </c>
      <c r="AF17" t="e">
        <f t="shared" si="35"/>
        <v>#DIV/0!</v>
      </c>
      <c r="AG17">
        <f t="shared" si="36"/>
        <v>9.2116734349282385</v>
      </c>
      <c r="AH17">
        <f t="shared" si="37"/>
        <v>9.2116734349282403</v>
      </c>
      <c r="AI17">
        <f t="shared" si="42"/>
        <v>9.2116734349282385</v>
      </c>
      <c r="AJ17">
        <f t="shared" si="25"/>
        <v>9.2116734349282385</v>
      </c>
      <c r="AK17" t="b">
        <f t="shared" si="26"/>
        <v>0</v>
      </c>
      <c r="AL17" t="s">
        <v>33</v>
      </c>
      <c r="AM17" t="b">
        <f t="shared" si="38"/>
        <v>1</v>
      </c>
      <c r="AN17">
        <f t="shared" si="14"/>
        <v>0</v>
      </c>
      <c r="AO17">
        <f t="shared" si="4"/>
        <v>0</v>
      </c>
      <c r="AP17">
        <f t="shared" si="5"/>
        <v>0</v>
      </c>
      <c r="AQ17" t="b">
        <f t="shared" si="27"/>
        <v>0</v>
      </c>
      <c r="AR17" s="10" t="b">
        <f t="shared" si="28"/>
        <v>1</v>
      </c>
      <c r="AS17" s="10" t="b">
        <f t="shared" si="29"/>
        <v>1</v>
      </c>
      <c r="AT17" s="10" t="b">
        <f t="shared" si="39"/>
        <v>1</v>
      </c>
      <c r="AU17" t="str">
        <f t="shared" si="30"/>
        <v>bisect</v>
      </c>
      <c r="AV17" t="b">
        <f t="shared" si="7"/>
        <v>0</v>
      </c>
      <c r="AW17" t="str">
        <f t="shared" si="40"/>
        <v>Secant</v>
      </c>
      <c r="AX17" t="str">
        <f t="shared" si="41"/>
        <v>bisect</v>
      </c>
      <c r="AY17">
        <f t="shared" si="8"/>
        <v>9.2116734349282403</v>
      </c>
      <c r="AZ17">
        <f t="shared" si="9"/>
        <v>9.6278540695493575E-13</v>
      </c>
      <c r="BA17">
        <f t="shared" si="10"/>
        <v>9.2116734349282385</v>
      </c>
      <c r="BB17">
        <f t="shared" si="11"/>
        <v>9.2116734349282403</v>
      </c>
      <c r="BC17">
        <f t="shared" si="12"/>
        <v>-9.5567997959733475E-13</v>
      </c>
      <c r="BD17">
        <f t="shared" si="13"/>
        <v>9.6278540695493575E-13</v>
      </c>
      <c r="BE17">
        <f t="shared" si="15"/>
        <v>9.2116734349282385</v>
      </c>
      <c r="BF17">
        <f t="shared" si="16"/>
        <v>9.2116734349282403</v>
      </c>
      <c r="BI17" t="str">
        <f t="shared" si="17"/>
        <v>cash_flows.push_back(mirr::CashFlow(dates::MakeDate("2013-10-22"), 219.55));</v>
      </c>
    </row>
    <row r="18" spans="1:61" x14ac:dyDescent="0.25">
      <c r="A18" s="8">
        <v>41591</v>
      </c>
      <c r="B18" s="2">
        <v>8673.57</v>
      </c>
      <c r="C18" s="2"/>
      <c r="D18" s="2">
        <f t="shared" si="0"/>
        <v>279</v>
      </c>
      <c r="F18">
        <f t="shared" si="18"/>
        <v>7.4999999999999997E-2</v>
      </c>
      <c r="G18">
        <f t="shared" si="1"/>
        <v>-42743.82466840541</v>
      </c>
      <c r="R18">
        <f t="shared" si="19"/>
        <v>7.4999999999999997E-2</v>
      </c>
      <c r="T18">
        <f t="shared" si="20"/>
        <v>15</v>
      </c>
      <c r="U18" s="6">
        <f t="shared" si="21"/>
        <v>9.2116734349282385</v>
      </c>
      <c r="V18" s="6">
        <f t="shared" si="21"/>
        <v>9.2116734349282403</v>
      </c>
      <c r="W18" s="6">
        <f t="shared" si="22"/>
        <v>9.2116734349282385</v>
      </c>
      <c r="X18" s="6">
        <f t="shared" si="31"/>
        <v>9.2116734349282385</v>
      </c>
      <c r="Y18">
        <f t="shared" si="2"/>
        <v>-9.5567997959733475E-13</v>
      </c>
      <c r="Z18">
        <f t="shared" si="3"/>
        <v>9.6278540695493575E-13</v>
      </c>
      <c r="AA18">
        <f t="shared" si="23"/>
        <v>-9.5567997959733475E-13</v>
      </c>
      <c r="AB18">
        <f t="shared" si="24"/>
        <v>-9.5567997959733475E-13</v>
      </c>
      <c r="AC18">
        <f t="shared" si="32"/>
        <v>2.2858912943238767</v>
      </c>
      <c r="AD18" t="e">
        <f t="shared" si="33"/>
        <v>#DIV/0!</v>
      </c>
      <c r="AE18" t="e">
        <f t="shared" si="34"/>
        <v>#DIV/0!</v>
      </c>
      <c r="AF18" t="e">
        <f t="shared" si="35"/>
        <v>#DIV/0!</v>
      </c>
      <c r="AG18">
        <f t="shared" si="36"/>
        <v>9.2116734349282385</v>
      </c>
      <c r="AH18">
        <f t="shared" si="37"/>
        <v>9.2116734349282403</v>
      </c>
      <c r="AI18">
        <f t="shared" si="42"/>
        <v>9.2116734349282385</v>
      </c>
      <c r="AJ18">
        <f t="shared" si="25"/>
        <v>9.2116734349282385</v>
      </c>
      <c r="AK18" t="b">
        <f t="shared" si="26"/>
        <v>0</v>
      </c>
      <c r="AL18" t="s">
        <v>33</v>
      </c>
      <c r="AM18" t="b">
        <f t="shared" si="38"/>
        <v>1</v>
      </c>
      <c r="AN18">
        <f t="shared" si="14"/>
        <v>0</v>
      </c>
      <c r="AO18">
        <f t="shared" si="4"/>
        <v>0</v>
      </c>
      <c r="AP18">
        <f t="shared" si="5"/>
        <v>0</v>
      </c>
      <c r="AQ18" t="b">
        <f t="shared" si="27"/>
        <v>0</v>
      </c>
      <c r="AR18" s="10" t="b">
        <f t="shared" si="28"/>
        <v>1</v>
      </c>
      <c r="AS18" s="10" t="b">
        <f t="shared" si="29"/>
        <v>1</v>
      </c>
      <c r="AT18" s="10" t="b">
        <f t="shared" si="39"/>
        <v>1</v>
      </c>
      <c r="AU18" t="str">
        <f t="shared" si="30"/>
        <v>bisect</v>
      </c>
      <c r="AV18" t="b">
        <f t="shared" si="7"/>
        <v>0</v>
      </c>
      <c r="AW18" t="str">
        <f t="shared" si="40"/>
        <v>Secant</v>
      </c>
      <c r="AX18" t="str">
        <f t="shared" si="41"/>
        <v>bisect</v>
      </c>
      <c r="AY18">
        <f t="shared" si="8"/>
        <v>9.2116734349282403</v>
      </c>
      <c r="AZ18">
        <f t="shared" si="9"/>
        <v>9.6278540695493575E-13</v>
      </c>
      <c r="BA18">
        <f t="shared" si="10"/>
        <v>9.2116734349282385</v>
      </c>
      <c r="BB18">
        <f t="shared" si="11"/>
        <v>9.2116734349282403</v>
      </c>
      <c r="BC18">
        <f t="shared" si="12"/>
        <v>-9.5567997959733475E-13</v>
      </c>
      <c r="BD18">
        <f t="shared" si="13"/>
        <v>9.6278540695493575E-13</v>
      </c>
      <c r="BE18">
        <f t="shared" si="15"/>
        <v>9.2116734349282385</v>
      </c>
      <c r="BF18">
        <f t="shared" si="16"/>
        <v>9.2116734349282403</v>
      </c>
      <c r="BI18" t="str">
        <f t="shared" si="17"/>
        <v>cash_flows.push_back(mirr::CashFlow(dates::MakeDate("2013-11-13"), 8673.57));</v>
      </c>
    </row>
    <row r="19" spans="1:61" x14ac:dyDescent="0.25">
      <c r="A19" s="8">
        <v>41600</v>
      </c>
      <c r="B19" s="2">
        <v>-15306.6</v>
      </c>
      <c r="C19" s="3"/>
      <c r="D19" s="2">
        <f t="shared" si="0"/>
        <v>288</v>
      </c>
      <c r="F19">
        <f t="shared" si="18"/>
        <v>0.08</v>
      </c>
      <c r="G19">
        <f t="shared" si="1"/>
        <v>-42498.775290676625</v>
      </c>
      <c r="R19">
        <f t="shared" si="19"/>
        <v>0.08</v>
      </c>
      <c r="T19">
        <f t="shared" si="20"/>
        <v>16</v>
      </c>
      <c r="U19" s="6">
        <f t="shared" si="21"/>
        <v>9.2116734349282385</v>
      </c>
      <c r="V19" s="6">
        <f t="shared" si="21"/>
        <v>9.2116734349282403</v>
      </c>
      <c r="W19" s="6">
        <f t="shared" si="22"/>
        <v>9.2116734349282385</v>
      </c>
      <c r="X19" s="6">
        <f t="shared" si="31"/>
        <v>9.2116734349282385</v>
      </c>
      <c r="Y19">
        <f t="shared" si="2"/>
        <v>-9.5567997959733475E-13</v>
      </c>
      <c r="Z19">
        <f t="shared" si="3"/>
        <v>9.6278540695493575E-13</v>
      </c>
      <c r="AA19">
        <f t="shared" si="23"/>
        <v>-9.5567997959733475E-13</v>
      </c>
      <c r="AB19">
        <f t="shared" si="24"/>
        <v>-9.5567997959733475E-13</v>
      </c>
      <c r="AC19">
        <f t="shared" si="32"/>
        <v>2.2858912943238767</v>
      </c>
      <c r="AD19" t="e">
        <f t="shared" si="33"/>
        <v>#DIV/0!</v>
      </c>
      <c r="AE19" t="e">
        <f t="shared" si="34"/>
        <v>#DIV/0!</v>
      </c>
      <c r="AF19" t="e">
        <f t="shared" si="35"/>
        <v>#DIV/0!</v>
      </c>
      <c r="AG19">
        <f t="shared" si="36"/>
        <v>9.2116734349282385</v>
      </c>
      <c r="AH19">
        <f t="shared" si="37"/>
        <v>9.2116734349282403</v>
      </c>
      <c r="AI19">
        <f t="shared" si="42"/>
        <v>9.2116734349282385</v>
      </c>
      <c r="AJ19">
        <f t="shared" si="25"/>
        <v>9.2116734349282385</v>
      </c>
      <c r="AK19" t="b">
        <f t="shared" si="26"/>
        <v>0</v>
      </c>
      <c r="AL19" t="s">
        <v>33</v>
      </c>
      <c r="AM19" t="b">
        <f t="shared" si="38"/>
        <v>1</v>
      </c>
      <c r="AN19">
        <f t="shared" si="14"/>
        <v>0</v>
      </c>
      <c r="AO19">
        <f t="shared" si="4"/>
        <v>0</v>
      </c>
      <c r="AP19">
        <f t="shared" si="5"/>
        <v>0</v>
      </c>
      <c r="AQ19" t="b">
        <f t="shared" si="27"/>
        <v>0</v>
      </c>
      <c r="AR19" s="10" t="b">
        <f t="shared" si="28"/>
        <v>1</v>
      </c>
      <c r="AS19" s="10" t="b">
        <f t="shared" si="29"/>
        <v>1</v>
      </c>
      <c r="AT19" s="10" t="b">
        <f t="shared" si="39"/>
        <v>1</v>
      </c>
      <c r="AU19" t="str">
        <f t="shared" si="30"/>
        <v>bisect</v>
      </c>
      <c r="AV19" t="b">
        <f t="shared" si="7"/>
        <v>0</v>
      </c>
      <c r="AW19" t="str">
        <f t="shared" si="40"/>
        <v>Secant</v>
      </c>
      <c r="AX19" t="str">
        <f t="shared" si="41"/>
        <v>bisect</v>
      </c>
      <c r="AY19">
        <f t="shared" si="8"/>
        <v>9.2116734349282403</v>
      </c>
      <c r="AZ19">
        <f t="shared" si="9"/>
        <v>9.6278540695493575E-13</v>
      </c>
      <c r="BA19">
        <f t="shared" si="10"/>
        <v>9.2116734349282385</v>
      </c>
      <c r="BB19">
        <f t="shared" si="11"/>
        <v>9.2116734349282403</v>
      </c>
      <c r="BC19">
        <f t="shared" si="12"/>
        <v>-9.5567997959733475E-13</v>
      </c>
      <c r="BD19">
        <f t="shared" si="13"/>
        <v>9.6278540695493575E-13</v>
      </c>
      <c r="BE19">
        <f t="shared" si="15"/>
        <v>9.2116734349282385</v>
      </c>
      <c r="BF19">
        <f t="shared" si="16"/>
        <v>9.2116734349282403</v>
      </c>
      <c r="BI19" t="str">
        <f t="shared" si="17"/>
        <v>cash_flows.push_back(mirr::CashFlow(dates::MakeDate("2013-11-22"), -15306.6));</v>
      </c>
    </row>
    <row r="20" spans="1:61" x14ac:dyDescent="0.25">
      <c r="A20" s="8">
        <v>41624</v>
      </c>
      <c r="B20" s="2">
        <v>8461.69</v>
      </c>
      <c r="C20" s="2"/>
      <c r="D20" s="2">
        <f t="shared" si="0"/>
        <v>312</v>
      </c>
      <c r="F20">
        <f t="shared" si="18"/>
        <v>8.5000000000000006E-2</v>
      </c>
      <c r="G20">
        <f t="shared" si="1"/>
        <v>-42256.395817623765</v>
      </c>
      <c r="R20">
        <f t="shared" si="19"/>
        <v>8.5000000000000006E-2</v>
      </c>
      <c r="T20">
        <f t="shared" si="20"/>
        <v>17</v>
      </c>
      <c r="U20" s="6">
        <f t="shared" si="21"/>
        <v>9.2116734349282385</v>
      </c>
      <c r="V20" s="6">
        <f t="shared" si="21"/>
        <v>9.2116734349282403</v>
      </c>
      <c r="W20" s="6">
        <f t="shared" si="22"/>
        <v>9.2116734349282385</v>
      </c>
      <c r="X20" s="6">
        <f t="shared" si="31"/>
        <v>9.2116734349282385</v>
      </c>
      <c r="Y20">
        <f t="shared" si="2"/>
        <v>-9.5567997959733475E-13</v>
      </c>
      <c r="Z20">
        <f t="shared" si="3"/>
        <v>9.6278540695493575E-13</v>
      </c>
      <c r="AA20">
        <f t="shared" si="23"/>
        <v>-9.5567997959733475E-13</v>
      </c>
      <c r="AB20">
        <f t="shared" si="24"/>
        <v>-9.5567997959733475E-13</v>
      </c>
      <c r="AC20">
        <f t="shared" si="32"/>
        <v>2.2858912943238767</v>
      </c>
      <c r="AD20" t="e">
        <f t="shared" si="33"/>
        <v>#DIV/0!</v>
      </c>
      <c r="AE20" t="e">
        <f t="shared" si="34"/>
        <v>#DIV/0!</v>
      </c>
      <c r="AF20" t="e">
        <f t="shared" si="35"/>
        <v>#DIV/0!</v>
      </c>
      <c r="AG20">
        <f t="shared" si="36"/>
        <v>9.2116734349282385</v>
      </c>
      <c r="AH20">
        <f t="shared" si="37"/>
        <v>9.2116734349282403</v>
      </c>
      <c r="AI20">
        <f t="shared" si="42"/>
        <v>9.2116734349282385</v>
      </c>
      <c r="AJ20">
        <f t="shared" si="25"/>
        <v>9.2116734349282385</v>
      </c>
      <c r="AK20" t="b">
        <f t="shared" si="26"/>
        <v>0</v>
      </c>
      <c r="AL20" t="s">
        <v>33</v>
      </c>
      <c r="AM20" t="b">
        <f t="shared" si="38"/>
        <v>1</v>
      </c>
      <c r="AN20">
        <f t="shared" si="14"/>
        <v>0</v>
      </c>
      <c r="AO20">
        <f t="shared" si="4"/>
        <v>0</v>
      </c>
      <c r="AP20">
        <f t="shared" si="5"/>
        <v>0</v>
      </c>
      <c r="AQ20" t="b">
        <f t="shared" si="27"/>
        <v>0</v>
      </c>
      <c r="AR20" s="10" t="b">
        <f t="shared" si="28"/>
        <v>1</v>
      </c>
      <c r="AS20" s="10" t="b">
        <f t="shared" si="29"/>
        <v>1</v>
      </c>
      <c r="AT20" s="10" t="b">
        <f t="shared" si="39"/>
        <v>1</v>
      </c>
      <c r="AU20" t="str">
        <f t="shared" si="30"/>
        <v>bisect</v>
      </c>
      <c r="AV20" t="b">
        <f t="shared" si="7"/>
        <v>0</v>
      </c>
      <c r="AW20" t="str">
        <f t="shared" si="40"/>
        <v>Secant</v>
      </c>
      <c r="AX20" t="str">
        <f t="shared" si="41"/>
        <v>bisect</v>
      </c>
      <c r="AY20">
        <f t="shared" si="8"/>
        <v>9.2116734349282403</v>
      </c>
      <c r="AZ20">
        <f t="shared" si="9"/>
        <v>9.6278540695493575E-13</v>
      </c>
      <c r="BA20">
        <f t="shared" si="10"/>
        <v>9.2116734349282385</v>
      </c>
      <c r="BB20">
        <f t="shared" si="11"/>
        <v>9.2116734349282403</v>
      </c>
      <c r="BC20">
        <f t="shared" si="12"/>
        <v>-9.5567997959733475E-13</v>
      </c>
      <c r="BD20">
        <f t="shared" si="13"/>
        <v>9.6278540695493575E-13</v>
      </c>
      <c r="BE20">
        <f t="shared" si="15"/>
        <v>9.2116734349282385</v>
      </c>
      <c r="BF20">
        <f t="shared" si="16"/>
        <v>9.2116734349282403</v>
      </c>
      <c r="BI20" t="str">
        <f t="shared" si="17"/>
        <v>cash_flows.push_back(mirr::CashFlow(dates::MakeDate("2013-12-16"), 8461.69));</v>
      </c>
    </row>
    <row r="21" spans="1:61" x14ac:dyDescent="0.25">
      <c r="A21" s="8">
        <v>41625</v>
      </c>
      <c r="B21" s="2">
        <v>1563.95</v>
      </c>
      <c r="C21" s="2"/>
      <c r="D21" s="2">
        <f t="shared" si="0"/>
        <v>313</v>
      </c>
      <c r="F21">
        <f t="shared" si="18"/>
        <v>9.0000000000000011E-2</v>
      </c>
      <c r="G21">
        <f t="shared" si="1"/>
        <v>-42016.643450994743</v>
      </c>
      <c r="R21">
        <f t="shared" si="19"/>
        <v>9.0000000000000011E-2</v>
      </c>
      <c r="T21">
        <f t="shared" si="20"/>
        <v>18</v>
      </c>
      <c r="U21" s="6">
        <f t="shared" si="21"/>
        <v>9.2116734349282385</v>
      </c>
      <c r="V21" s="6">
        <f t="shared" si="21"/>
        <v>9.2116734349282403</v>
      </c>
      <c r="W21" s="6">
        <f t="shared" si="22"/>
        <v>9.2116734349282385</v>
      </c>
      <c r="X21" s="6">
        <f t="shared" si="31"/>
        <v>9.2116734349282385</v>
      </c>
      <c r="Y21">
        <f t="shared" si="2"/>
        <v>-9.5567997959733475E-13</v>
      </c>
      <c r="Z21">
        <f t="shared" si="3"/>
        <v>9.6278540695493575E-13</v>
      </c>
      <c r="AA21">
        <f t="shared" si="23"/>
        <v>-9.5567997959733475E-13</v>
      </c>
      <c r="AB21">
        <f t="shared" si="24"/>
        <v>-9.5567997959733475E-13</v>
      </c>
      <c r="AC21">
        <f t="shared" si="32"/>
        <v>2.2858912943238767</v>
      </c>
      <c r="AD21" t="e">
        <f t="shared" si="33"/>
        <v>#DIV/0!</v>
      </c>
      <c r="AE21" t="e">
        <f t="shared" si="34"/>
        <v>#DIV/0!</v>
      </c>
      <c r="AF21" t="e">
        <f t="shared" si="35"/>
        <v>#DIV/0!</v>
      </c>
      <c r="AG21">
        <f t="shared" si="36"/>
        <v>9.2116734349282385</v>
      </c>
      <c r="AH21">
        <f t="shared" si="37"/>
        <v>9.2116734349282403</v>
      </c>
      <c r="AI21">
        <f t="shared" si="42"/>
        <v>9.2116734349282385</v>
      </c>
      <c r="AJ21">
        <f t="shared" si="25"/>
        <v>9.2116734349282385</v>
      </c>
      <c r="AK21" t="b">
        <f t="shared" si="26"/>
        <v>0</v>
      </c>
      <c r="AL21" t="s">
        <v>33</v>
      </c>
      <c r="AM21" t="b">
        <f t="shared" si="38"/>
        <v>1</v>
      </c>
      <c r="AN21">
        <f t="shared" si="14"/>
        <v>0</v>
      </c>
      <c r="AO21">
        <f t="shared" si="4"/>
        <v>0</v>
      </c>
      <c r="AP21">
        <f t="shared" si="5"/>
        <v>0</v>
      </c>
      <c r="AQ21" t="b">
        <f t="shared" si="27"/>
        <v>0</v>
      </c>
      <c r="AR21" s="10" t="b">
        <f t="shared" si="28"/>
        <v>1</v>
      </c>
      <c r="AS21" s="10" t="b">
        <f t="shared" si="29"/>
        <v>1</v>
      </c>
      <c r="AT21" s="10" t="b">
        <f t="shared" si="39"/>
        <v>1</v>
      </c>
      <c r="AU21" t="str">
        <f t="shared" si="30"/>
        <v>bisect</v>
      </c>
      <c r="AV21" t="b">
        <f t="shared" si="7"/>
        <v>0</v>
      </c>
      <c r="AW21" t="str">
        <f t="shared" si="40"/>
        <v>Secant</v>
      </c>
      <c r="AX21" t="str">
        <f t="shared" si="41"/>
        <v>bisect</v>
      </c>
      <c r="AY21">
        <f t="shared" si="8"/>
        <v>9.2116734349282403</v>
      </c>
      <c r="AZ21">
        <f t="shared" si="9"/>
        <v>9.6278540695493575E-13</v>
      </c>
      <c r="BA21">
        <f t="shared" si="10"/>
        <v>9.2116734349282385</v>
      </c>
      <c r="BB21">
        <f t="shared" si="11"/>
        <v>9.2116734349282403</v>
      </c>
      <c r="BC21">
        <f t="shared" si="12"/>
        <v>-9.5567997959733475E-13</v>
      </c>
      <c r="BD21">
        <f t="shared" si="13"/>
        <v>9.6278540695493575E-13</v>
      </c>
      <c r="BE21">
        <f t="shared" si="15"/>
        <v>9.2116734349282385</v>
      </c>
      <c r="BF21">
        <f t="shared" si="16"/>
        <v>9.2116734349282403</v>
      </c>
      <c r="BI21" t="str">
        <f t="shared" si="17"/>
        <v>cash_flows.push_back(mirr::CashFlow(dates::MakeDate("2013-12-17"), 1563.95));</v>
      </c>
    </row>
    <row r="22" spans="1:61" x14ac:dyDescent="0.25">
      <c r="A22" s="8">
        <v>41653</v>
      </c>
      <c r="B22" s="2">
        <v>3556.8</v>
      </c>
      <c r="C22" s="2"/>
      <c r="D22" s="2">
        <f t="shared" si="0"/>
        <v>341</v>
      </c>
      <c r="F22">
        <f t="shared" si="18"/>
        <v>9.5000000000000015E-2</v>
      </c>
      <c r="G22">
        <f t="shared" si="1"/>
        <v>-41779.476282003263</v>
      </c>
      <c r="R22">
        <f t="shared" si="19"/>
        <v>9.5000000000000015E-2</v>
      </c>
      <c r="T22">
        <f t="shared" si="20"/>
        <v>19</v>
      </c>
      <c r="U22" s="6">
        <f t="shared" si="21"/>
        <v>9.2116734349282385</v>
      </c>
      <c r="V22" s="6">
        <f t="shared" si="21"/>
        <v>9.2116734349282403</v>
      </c>
      <c r="W22" s="6">
        <f t="shared" si="22"/>
        <v>9.2116734349282385</v>
      </c>
      <c r="X22" s="6">
        <f t="shared" si="31"/>
        <v>9.2116734349282385</v>
      </c>
      <c r="Y22">
        <f t="shared" si="2"/>
        <v>-9.5567997959733475E-13</v>
      </c>
      <c r="Z22">
        <f t="shared" si="3"/>
        <v>9.6278540695493575E-13</v>
      </c>
      <c r="AA22">
        <f t="shared" si="23"/>
        <v>-9.5567997959733475E-13</v>
      </c>
      <c r="AB22">
        <f t="shared" si="24"/>
        <v>-9.5567997959733475E-13</v>
      </c>
      <c r="AC22">
        <f t="shared" si="32"/>
        <v>2.2858912943238767</v>
      </c>
      <c r="AD22" t="e">
        <f t="shared" si="33"/>
        <v>#DIV/0!</v>
      </c>
      <c r="AE22" t="e">
        <f t="shared" si="34"/>
        <v>#DIV/0!</v>
      </c>
      <c r="AF22" t="e">
        <f t="shared" si="35"/>
        <v>#DIV/0!</v>
      </c>
      <c r="AG22">
        <f t="shared" si="36"/>
        <v>9.2116734349282385</v>
      </c>
      <c r="AH22">
        <f t="shared" si="37"/>
        <v>9.2116734349282403</v>
      </c>
      <c r="AI22">
        <f t="shared" si="42"/>
        <v>9.2116734349282385</v>
      </c>
      <c r="AJ22">
        <f t="shared" si="25"/>
        <v>9.2116734349282385</v>
      </c>
      <c r="AK22" t="b">
        <f t="shared" si="26"/>
        <v>0</v>
      </c>
      <c r="AL22" t="s">
        <v>33</v>
      </c>
      <c r="AM22" t="b">
        <f t="shared" si="38"/>
        <v>1</v>
      </c>
      <c r="AN22">
        <f t="shared" si="14"/>
        <v>0</v>
      </c>
      <c r="AO22">
        <f t="shared" si="4"/>
        <v>0</v>
      </c>
      <c r="AP22">
        <f t="shared" si="5"/>
        <v>0</v>
      </c>
      <c r="AQ22" t="b">
        <f t="shared" si="27"/>
        <v>0</v>
      </c>
      <c r="AR22" s="10" t="b">
        <f t="shared" si="28"/>
        <v>1</v>
      </c>
      <c r="AS22" s="10" t="b">
        <f t="shared" si="29"/>
        <v>1</v>
      </c>
      <c r="AT22" s="10" t="b">
        <f t="shared" si="39"/>
        <v>1</v>
      </c>
      <c r="AU22" t="str">
        <f t="shared" si="30"/>
        <v>bisect</v>
      </c>
      <c r="AV22" t="b">
        <f t="shared" si="7"/>
        <v>0</v>
      </c>
      <c r="AW22" t="str">
        <f t="shared" si="40"/>
        <v>Secant</v>
      </c>
      <c r="AX22" t="str">
        <f t="shared" si="41"/>
        <v>bisect</v>
      </c>
      <c r="AY22">
        <f t="shared" si="8"/>
        <v>9.2116734349282403</v>
      </c>
      <c r="AZ22">
        <f t="shared" si="9"/>
        <v>9.6278540695493575E-13</v>
      </c>
      <c r="BA22">
        <f t="shared" si="10"/>
        <v>9.2116734349282385</v>
      </c>
      <c r="BB22">
        <f t="shared" si="11"/>
        <v>9.2116734349282403</v>
      </c>
      <c r="BC22">
        <f t="shared" si="12"/>
        <v>-9.5567997959733475E-13</v>
      </c>
      <c r="BD22">
        <f t="shared" si="13"/>
        <v>9.6278540695493575E-13</v>
      </c>
      <c r="BE22">
        <f t="shared" si="15"/>
        <v>9.2116734349282385</v>
      </c>
      <c r="BF22">
        <f t="shared" si="16"/>
        <v>9.2116734349282403</v>
      </c>
      <c r="BI22" t="str">
        <f t="shared" si="17"/>
        <v>cash_flows.push_back(mirr::CashFlow(dates::MakeDate("2014-01-14"), 3556.8));</v>
      </c>
    </row>
    <row r="23" spans="1:61" x14ac:dyDescent="0.25">
      <c r="A23" s="8">
        <v>41661</v>
      </c>
      <c r="B23" s="2">
        <v>-32427.98</v>
      </c>
      <c r="C23" s="2"/>
      <c r="D23" s="2">
        <f t="shared" si="0"/>
        <v>349</v>
      </c>
      <c r="F23">
        <f t="shared" si="18"/>
        <v>0.10000000000000002</v>
      </c>
      <c r="G23">
        <f t="shared" si="1"/>
        <v>-41544.853268762454</v>
      </c>
      <c r="R23">
        <f t="shared" si="19"/>
        <v>0.10000000000000002</v>
      </c>
      <c r="T23">
        <f t="shared" si="20"/>
        <v>20</v>
      </c>
      <c r="U23" s="6">
        <f t="shared" si="21"/>
        <v>9.2116734349282385</v>
      </c>
      <c r="V23" s="6">
        <f t="shared" si="21"/>
        <v>9.2116734349282403</v>
      </c>
      <c r="W23" s="6">
        <f t="shared" si="22"/>
        <v>9.2116734349282385</v>
      </c>
      <c r="X23" s="6">
        <f t="shared" si="31"/>
        <v>9.2116734349282385</v>
      </c>
      <c r="Y23">
        <f t="shared" si="2"/>
        <v>-9.5567997959733475E-13</v>
      </c>
      <c r="Z23">
        <f t="shared" si="3"/>
        <v>9.6278540695493575E-13</v>
      </c>
      <c r="AA23">
        <f t="shared" si="23"/>
        <v>-9.5567997959733475E-13</v>
      </c>
      <c r="AB23">
        <f t="shared" si="24"/>
        <v>-9.5567997959733475E-13</v>
      </c>
      <c r="AC23">
        <f t="shared" si="32"/>
        <v>2.2858912943238767</v>
      </c>
      <c r="AD23" t="e">
        <f t="shared" si="33"/>
        <v>#DIV/0!</v>
      </c>
      <c r="AE23" t="e">
        <f t="shared" si="34"/>
        <v>#DIV/0!</v>
      </c>
      <c r="AF23" t="e">
        <f t="shared" si="35"/>
        <v>#DIV/0!</v>
      </c>
      <c r="AG23">
        <f t="shared" si="36"/>
        <v>9.2116734349282385</v>
      </c>
      <c r="AH23">
        <f t="shared" si="37"/>
        <v>9.2116734349282403</v>
      </c>
      <c r="AI23">
        <f t="shared" si="42"/>
        <v>9.2116734349282385</v>
      </c>
      <c r="AJ23">
        <f t="shared" si="25"/>
        <v>9.2116734349282385</v>
      </c>
      <c r="AK23" t="b">
        <f t="shared" si="26"/>
        <v>0</v>
      </c>
      <c r="AL23" t="s">
        <v>33</v>
      </c>
      <c r="AM23" t="b">
        <f t="shared" si="38"/>
        <v>1</v>
      </c>
      <c r="AN23">
        <f t="shared" si="14"/>
        <v>0</v>
      </c>
      <c r="AO23">
        <f t="shared" si="4"/>
        <v>0</v>
      </c>
      <c r="AP23">
        <f t="shared" si="5"/>
        <v>0</v>
      </c>
      <c r="AQ23" t="b">
        <f t="shared" si="27"/>
        <v>0</v>
      </c>
      <c r="AR23" s="10" t="b">
        <f t="shared" si="28"/>
        <v>1</v>
      </c>
      <c r="AS23" s="10" t="b">
        <f t="shared" si="29"/>
        <v>1</v>
      </c>
      <c r="AT23" s="10" t="b">
        <f t="shared" si="39"/>
        <v>1</v>
      </c>
      <c r="AU23" t="str">
        <f t="shared" si="30"/>
        <v>bisect</v>
      </c>
      <c r="AV23" t="b">
        <f t="shared" si="7"/>
        <v>0</v>
      </c>
      <c r="AW23" t="str">
        <f t="shared" si="40"/>
        <v>Secant</v>
      </c>
      <c r="AX23" t="str">
        <f t="shared" si="41"/>
        <v>bisect</v>
      </c>
      <c r="AY23">
        <f t="shared" si="8"/>
        <v>9.2116734349282403</v>
      </c>
      <c r="AZ23">
        <f t="shared" si="9"/>
        <v>9.6278540695493575E-13</v>
      </c>
      <c r="BA23">
        <f t="shared" si="10"/>
        <v>9.2116734349282385</v>
      </c>
      <c r="BB23">
        <f t="shared" si="11"/>
        <v>9.2116734349282403</v>
      </c>
      <c r="BC23">
        <f t="shared" si="12"/>
        <v>-9.5567997959733475E-13</v>
      </c>
      <c r="BD23">
        <f t="shared" si="13"/>
        <v>9.6278540695493575E-13</v>
      </c>
      <c r="BE23">
        <f t="shared" si="15"/>
        <v>9.2116734349282385</v>
      </c>
      <c r="BF23">
        <f t="shared" si="16"/>
        <v>9.2116734349282403</v>
      </c>
      <c r="BI23" t="str">
        <f t="shared" si="17"/>
        <v>cash_flows.push_back(mirr::CashFlow(dates::MakeDate("2014-01-22"), -32427.98));</v>
      </c>
    </row>
    <row r="24" spans="1:61" x14ac:dyDescent="0.25">
      <c r="A24" s="8">
        <v>41667</v>
      </c>
      <c r="B24" s="2">
        <v>3130.5</v>
      </c>
      <c r="C24" s="2"/>
      <c r="D24" s="2">
        <f t="shared" si="0"/>
        <v>355</v>
      </c>
      <c r="F24">
        <f t="shared" si="18"/>
        <v>0.10500000000000002</v>
      </c>
      <c r="G24">
        <f t="shared" si="1"/>
        <v>-41312.734214392411</v>
      </c>
      <c r="R24">
        <f t="shared" si="19"/>
        <v>0.10500000000000002</v>
      </c>
      <c r="T24">
        <f t="shared" si="20"/>
        <v>21</v>
      </c>
      <c r="U24" s="6">
        <f t="shared" si="21"/>
        <v>9.2116734349282385</v>
      </c>
      <c r="V24" s="6">
        <f t="shared" si="21"/>
        <v>9.2116734349282403</v>
      </c>
      <c r="W24" s="6">
        <f t="shared" si="22"/>
        <v>9.2116734349282385</v>
      </c>
      <c r="X24" s="6">
        <f t="shared" si="31"/>
        <v>9.2116734349282385</v>
      </c>
      <c r="Y24">
        <f t="shared" si="2"/>
        <v>-9.5567997959733475E-13</v>
      </c>
      <c r="Z24">
        <f t="shared" si="3"/>
        <v>9.6278540695493575E-13</v>
      </c>
      <c r="AA24">
        <f t="shared" si="23"/>
        <v>-9.5567997959733475E-13</v>
      </c>
      <c r="AB24">
        <f t="shared" si="24"/>
        <v>-9.5567997959733475E-13</v>
      </c>
      <c r="AC24">
        <f t="shared" si="32"/>
        <v>2.2858912943238767</v>
      </c>
      <c r="AD24" t="e">
        <f t="shared" si="33"/>
        <v>#DIV/0!</v>
      </c>
      <c r="AE24" t="e">
        <f t="shared" si="34"/>
        <v>#DIV/0!</v>
      </c>
      <c r="AF24" t="e">
        <f t="shared" si="35"/>
        <v>#DIV/0!</v>
      </c>
      <c r="AG24">
        <f t="shared" si="36"/>
        <v>9.2116734349282385</v>
      </c>
      <c r="AH24">
        <f t="shared" si="37"/>
        <v>9.2116734349282403</v>
      </c>
      <c r="AI24">
        <f t="shared" si="42"/>
        <v>9.2116734349282385</v>
      </c>
      <c r="AJ24">
        <f t="shared" si="25"/>
        <v>9.2116734349282385</v>
      </c>
      <c r="AK24" t="b">
        <f t="shared" si="26"/>
        <v>0</v>
      </c>
      <c r="AL24" t="s">
        <v>33</v>
      </c>
      <c r="AM24" t="b">
        <f t="shared" si="38"/>
        <v>1</v>
      </c>
      <c r="AN24">
        <f t="shared" si="14"/>
        <v>0</v>
      </c>
      <c r="AO24">
        <f t="shared" si="4"/>
        <v>0</v>
      </c>
      <c r="AP24">
        <f t="shared" si="5"/>
        <v>0</v>
      </c>
      <c r="AQ24" t="b">
        <f t="shared" si="27"/>
        <v>0</v>
      </c>
      <c r="AR24" s="10" t="b">
        <f t="shared" si="28"/>
        <v>1</v>
      </c>
      <c r="AS24" s="10" t="b">
        <f t="shared" si="29"/>
        <v>1</v>
      </c>
      <c r="AT24" s="10" t="b">
        <f t="shared" si="39"/>
        <v>1</v>
      </c>
      <c r="AU24" t="str">
        <f t="shared" si="30"/>
        <v>bisect</v>
      </c>
      <c r="AV24" t="b">
        <f t="shared" si="7"/>
        <v>0</v>
      </c>
      <c r="AW24" t="str">
        <f t="shared" si="40"/>
        <v>Secant</v>
      </c>
      <c r="AX24" t="str">
        <f t="shared" si="41"/>
        <v>bisect</v>
      </c>
      <c r="AY24">
        <f t="shared" si="8"/>
        <v>9.2116734349282403</v>
      </c>
      <c r="AZ24">
        <f t="shared" si="9"/>
        <v>9.6278540695493575E-13</v>
      </c>
      <c r="BA24">
        <f t="shared" si="10"/>
        <v>9.2116734349282385</v>
      </c>
      <c r="BB24">
        <f t="shared" si="11"/>
        <v>9.2116734349282403</v>
      </c>
      <c r="BC24">
        <f t="shared" si="12"/>
        <v>-9.5567997959733475E-13</v>
      </c>
      <c r="BD24">
        <f t="shared" si="13"/>
        <v>9.6278540695493575E-13</v>
      </c>
      <c r="BE24">
        <f t="shared" si="15"/>
        <v>9.2116734349282385</v>
      </c>
      <c r="BF24">
        <f t="shared" si="16"/>
        <v>9.2116734349282403</v>
      </c>
      <c r="BI24" t="str">
        <f t="shared" si="17"/>
        <v>cash_flows.push_back(mirr::CashFlow(dates::MakeDate("2014-01-28"), 3130.5));</v>
      </c>
    </row>
    <row r="25" spans="1:61" x14ac:dyDescent="0.25">
      <c r="A25" s="8">
        <v>41701</v>
      </c>
      <c r="B25" s="2">
        <v>1200</v>
      </c>
      <c r="C25" s="2"/>
      <c r="D25" s="2">
        <f t="shared" si="0"/>
        <v>389</v>
      </c>
      <c r="F25">
        <f t="shared" si="18"/>
        <v>0.11000000000000003</v>
      </c>
      <c r="G25">
        <f t="shared" si="1"/>
        <v>-41083.079745778312</v>
      </c>
      <c r="R25">
        <f t="shared" si="19"/>
        <v>0.11000000000000003</v>
      </c>
      <c r="T25">
        <f t="shared" si="20"/>
        <v>22</v>
      </c>
      <c r="U25" s="6">
        <f t="shared" si="21"/>
        <v>9.2116734349282385</v>
      </c>
      <c r="V25" s="6">
        <f t="shared" si="21"/>
        <v>9.2116734349282403</v>
      </c>
      <c r="W25" s="6">
        <f t="shared" si="22"/>
        <v>9.2116734349282385</v>
      </c>
      <c r="X25" s="6">
        <f t="shared" si="31"/>
        <v>9.2116734349282385</v>
      </c>
      <c r="Y25">
        <f t="shared" si="2"/>
        <v>-9.5567997959733475E-13</v>
      </c>
      <c r="Z25">
        <f t="shared" si="3"/>
        <v>9.6278540695493575E-13</v>
      </c>
      <c r="AA25">
        <f t="shared" si="23"/>
        <v>-9.5567997959733475E-13</v>
      </c>
      <c r="AB25">
        <f t="shared" si="24"/>
        <v>-9.5567997959733475E-13</v>
      </c>
      <c r="AC25">
        <f t="shared" si="32"/>
        <v>2.2858912943238767</v>
      </c>
      <c r="AD25" t="e">
        <f t="shared" si="33"/>
        <v>#DIV/0!</v>
      </c>
      <c r="AE25" t="e">
        <f t="shared" si="34"/>
        <v>#DIV/0!</v>
      </c>
      <c r="AF25" t="e">
        <f t="shared" si="35"/>
        <v>#DIV/0!</v>
      </c>
      <c r="AG25">
        <f t="shared" si="36"/>
        <v>9.2116734349282385</v>
      </c>
      <c r="AH25">
        <f t="shared" si="37"/>
        <v>9.2116734349282403</v>
      </c>
      <c r="AI25">
        <f t="shared" si="42"/>
        <v>9.2116734349282385</v>
      </c>
      <c r="AJ25">
        <f t="shared" si="25"/>
        <v>9.2116734349282385</v>
      </c>
      <c r="AK25" t="b">
        <f t="shared" si="26"/>
        <v>0</v>
      </c>
      <c r="AL25" t="s">
        <v>33</v>
      </c>
      <c r="AM25" t="b">
        <f t="shared" si="38"/>
        <v>1</v>
      </c>
      <c r="AN25">
        <f t="shared" si="14"/>
        <v>0</v>
      </c>
      <c r="AO25">
        <f t="shared" si="4"/>
        <v>0</v>
      </c>
      <c r="AP25">
        <f t="shared" si="5"/>
        <v>0</v>
      </c>
      <c r="AQ25" t="b">
        <f t="shared" si="27"/>
        <v>0</v>
      </c>
      <c r="AR25" s="10" t="b">
        <f t="shared" si="28"/>
        <v>1</v>
      </c>
      <c r="AS25" s="10" t="b">
        <f t="shared" si="29"/>
        <v>1</v>
      </c>
      <c r="AT25" s="10" t="b">
        <f t="shared" si="39"/>
        <v>1</v>
      </c>
      <c r="AU25" t="str">
        <f t="shared" si="30"/>
        <v>bisect</v>
      </c>
      <c r="AV25" t="b">
        <f t="shared" si="7"/>
        <v>0</v>
      </c>
      <c r="AW25" t="str">
        <f t="shared" si="40"/>
        <v>Secant</v>
      </c>
      <c r="AX25" t="str">
        <f t="shared" si="41"/>
        <v>bisect</v>
      </c>
      <c r="AY25">
        <f t="shared" si="8"/>
        <v>9.2116734349282403</v>
      </c>
      <c r="AZ25">
        <f t="shared" si="9"/>
        <v>9.6278540695493575E-13</v>
      </c>
      <c r="BA25">
        <f t="shared" si="10"/>
        <v>9.2116734349282385</v>
      </c>
      <c r="BB25">
        <f t="shared" si="11"/>
        <v>9.2116734349282403</v>
      </c>
      <c r="BC25">
        <f t="shared" si="12"/>
        <v>-9.5567997959733475E-13</v>
      </c>
      <c r="BD25">
        <f t="shared" si="13"/>
        <v>9.6278540695493575E-13</v>
      </c>
      <c r="BE25">
        <f t="shared" si="15"/>
        <v>9.2116734349282385</v>
      </c>
      <c r="BF25">
        <f t="shared" si="16"/>
        <v>9.2116734349282403</v>
      </c>
      <c r="BI25" t="str">
        <f t="shared" si="17"/>
        <v>cash_flows.push_back(mirr::CashFlow(dates::MakeDate("2014-03-03"), 1200));</v>
      </c>
    </row>
    <row r="26" spans="1:61" x14ac:dyDescent="0.25">
      <c r="A26" s="8">
        <v>41722</v>
      </c>
      <c r="B26" s="2">
        <v>-646.53</v>
      </c>
      <c r="C26" s="2"/>
      <c r="D26" s="2">
        <f t="shared" si="0"/>
        <v>410</v>
      </c>
      <c r="F26">
        <f t="shared" si="18"/>
        <v>0.11500000000000003</v>
      </c>
      <c r="G26">
        <f t="shared" si="1"/>
        <v>-40855.851292957377</v>
      </c>
      <c r="R26">
        <f t="shared" si="19"/>
        <v>0.11500000000000003</v>
      </c>
      <c r="T26">
        <f t="shared" si="20"/>
        <v>23</v>
      </c>
      <c r="U26" s="6">
        <f t="shared" si="21"/>
        <v>9.2116734349282385</v>
      </c>
      <c r="V26" s="6">
        <f t="shared" si="21"/>
        <v>9.2116734349282403</v>
      </c>
      <c r="W26" s="6">
        <f t="shared" si="22"/>
        <v>9.2116734349282385</v>
      </c>
      <c r="X26" s="6">
        <f t="shared" si="31"/>
        <v>9.2116734349282385</v>
      </c>
      <c r="Y26">
        <f t="shared" si="2"/>
        <v>-9.5567997959733475E-13</v>
      </c>
      <c r="Z26">
        <f t="shared" si="3"/>
        <v>9.6278540695493575E-13</v>
      </c>
      <c r="AA26">
        <f t="shared" si="23"/>
        <v>-9.5567997959733475E-13</v>
      </c>
      <c r="AB26">
        <f t="shared" si="24"/>
        <v>-9.5567997959733475E-13</v>
      </c>
      <c r="AC26">
        <f t="shared" si="32"/>
        <v>2.2858912943238767</v>
      </c>
      <c r="AD26" t="e">
        <f t="shared" si="33"/>
        <v>#DIV/0!</v>
      </c>
      <c r="AE26" t="e">
        <f t="shared" si="34"/>
        <v>#DIV/0!</v>
      </c>
      <c r="AF26" t="e">
        <f t="shared" si="35"/>
        <v>#DIV/0!</v>
      </c>
      <c r="AG26">
        <f t="shared" si="36"/>
        <v>9.2116734349282385</v>
      </c>
      <c r="AH26">
        <f t="shared" si="37"/>
        <v>9.2116734349282403</v>
      </c>
      <c r="AI26">
        <f t="shared" si="42"/>
        <v>9.2116734349282385</v>
      </c>
      <c r="AJ26">
        <f t="shared" si="25"/>
        <v>9.2116734349282385</v>
      </c>
      <c r="AK26" t="b">
        <f t="shared" si="26"/>
        <v>0</v>
      </c>
      <c r="AL26" t="s">
        <v>33</v>
      </c>
      <c r="AM26" t="b">
        <f t="shared" si="38"/>
        <v>1</v>
      </c>
      <c r="AN26">
        <f t="shared" si="14"/>
        <v>0</v>
      </c>
      <c r="AO26">
        <f t="shared" si="4"/>
        <v>0</v>
      </c>
      <c r="AP26">
        <f t="shared" si="5"/>
        <v>0</v>
      </c>
      <c r="AQ26" t="b">
        <f t="shared" si="27"/>
        <v>0</v>
      </c>
      <c r="AR26" s="10" t="b">
        <f t="shared" si="28"/>
        <v>1</v>
      </c>
      <c r="AS26" s="10" t="b">
        <f t="shared" si="29"/>
        <v>1</v>
      </c>
      <c r="AT26" s="10" t="b">
        <f t="shared" si="39"/>
        <v>1</v>
      </c>
      <c r="AU26" t="str">
        <f t="shared" si="30"/>
        <v>bisect</v>
      </c>
      <c r="AV26" t="b">
        <f t="shared" si="7"/>
        <v>0</v>
      </c>
      <c r="AW26" t="str">
        <f t="shared" si="40"/>
        <v>Secant</v>
      </c>
      <c r="AX26" t="str">
        <f t="shared" si="41"/>
        <v>bisect</v>
      </c>
      <c r="AY26">
        <f t="shared" si="8"/>
        <v>9.2116734349282403</v>
      </c>
      <c r="AZ26">
        <f t="shared" si="9"/>
        <v>9.6278540695493575E-13</v>
      </c>
      <c r="BA26">
        <f t="shared" si="10"/>
        <v>9.2116734349282385</v>
      </c>
      <c r="BB26">
        <f t="shared" si="11"/>
        <v>9.2116734349282403</v>
      </c>
      <c r="BC26">
        <f t="shared" si="12"/>
        <v>-9.5567997959733475E-13</v>
      </c>
      <c r="BD26">
        <f t="shared" si="13"/>
        <v>9.6278540695493575E-13</v>
      </c>
      <c r="BE26">
        <f t="shared" si="15"/>
        <v>9.2116734349282385</v>
      </c>
      <c r="BF26">
        <f t="shared" si="16"/>
        <v>9.2116734349282403</v>
      </c>
      <c r="BI26" t="str">
        <f t="shared" si="17"/>
        <v>cash_flows.push_back(mirr::CashFlow(dates::MakeDate("2014-03-24"), -646.53));</v>
      </c>
    </row>
    <row r="27" spans="1:61" x14ac:dyDescent="0.25">
      <c r="A27" s="8">
        <v>41724</v>
      </c>
      <c r="B27" s="2">
        <v>33894</v>
      </c>
      <c r="C27" s="2"/>
      <c r="D27" s="2">
        <f t="shared" si="0"/>
        <v>412</v>
      </c>
      <c r="F27">
        <f t="shared" si="18"/>
        <v>0.12000000000000004</v>
      </c>
      <c r="G27">
        <f t="shared" si="1"/>
        <v>-40631.01106911269</v>
      </c>
      <c r="R27">
        <f t="shared" si="19"/>
        <v>0.12000000000000004</v>
      </c>
      <c r="T27">
        <f t="shared" si="20"/>
        <v>24</v>
      </c>
      <c r="U27" s="6">
        <f t="shared" si="21"/>
        <v>9.2116734349282385</v>
      </c>
      <c r="V27" s="6">
        <f t="shared" si="21"/>
        <v>9.2116734349282403</v>
      </c>
      <c r="W27" s="6">
        <f t="shared" si="22"/>
        <v>9.2116734349282385</v>
      </c>
      <c r="X27" s="6">
        <f t="shared" si="31"/>
        <v>9.2116734349282385</v>
      </c>
      <c r="Y27">
        <f t="shared" si="2"/>
        <v>-9.5567997959733475E-13</v>
      </c>
      <c r="Z27">
        <f t="shared" si="3"/>
        <v>9.6278540695493575E-13</v>
      </c>
      <c r="AA27">
        <f t="shared" si="23"/>
        <v>-9.5567997959733475E-13</v>
      </c>
      <c r="AB27">
        <f t="shared" si="24"/>
        <v>-9.5567997959733475E-13</v>
      </c>
      <c r="AC27">
        <f t="shared" si="32"/>
        <v>2.2858912943238767</v>
      </c>
      <c r="AD27" t="e">
        <f t="shared" si="33"/>
        <v>#DIV/0!</v>
      </c>
      <c r="AE27" t="e">
        <f t="shared" si="34"/>
        <v>#DIV/0!</v>
      </c>
      <c r="AF27" t="e">
        <f t="shared" si="35"/>
        <v>#DIV/0!</v>
      </c>
      <c r="AG27">
        <f t="shared" si="36"/>
        <v>9.2116734349282385</v>
      </c>
      <c r="AH27">
        <f t="shared" si="37"/>
        <v>9.2116734349282403</v>
      </c>
      <c r="AI27">
        <f t="shared" si="42"/>
        <v>9.2116734349282385</v>
      </c>
      <c r="AJ27">
        <f t="shared" si="25"/>
        <v>9.2116734349282385</v>
      </c>
      <c r="AK27" t="b">
        <f t="shared" si="26"/>
        <v>0</v>
      </c>
      <c r="AL27" t="s">
        <v>33</v>
      </c>
      <c r="AM27" t="b">
        <f t="shared" si="38"/>
        <v>1</v>
      </c>
      <c r="AN27">
        <f t="shared" si="14"/>
        <v>0</v>
      </c>
      <c r="AO27">
        <f t="shared" si="4"/>
        <v>0</v>
      </c>
      <c r="AP27">
        <f t="shared" si="5"/>
        <v>0</v>
      </c>
      <c r="AQ27" t="b">
        <f t="shared" si="27"/>
        <v>0</v>
      </c>
      <c r="AR27" s="10" t="b">
        <f t="shared" si="28"/>
        <v>1</v>
      </c>
      <c r="AS27" s="10" t="b">
        <f t="shared" si="29"/>
        <v>1</v>
      </c>
      <c r="AT27" s="10" t="b">
        <f t="shared" si="39"/>
        <v>1</v>
      </c>
      <c r="AU27" t="str">
        <f t="shared" si="30"/>
        <v>bisect</v>
      </c>
      <c r="AV27" t="b">
        <f t="shared" si="7"/>
        <v>0</v>
      </c>
      <c r="AW27" t="str">
        <f t="shared" si="40"/>
        <v>Secant</v>
      </c>
      <c r="AX27" t="str">
        <f t="shared" si="41"/>
        <v>bisect</v>
      </c>
      <c r="AY27">
        <f t="shared" si="8"/>
        <v>9.2116734349282403</v>
      </c>
      <c r="AZ27">
        <f t="shared" si="9"/>
        <v>9.6278540695493575E-13</v>
      </c>
      <c r="BA27">
        <f t="shared" si="10"/>
        <v>9.2116734349282385</v>
      </c>
      <c r="BB27">
        <f t="shared" si="11"/>
        <v>9.2116734349282403</v>
      </c>
      <c r="BC27">
        <f t="shared" si="12"/>
        <v>-9.5567997959733475E-13</v>
      </c>
      <c r="BD27">
        <f t="shared" si="13"/>
        <v>9.6278540695493575E-13</v>
      </c>
      <c r="BE27">
        <f t="shared" si="15"/>
        <v>9.2116734349282385</v>
      </c>
      <c r="BF27">
        <f t="shared" si="16"/>
        <v>9.2116734349282403</v>
      </c>
      <c r="BI27" t="str">
        <f t="shared" si="17"/>
        <v>cash_flows.push_back(mirr::CashFlow(dates::MakeDate("2014-03-26"), 33894));</v>
      </c>
    </row>
    <row r="28" spans="1:61" x14ac:dyDescent="0.25">
      <c r="A28" s="8">
        <v>41753</v>
      </c>
      <c r="B28" s="2">
        <v>-8793.99</v>
      </c>
      <c r="C28" s="2"/>
      <c r="D28" s="2">
        <f t="shared" si="0"/>
        <v>441</v>
      </c>
      <c r="F28">
        <f t="shared" si="18"/>
        <v>0.12500000000000003</v>
      </c>
      <c r="G28">
        <f t="shared" si="1"/>
        <v>-40408.522051154025</v>
      </c>
      <c r="R28">
        <f t="shared" si="19"/>
        <v>0.12500000000000003</v>
      </c>
      <c r="T28">
        <f t="shared" si="20"/>
        <v>25</v>
      </c>
      <c r="U28" s="6">
        <f t="shared" si="21"/>
        <v>9.2116734349282385</v>
      </c>
      <c r="V28" s="6">
        <f t="shared" si="21"/>
        <v>9.2116734349282403</v>
      </c>
      <c r="W28" s="6">
        <f t="shared" si="22"/>
        <v>9.2116734349282385</v>
      </c>
      <c r="X28" s="6">
        <f t="shared" si="31"/>
        <v>9.2116734349282385</v>
      </c>
      <c r="Y28">
        <f t="shared" si="2"/>
        <v>-9.5567997959733475E-13</v>
      </c>
      <c r="Z28">
        <f t="shared" si="3"/>
        <v>9.6278540695493575E-13</v>
      </c>
      <c r="AA28">
        <f t="shared" si="23"/>
        <v>-9.5567997959733475E-13</v>
      </c>
      <c r="AB28">
        <f t="shared" si="24"/>
        <v>-9.5567997959733475E-13</v>
      </c>
      <c r="AC28">
        <f t="shared" si="32"/>
        <v>2.2858912943238767</v>
      </c>
      <c r="AD28" t="e">
        <f t="shared" si="33"/>
        <v>#DIV/0!</v>
      </c>
      <c r="AE28" t="e">
        <f t="shared" si="34"/>
        <v>#DIV/0!</v>
      </c>
      <c r="AF28" t="e">
        <f t="shared" si="35"/>
        <v>#DIV/0!</v>
      </c>
      <c r="AG28">
        <f t="shared" si="36"/>
        <v>9.2116734349282385</v>
      </c>
      <c r="AH28">
        <f t="shared" si="37"/>
        <v>9.2116734349282403</v>
      </c>
      <c r="AI28">
        <f t="shared" si="42"/>
        <v>9.2116734349282385</v>
      </c>
      <c r="AJ28">
        <f t="shared" si="25"/>
        <v>9.2116734349282385</v>
      </c>
      <c r="AK28" t="b">
        <f t="shared" si="26"/>
        <v>0</v>
      </c>
      <c r="AL28" t="s">
        <v>33</v>
      </c>
      <c r="AM28" t="b">
        <f t="shared" si="38"/>
        <v>1</v>
      </c>
      <c r="AN28">
        <f t="shared" si="14"/>
        <v>0</v>
      </c>
      <c r="AO28">
        <f t="shared" si="4"/>
        <v>0</v>
      </c>
      <c r="AP28">
        <f t="shared" si="5"/>
        <v>0</v>
      </c>
      <c r="AQ28" t="b">
        <f t="shared" si="27"/>
        <v>0</v>
      </c>
      <c r="AR28" s="10" t="b">
        <f t="shared" si="28"/>
        <v>1</v>
      </c>
      <c r="AS28" s="10" t="b">
        <f t="shared" si="29"/>
        <v>1</v>
      </c>
      <c r="AT28" s="10" t="b">
        <f t="shared" si="39"/>
        <v>1</v>
      </c>
      <c r="AU28" t="str">
        <f t="shared" si="30"/>
        <v>bisect</v>
      </c>
      <c r="AV28" t="b">
        <f t="shared" si="7"/>
        <v>0</v>
      </c>
      <c r="AW28" t="str">
        <f t="shared" si="40"/>
        <v>Secant</v>
      </c>
      <c r="AX28" t="str">
        <f t="shared" si="41"/>
        <v>bisect</v>
      </c>
      <c r="AY28">
        <f t="shared" si="8"/>
        <v>9.2116734349282403</v>
      </c>
      <c r="AZ28">
        <f t="shared" si="9"/>
        <v>9.6278540695493575E-13</v>
      </c>
      <c r="BA28">
        <f t="shared" si="10"/>
        <v>9.2116734349282385</v>
      </c>
      <c r="BB28">
        <f t="shared" si="11"/>
        <v>9.2116734349282403</v>
      </c>
      <c r="BC28">
        <f t="shared" si="12"/>
        <v>-9.5567997959733475E-13</v>
      </c>
      <c r="BD28">
        <f t="shared" si="13"/>
        <v>9.6278540695493575E-13</v>
      </c>
      <c r="BE28">
        <f t="shared" si="15"/>
        <v>9.2116734349282385</v>
      </c>
      <c r="BF28">
        <f t="shared" si="16"/>
        <v>9.2116734349282403</v>
      </c>
      <c r="BI28" t="str">
        <f t="shared" si="17"/>
        <v>cash_flows.push_back(mirr::CashFlow(dates::MakeDate("2014-04-24"), -8793.99));</v>
      </c>
    </row>
    <row r="29" spans="1:61" x14ac:dyDescent="0.25">
      <c r="A29" s="8">
        <v>41760</v>
      </c>
      <c r="B29" s="2">
        <v>-12599.94</v>
      </c>
      <c r="C29" s="2"/>
      <c r="D29" s="2">
        <f t="shared" si="0"/>
        <v>448</v>
      </c>
      <c r="F29">
        <f t="shared" si="18"/>
        <v>0.13000000000000003</v>
      </c>
      <c r="G29">
        <f t="shared" si="1"/>
        <v>-40188.347960865205</v>
      </c>
      <c r="R29">
        <f t="shared" si="19"/>
        <v>0.13000000000000003</v>
      </c>
      <c r="T29">
        <f t="shared" si="20"/>
        <v>26</v>
      </c>
      <c r="U29" s="6">
        <f t="shared" si="21"/>
        <v>9.2116734349282385</v>
      </c>
      <c r="V29" s="6">
        <f t="shared" si="21"/>
        <v>9.2116734349282403</v>
      </c>
      <c r="W29" s="6">
        <f t="shared" si="22"/>
        <v>9.2116734349282385</v>
      </c>
      <c r="X29" s="6">
        <f t="shared" si="31"/>
        <v>9.2116734349282385</v>
      </c>
      <c r="Y29">
        <f t="shared" si="2"/>
        <v>-9.5567997959733475E-13</v>
      </c>
      <c r="Z29">
        <f t="shared" si="3"/>
        <v>9.6278540695493575E-13</v>
      </c>
      <c r="AA29">
        <f t="shared" si="23"/>
        <v>-9.5567997959733475E-13</v>
      </c>
      <c r="AB29">
        <f t="shared" si="24"/>
        <v>-9.5567997959733475E-13</v>
      </c>
      <c r="AC29">
        <f t="shared" si="32"/>
        <v>2.2858912943238767</v>
      </c>
      <c r="AD29" t="e">
        <f t="shared" si="33"/>
        <v>#DIV/0!</v>
      </c>
      <c r="AE29" t="e">
        <f t="shared" si="34"/>
        <v>#DIV/0!</v>
      </c>
      <c r="AF29" t="e">
        <f t="shared" si="35"/>
        <v>#DIV/0!</v>
      </c>
      <c r="AG29">
        <f t="shared" si="36"/>
        <v>9.2116734349282385</v>
      </c>
      <c r="AH29">
        <f t="shared" si="37"/>
        <v>9.2116734349282403</v>
      </c>
      <c r="AI29">
        <f t="shared" si="42"/>
        <v>9.2116734349282385</v>
      </c>
      <c r="AJ29">
        <f t="shared" si="25"/>
        <v>9.2116734349282385</v>
      </c>
      <c r="AK29" t="b">
        <f t="shared" si="26"/>
        <v>0</v>
      </c>
      <c r="AL29" t="s">
        <v>33</v>
      </c>
      <c r="AM29" t="b">
        <f t="shared" si="38"/>
        <v>1</v>
      </c>
      <c r="AN29">
        <f t="shared" si="14"/>
        <v>0</v>
      </c>
      <c r="AO29">
        <f t="shared" si="4"/>
        <v>0</v>
      </c>
      <c r="AP29">
        <f t="shared" si="5"/>
        <v>0</v>
      </c>
      <c r="AQ29" t="b">
        <f t="shared" si="27"/>
        <v>0</v>
      </c>
      <c r="AR29" s="10" t="b">
        <f t="shared" si="28"/>
        <v>1</v>
      </c>
      <c r="AS29" s="10" t="b">
        <f t="shared" si="29"/>
        <v>1</v>
      </c>
      <c r="AT29" s="10" t="b">
        <f t="shared" si="39"/>
        <v>1</v>
      </c>
      <c r="AU29" t="str">
        <f t="shared" si="30"/>
        <v>bisect</v>
      </c>
      <c r="AV29" t="b">
        <f t="shared" si="7"/>
        <v>0</v>
      </c>
      <c r="AW29" t="str">
        <f t="shared" si="40"/>
        <v>Secant</v>
      </c>
      <c r="AX29" t="str">
        <f t="shared" si="41"/>
        <v>bisect</v>
      </c>
      <c r="AY29">
        <f t="shared" si="8"/>
        <v>9.2116734349282403</v>
      </c>
      <c r="AZ29">
        <f t="shared" si="9"/>
        <v>9.6278540695493575E-13</v>
      </c>
      <c r="BA29">
        <f t="shared" si="10"/>
        <v>9.2116734349282385</v>
      </c>
      <c r="BB29">
        <f t="shared" si="11"/>
        <v>9.2116734349282403</v>
      </c>
      <c r="BC29">
        <f t="shared" si="12"/>
        <v>-9.5567997959733475E-13</v>
      </c>
      <c r="BD29">
        <f t="shared" si="13"/>
        <v>9.6278540695493575E-13</v>
      </c>
      <c r="BE29">
        <f t="shared" si="15"/>
        <v>9.2116734349282385</v>
      </c>
      <c r="BF29">
        <f t="shared" si="16"/>
        <v>9.2116734349282403</v>
      </c>
      <c r="BI29" t="str">
        <f t="shared" si="17"/>
        <v>cash_flows.push_back(mirr::CashFlow(dates::MakeDate("2014-05-01"), -12599.94));</v>
      </c>
    </row>
    <row r="30" spans="1:61" x14ac:dyDescent="0.25">
      <c r="A30" s="8">
        <v>41765</v>
      </c>
      <c r="B30" s="2">
        <v>6193.61</v>
      </c>
      <c r="C30" s="2"/>
      <c r="D30" s="2">
        <f t="shared" si="0"/>
        <v>453</v>
      </c>
      <c r="F30">
        <f t="shared" si="18"/>
        <v>0.13500000000000004</v>
      </c>
      <c r="G30">
        <f t="shared" si="1"/>
        <v>-39970.453246599754</v>
      </c>
      <c r="R30">
        <f t="shared" si="19"/>
        <v>0.13500000000000004</v>
      </c>
      <c r="T30">
        <f t="shared" si="20"/>
        <v>27</v>
      </c>
      <c r="U30" s="6">
        <f t="shared" si="21"/>
        <v>9.2116734349282385</v>
      </c>
      <c r="V30" s="6">
        <f t="shared" si="21"/>
        <v>9.2116734349282403</v>
      </c>
      <c r="W30" s="6">
        <f t="shared" si="22"/>
        <v>9.2116734349282385</v>
      </c>
      <c r="X30" s="6">
        <f t="shared" si="31"/>
        <v>9.2116734349282385</v>
      </c>
      <c r="Y30">
        <f t="shared" si="2"/>
        <v>-9.5567997959733475E-13</v>
      </c>
      <c r="Z30">
        <f t="shared" si="3"/>
        <v>9.6278540695493575E-13</v>
      </c>
      <c r="AA30">
        <f t="shared" si="23"/>
        <v>-9.5567997959733475E-13</v>
      </c>
      <c r="AB30">
        <f t="shared" si="24"/>
        <v>-9.5567997959733475E-13</v>
      </c>
      <c r="AC30">
        <f t="shared" si="32"/>
        <v>2.2858912943238767</v>
      </c>
      <c r="AD30" t="e">
        <f t="shared" si="33"/>
        <v>#DIV/0!</v>
      </c>
      <c r="AE30" t="e">
        <f t="shared" si="34"/>
        <v>#DIV/0!</v>
      </c>
      <c r="AF30" t="e">
        <f t="shared" si="35"/>
        <v>#DIV/0!</v>
      </c>
      <c r="AG30">
        <f t="shared" si="36"/>
        <v>9.2116734349282385</v>
      </c>
      <c r="AH30">
        <f t="shared" si="37"/>
        <v>9.2116734349282403</v>
      </c>
      <c r="AI30">
        <f t="shared" si="42"/>
        <v>9.2116734349282385</v>
      </c>
      <c r="AJ30">
        <f t="shared" si="25"/>
        <v>9.2116734349282385</v>
      </c>
      <c r="AK30" t="b">
        <f t="shared" si="26"/>
        <v>0</v>
      </c>
      <c r="AL30" t="s">
        <v>33</v>
      </c>
      <c r="AM30" t="b">
        <f t="shared" si="38"/>
        <v>1</v>
      </c>
      <c r="AN30">
        <f t="shared" si="14"/>
        <v>0</v>
      </c>
      <c r="AO30">
        <f t="shared" si="4"/>
        <v>0</v>
      </c>
      <c r="AP30">
        <f t="shared" si="5"/>
        <v>0</v>
      </c>
      <c r="AQ30" t="b">
        <f t="shared" si="27"/>
        <v>0</v>
      </c>
      <c r="AR30" s="10" t="b">
        <f t="shared" si="28"/>
        <v>1</v>
      </c>
      <c r="AS30" s="10" t="b">
        <f t="shared" si="29"/>
        <v>1</v>
      </c>
      <c r="AT30" s="10" t="b">
        <f t="shared" si="39"/>
        <v>1</v>
      </c>
      <c r="AU30" t="str">
        <f t="shared" si="30"/>
        <v>bisect</v>
      </c>
      <c r="AV30" t="b">
        <f t="shared" si="7"/>
        <v>0</v>
      </c>
      <c r="AW30" t="str">
        <f t="shared" si="40"/>
        <v>Secant</v>
      </c>
      <c r="AX30" t="str">
        <f t="shared" si="41"/>
        <v>bisect</v>
      </c>
      <c r="AY30">
        <f t="shared" si="8"/>
        <v>9.2116734349282403</v>
      </c>
      <c r="AZ30">
        <f t="shared" si="9"/>
        <v>9.6278540695493575E-13</v>
      </c>
      <c r="BA30">
        <f t="shared" si="10"/>
        <v>9.2116734349282385</v>
      </c>
      <c r="BB30">
        <f t="shared" si="11"/>
        <v>9.2116734349282403</v>
      </c>
      <c r="BC30">
        <f t="shared" si="12"/>
        <v>-9.5567997959733475E-13</v>
      </c>
      <c r="BD30">
        <f t="shared" si="13"/>
        <v>9.6278540695493575E-13</v>
      </c>
      <c r="BE30">
        <f t="shared" si="15"/>
        <v>9.2116734349282385</v>
      </c>
      <c r="BF30">
        <f t="shared" si="16"/>
        <v>9.2116734349282403</v>
      </c>
      <c r="BI30" t="str">
        <f t="shared" si="17"/>
        <v>cash_flows.push_back(mirr::CashFlow(dates::MakeDate("2014-05-06"), 6193.61));</v>
      </c>
    </row>
    <row r="31" spans="1:61" x14ac:dyDescent="0.25">
      <c r="A31" s="8">
        <v>41771</v>
      </c>
      <c r="B31" s="2">
        <v>5055.24</v>
      </c>
      <c r="C31" s="2"/>
      <c r="D31" s="2">
        <f t="shared" si="0"/>
        <v>459</v>
      </c>
      <c r="F31">
        <f t="shared" si="18"/>
        <v>0.14000000000000004</v>
      </c>
      <c r="G31">
        <f t="shared" si="1"/>
        <v>-39754.803065505905</v>
      </c>
      <c r="R31">
        <f t="shared" si="19"/>
        <v>0.14000000000000004</v>
      </c>
      <c r="T31">
        <f t="shared" si="20"/>
        <v>28</v>
      </c>
      <c r="U31" s="6">
        <f t="shared" si="21"/>
        <v>9.2116734349282385</v>
      </c>
      <c r="V31" s="6">
        <f t="shared" si="21"/>
        <v>9.2116734349282403</v>
      </c>
      <c r="W31" s="6">
        <f t="shared" si="22"/>
        <v>9.2116734349282385</v>
      </c>
      <c r="X31" s="6">
        <f t="shared" si="31"/>
        <v>9.2116734349282385</v>
      </c>
      <c r="Y31">
        <f t="shared" si="2"/>
        <v>-9.5567997959733475E-13</v>
      </c>
      <c r="Z31">
        <f t="shared" si="3"/>
        <v>9.6278540695493575E-13</v>
      </c>
      <c r="AA31">
        <f t="shared" si="23"/>
        <v>-9.5567997959733475E-13</v>
      </c>
      <c r="AB31">
        <f t="shared" si="24"/>
        <v>-9.5567997959733475E-13</v>
      </c>
      <c r="AC31">
        <f t="shared" si="32"/>
        <v>2.2858912943238767</v>
      </c>
      <c r="AD31" t="e">
        <f t="shared" si="33"/>
        <v>#DIV/0!</v>
      </c>
      <c r="AE31" t="e">
        <f t="shared" si="34"/>
        <v>#DIV/0!</v>
      </c>
      <c r="AF31" t="e">
        <f t="shared" si="35"/>
        <v>#DIV/0!</v>
      </c>
      <c r="AG31">
        <f t="shared" si="36"/>
        <v>9.2116734349282385</v>
      </c>
      <c r="AH31">
        <f t="shared" si="37"/>
        <v>9.2116734349282403</v>
      </c>
      <c r="AI31">
        <f t="shared" si="42"/>
        <v>9.2116734349282385</v>
      </c>
      <c r="AJ31">
        <f t="shared" si="25"/>
        <v>9.2116734349282385</v>
      </c>
      <c r="AK31" t="b">
        <f t="shared" si="26"/>
        <v>0</v>
      </c>
      <c r="AL31" t="s">
        <v>33</v>
      </c>
      <c r="AM31" t="b">
        <f t="shared" si="38"/>
        <v>1</v>
      </c>
      <c r="AN31">
        <f t="shared" si="14"/>
        <v>0</v>
      </c>
      <c r="AO31">
        <f t="shared" si="4"/>
        <v>0</v>
      </c>
      <c r="AP31">
        <f t="shared" si="5"/>
        <v>0</v>
      </c>
      <c r="AQ31" t="b">
        <f t="shared" si="27"/>
        <v>0</v>
      </c>
      <c r="AR31" s="10" t="b">
        <f t="shared" si="28"/>
        <v>1</v>
      </c>
      <c r="AS31" s="10" t="b">
        <f t="shared" si="29"/>
        <v>1</v>
      </c>
      <c r="AT31" s="10" t="b">
        <f t="shared" si="39"/>
        <v>1</v>
      </c>
      <c r="AU31" t="str">
        <f t="shared" si="30"/>
        <v>bisect</v>
      </c>
      <c r="AV31" t="b">
        <f t="shared" si="7"/>
        <v>0</v>
      </c>
      <c r="AW31" t="str">
        <f t="shared" si="40"/>
        <v>Secant</v>
      </c>
      <c r="AX31" t="str">
        <f t="shared" si="41"/>
        <v>bisect</v>
      </c>
      <c r="AY31">
        <f t="shared" si="8"/>
        <v>9.2116734349282403</v>
      </c>
      <c r="AZ31">
        <f t="shared" si="9"/>
        <v>9.6278540695493575E-13</v>
      </c>
      <c r="BA31">
        <f t="shared" si="10"/>
        <v>9.2116734349282385</v>
      </c>
      <c r="BB31">
        <f t="shared" si="11"/>
        <v>9.2116734349282403</v>
      </c>
      <c r="BC31">
        <f t="shared" si="12"/>
        <v>-9.5567997959733475E-13</v>
      </c>
      <c r="BD31">
        <f t="shared" si="13"/>
        <v>9.6278540695493575E-13</v>
      </c>
      <c r="BE31">
        <f t="shared" si="15"/>
        <v>9.2116734349282385</v>
      </c>
      <c r="BF31">
        <f t="shared" si="16"/>
        <v>9.2116734349282403</v>
      </c>
      <c r="BI31" t="str">
        <f t="shared" si="17"/>
        <v>cash_flows.push_back(mirr::CashFlow(dates::MakeDate("2014-05-12"), 5055.24));</v>
      </c>
    </row>
    <row r="32" spans="1:61" x14ac:dyDescent="0.25">
      <c r="A32" s="8">
        <v>41879</v>
      </c>
      <c r="B32" s="2">
        <v>114.69</v>
      </c>
      <c r="C32" s="2"/>
      <c r="D32" s="2">
        <f t="shared" si="0"/>
        <v>567</v>
      </c>
      <c r="F32">
        <f t="shared" si="18"/>
        <v>0.14500000000000005</v>
      </c>
      <c r="G32">
        <f t="shared" si="1"/>
        <v>-39541.363266263703</v>
      </c>
      <c r="R32">
        <f t="shared" si="19"/>
        <v>0.14500000000000005</v>
      </c>
      <c r="T32">
        <f t="shared" si="20"/>
        <v>29</v>
      </c>
      <c r="U32" s="6">
        <f t="shared" si="21"/>
        <v>9.2116734349282385</v>
      </c>
      <c r="V32" s="6">
        <f t="shared" si="21"/>
        <v>9.2116734349282403</v>
      </c>
      <c r="W32" s="6">
        <f t="shared" si="22"/>
        <v>9.2116734349282385</v>
      </c>
      <c r="X32" s="6">
        <f t="shared" si="31"/>
        <v>9.2116734349282385</v>
      </c>
      <c r="Y32">
        <f t="shared" si="2"/>
        <v>-9.5567997959733475E-13</v>
      </c>
      <c r="Z32">
        <f t="shared" si="3"/>
        <v>9.6278540695493575E-13</v>
      </c>
      <c r="AA32">
        <f t="shared" si="23"/>
        <v>-9.5567997959733475E-13</v>
      </c>
      <c r="AB32">
        <f t="shared" si="24"/>
        <v>-9.5567997959733475E-13</v>
      </c>
      <c r="AC32">
        <f t="shared" si="32"/>
        <v>2.2858912943238767</v>
      </c>
      <c r="AD32" t="e">
        <f t="shared" si="33"/>
        <v>#DIV/0!</v>
      </c>
      <c r="AE32" t="e">
        <f t="shared" si="34"/>
        <v>#DIV/0!</v>
      </c>
      <c r="AF32" t="e">
        <f t="shared" si="35"/>
        <v>#DIV/0!</v>
      </c>
      <c r="AG32">
        <f t="shared" si="36"/>
        <v>9.2116734349282385</v>
      </c>
      <c r="AH32">
        <f t="shared" si="37"/>
        <v>9.2116734349282403</v>
      </c>
      <c r="AI32">
        <f t="shared" si="42"/>
        <v>9.2116734349282385</v>
      </c>
      <c r="AJ32">
        <f t="shared" si="25"/>
        <v>9.2116734349282385</v>
      </c>
      <c r="AK32" t="b">
        <f t="shared" si="26"/>
        <v>0</v>
      </c>
      <c r="AL32" t="s">
        <v>33</v>
      </c>
      <c r="AM32" t="b">
        <f t="shared" si="38"/>
        <v>1</v>
      </c>
      <c r="AN32">
        <f t="shared" si="14"/>
        <v>0</v>
      </c>
      <c r="AO32">
        <f t="shared" si="4"/>
        <v>0</v>
      </c>
      <c r="AP32">
        <f t="shared" si="5"/>
        <v>0</v>
      </c>
      <c r="AQ32" t="b">
        <f t="shared" si="27"/>
        <v>0</v>
      </c>
      <c r="AR32" s="10" t="b">
        <f t="shared" si="28"/>
        <v>1</v>
      </c>
      <c r="AS32" s="10" t="b">
        <f t="shared" si="29"/>
        <v>1</v>
      </c>
      <c r="AT32" s="10" t="b">
        <f t="shared" si="39"/>
        <v>1</v>
      </c>
      <c r="AU32" t="str">
        <f t="shared" si="30"/>
        <v>bisect</v>
      </c>
      <c r="AV32" t="b">
        <f t="shared" si="7"/>
        <v>0</v>
      </c>
      <c r="AW32" t="str">
        <f t="shared" si="40"/>
        <v>Secant</v>
      </c>
      <c r="AX32" t="str">
        <f t="shared" si="41"/>
        <v>bisect</v>
      </c>
      <c r="AY32">
        <f t="shared" si="8"/>
        <v>9.2116734349282403</v>
      </c>
      <c r="AZ32">
        <f t="shared" si="9"/>
        <v>9.6278540695493575E-13</v>
      </c>
      <c r="BA32">
        <f t="shared" si="10"/>
        <v>9.2116734349282385</v>
      </c>
      <c r="BB32">
        <f t="shared" si="11"/>
        <v>9.2116734349282403</v>
      </c>
      <c r="BC32">
        <f t="shared" si="12"/>
        <v>-9.5567997959733475E-13</v>
      </c>
      <c r="BD32">
        <f t="shared" si="13"/>
        <v>9.6278540695493575E-13</v>
      </c>
      <c r="BE32">
        <f t="shared" si="15"/>
        <v>9.2116734349282385</v>
      </c>
      <c r="BF32">
        <f t="shared" si="16"/>
        <v>9.2116734349282403</v>
      </c>
      <c r="BI32" t="str">
        <f t="shared" si="17"/>
        <v>cash_flows.push_back(mirr::CashFlow(dates::MakeDate("2014-08-28"), 114.69));</v>
      </c>
    </row>
    <row r="33" spans="1:61" x14ac:dyDescent="0.25">
      <c r="A33" s="8">
        <v>41914</v>
      </c>
      <c r="B33" s="2">
        <v>-32467.25</v>
      </c>
      <c r="C33" s="2"/>
      <c r="D33" s="2">
        <f t="shared" si="0"/>
        <v>602</v>
      </c>
      <c r="F33">
        <f t="shared" si="18"/>
        <v>0.15000000000000005</v>
      </c>
      <c r="G33">
        <f t="shared" si="1"/>
        <v>-39330.100372317138</v>
      </c>
      <c r="R33">
        <f t="shared" si="19"/>
        <v>0.15000000000000005</v>
      </c>
      <c r="T33">
        <f t="shared" si="20"/>
        <v>30</v>
      </c>
      <c r="U33" s="6">
        <f t="shared" si="21"/>
        <v>9.2116734349282385</v>
      </c>
      <c r="V33" s="6">
        <f t="shared" si="21"/>
        <v>9.2116734349282403</v>
      </c>
      <c r="W33" s="6">
        <f t="shared" si="22"/>
        <v>9.2116734349282385</v>
      </c>
      <c r="X33" s="6">
        <f t="shared" si="31"/>
        <v>9.2116734349282385</v>
      </c>
      <c r="Y33">
        <f t="shared" si="2"/>
        <v>-9.5567997959733475E-13</v>
      </c>
      <c r="Z33">
        <f t="shared" si="3"/>
        <v>9.6278540695493575E-13</v>
      </c>
      <c r="AA33">
        <f t="shared" si="23"/>
        <v>-9.5567997959733475E-13</v>
      </c>
      <c r="AB33">
        <f t="shared" si="24"/>
        <v>-9.5567997959733475E-13</v>
      </c>
      <c r="AC33">
        <f t="shared" si="32"/>
        <v>2.2858912943238767</v>
      </c>
      <c r="AD33" t="e">
        <f t="shared" si="33"/>
        <v>#DIV/0!</v>
      </c>
      <c r="AE33" t="e">
        <f t="shared" si="34"/>
        <v>#DIV/0!</v>
      </c>
      <c r="AF33" t="e">
        <f t="shared" si="35"/>
        <v>#DIV/0!</v>
      </c>
      <c r="AG33">
        <f t="shared" si="36"/>
        <v>9.2116734349282385</v>
      </c>
      <c r="AH33">
        <f t="shared" si="37"/>
        <v>9.2116734349282403</v>
      </c>
      <c r="AI33">
        <f t="shared" si="42"/>
        <v>9.2116734349282385</v>
      </c>
      <c r="AJ33">
        <f t="shared" si="25"/>
        <v>9.2116734349282385</v>
      </c>
      <c r="AK33" t="b">
        <f t="shared" si="26"/>
        <v>0</v>
      </c>
      <c r="AL33" t="s">
        <v>33</v>
      </c>
      <c r="AM33" t="b">
        <f t="shared" si="38"/>
        <v>1</v>
      </c>
      <c r="AN33">
        <f t="shared" si="14"/>
        <v>0</v>
      </c>
      <c r="AO33">
        <f t="shared" si="4"/>
        <v>0</v>
      </c>
      <c r="AP33">
        <f t="shared" si="5"/>
        <v>0</v>
      </c>
      <c r="AQ33" t="b">
        <f t="shared" si="27"/>
        <v>0</v>
      </c>
      <c r="AR33" s="10" t="b">
        <f t="shared" si="28"/>
        <v>1</v>
      </c>
      <c r="AS33" s="10" t="b">
        <f t="shared" si="29"/>
        <v>1</v>
      </c>
      <c r="AT33" s="10" t="b">
        <f t="shared" si="39"/>
        <v>1</v>
      </c>
      <c r="AU33" t="str">
        <f t="shared" si="30"/>
        <v>bisect</v>
      </c>
      <c r="AV33" t="b">
        <f t="shared" si="7"/>
        <v>0</v>
      </c>
      <c r="AW33" t="str">
        <f t="shared" si="40"/>
        <v>Secant</v>
      </c>
      <c r="AX33" t="str">
        <f t="shared" si="41"/>
        <v>bisect</v>
      </c>
      <c r="AY33">
        <f t="shared" si="8"/>
        <v>9.2116734349282403</v>
      </c>
      <c r="AZ33">
        <f t="shared" si="9"/>
        <v>9.6278540695493575E-13</v>
      </c>
      <c r="BA33">
        <f t="shared" si="10"/>
        <v>9.2116734349282385</v>
      </c>
      <c r="BB33">
        <f t="shared" si="11"/>
        <v>9.2116734349282403</v>
      </c>
      <c r="BC33">
        <f t="shared" si="12"/>
        <v>-9.5567997959733475E-13</v>
      </c>
      <c r="BD33">
        <f t="shared" si="13"/>
        <v>9.6278540695493575E-13</v>
      </c>
      <c r="BE33">
        <f t="shared" si="15"/>
        <v>9.2116734349282385</v>
      </c>
      <c r="BF33">
        <f t="shared" si="16"/>
        <v>9.2116734349282403</v>
      </c>
      <c r="BI33" t="str">
        <f t="shared" si="17"/>
        <v>cash_flows.push_back(mirr::CashFlow(dates::MakeDate("2014-10-02"), -32467.25));</v>
      </c>
    </row>
    <row r="34" spans="1:61" x14ac:dyDescent="0.25">
      <c r="A34" s="8">
        <v>41936</v>
      </c>
      <c r="B34" s="2">
        <v>809.82</v>
      </c>
      <c r="C34" s="2"/>
      <c r="D34" s="2">
        <f t="shared" si="0"/>
        <v>624</v>
      </c>
      <c r="F34">
        <f t="shared" si="18"/>
        <v>0.15500000000000005</v>
      </c>
      <c r="G34">
        <f t="shared" si="1"/>
        <v>-39120.981565585294</v>
      </c>
      <c r="R34">
        <f t="shared" si="19"/>
        <v>0.15500000000000005</v>
      </c>
      <c r="T34">
        <f t="shared" si="20"/>
        <v>31</v>
      </c>
      <c r="U34" s="6">
        <f t="shared" si="21"/>
        <v>9.2116734349282385</v>
      </c>
      <c r="V34" s="6">
        <f t="shared" si="21"/>
        <v>9.2116734349282403</v>
      </c>
      <c r="W34" s="6">
        <f t="shared" si="22"/>
        <v>9.2116734349282385</v>
      </c>
      <c r="X34" s="6">
        <f t="shared" si="31"/>
        <v>9.2116734349282385</v>
      </c>
      <c r="Y34">
        <f t="shared" si="2"/>
        <v>-9.5567997959733475E-13</v>
      </c>
      <c r="Z34">
        <f t="shared" si="3"/>
        <v>9.6278540695493575E-13</v>
      </c>
      <c r="AA34">
        <f t="shared" si="23"/>
        <v>-9.5567997959733475E-13</v>
      </c>
      <c r="AB34">
        <f t="shared" si="24"/>
        <v>-9.5567997959733475E-13</v>
      </c>
      <c r="AC34">
        <f t="shared" si="32"/>
        <v>2.2858912943238767</v>
      </c>
      <c r="AD34" t="e">
        <f t="shared" si="33"/>
        <v>#DIV/0!</v>
      </c>
      <c r="AE34" t="e">
        <f t="shared" si="34"/>
        <v>#DIV/0!</v>
      </c>
      <c r="AF34" t="e">
        <f t="shared" si="35"/>
        <v>#DIV/0!</v>
      </c>
      <c r="AG34">
        <f t="shared" si="36"/>
        <v>9.2116734349282385</v>
      </c>
      <c r="AH34">
        <f t="shared" si="37"/>
        <v>9.2116734349282403</v>
      </c>
      <c r="AI34">
        <f t="shared" si="42"/>
        <v>9.2116734349282385</v>
      </c>
      <c r="AJ34">
        <f t="shared" si="25"/>
        <v>9.2116734349282385</v>
      </c>
      <c r="AK34" t="b">
        <f t="shared" si="26"/>
        <v>0</v>
      </c>
      <c r="AL34" t="s">
        <v>33</v>
      </c>
      <c r="AM34" t="b">
        <f t="shared" si="38"/>
        <v>1</v>
      </c>
      <c r="AN34">
        <f t="shared" si="14"/>
        <v>0</v>
      </c>
      <c r="AO34">
        <f t="shared" si="4"/>
        <v>0</v>
      </c>
      <c r="AP34">
        <f t="shared" si="5"/>
        <v>0</v>
      </c>
      <c r="AQ34" t="b">
        <f t="shared" si="27"/>
        <v>0</v>
      </c>
      <c r="AR34" s="10" t="b">
        <f t="shared" si="28"/>
        <v>1</v>
      </c>
      <c r="AS34" s="10" t="b">
        <f t="shared" si="29"/>
        <v>1</v>
      </c>
      <c r="AT34" s="10" t="b">
        <f t="shared" si="39"/>
        <v>1</v>
      </c>
      <c r="AU34" t="str">
        <f t="shared" si="30"/>
        <v>bisect</v>
      </c>
      <c r="AV34" t="b">
        <f t="shared" si="7"/>
        <v>0</v>
      </c>
      <c r="AW34" t="str">
        <f t="shared" si="40"/>
        <v>Secant</v>
      </c>
      <c r="AX34" t="str">
        <f t="shared" si="41"/>
        <v>bisect</v>
      </c>
      <c r="AY34">
        <f t="shared" si="8"/>
        <v>9.2116734349282403</v>
      </c>
      <c r="AZ34">
        <f t="shared" si="9"/>
        <v>9.6278540695493575E-13</v>
      </c>
      <c r="BA34">
        <f t="shared" si="10"/>
        <v>9.2116734349282385</v>
      </c>
      <c r="BB34">
        <f t="shared" si="11"/>
        <v>9.2116734349282403</v>
      </c>
      <c r="BC34">
        <f t="shared" si="12"/>
        <v>-9.5567997959733475E-13</v>
      </c>
      <c r="BD34">
        <f t="shared" si="13"/>
        <v>9.6278540695493575E-13</v>
      </c>
      <c r="BE34">
        <f t="shared" si="15"/>
        <v>9.2116734349282385</v>
      </c>
      <c r="BF34">
        <f t="shared" si="16"/>
        <v>9.2116734349282403</v>
      </c>
      <c r="BI34" t="str">
        <f t="shared" si="17"/>
        <v>cash_flows.push_back(mirr::CashFlow(dates::MakeDate("2014-10-24"), 809.82));</v>
      </c>
    </row>
    <row r="35" spans="1:61" x14ac:dyDescent="0.25">
      <c r="A35" s="8">
        <v>41943</v>
      </c>
      <c r="B35" s="2">
        <v>0</v>
      </c>
      <c r="C35" s="2"/>
      <c r="D35" s="2">
        <f t="shared" si="0"/>
        <v>631</v>
      </c>
      <c r="F35">
        <f t="shared" si="18"/>
        <v>0.16000000000000006</v>
      </c>
      <c r="G35">
        <f t="shared" si="1"/>
        <v>-38913.974670636177</v>
      </c>
      <c r="R35">
        <f t="shared" si="19"/>
        <v>0.16000000000000006</v>
      </c>
      <c r="T35">
        <f t="shared" si="20"/>
        <v>32</v>
      </c>
      <c r="U35" s="6">
        <f t="shared" si="21"/>
        <v>9.2116734349282385</v>
      </c>
      <c r="V35" s="6">
        <f t="shared" si="21"/>
        <v>9.2116734349282403</v>
      </c>
      <c r="W35" s="6">
        <f t="shared" si="22"/>
        <v>9.2116734349282385</v>
      </c>
      <c r="X35" s="6">
        <f t="shared" si="31"/>
        <v>9.2116734349282385</v>
      </c>
      <c r="Y35">
        <f t="shared" si="2"/>
        <v>-9.5567997959733475E-13</v>
      </c>
      <c r="Z35">
        <f t="shared" si="3"/>
        <v>9.6278540695493575E-13</v>
      </c>
      <c r="AA35">
        <f t="shared" si="23"/>
        <v>-9.5567997959733475E-13</v>
      </c>
      <c r="AB35">
        <f t="shared" si="24"/>
        <v>-9.5567997959733475E-13</v>
      </c>
      <c r="AC35">
        <f t="shared" si="32"/>
        <v>2.2858912943238767</v>
      </c>
      <c r="AD35" t="e">
        <f t="shared" si="33"/>
        <v>#DIV/0!</v>
      </c>
      <c r="AE35" t="e">
        <f t="shared" si="34"/>
        <v>#DIV/0!</v>
      </c>
      <c r="AF35" t="e">
        <f t="shared" si="35"/>
        <v>#DIV/0!</v>
      </c>
      <c r="AG35">
        <f t="shared" si="36"/>
        <v>9.2116734349282385</v>
      </c>
      <c r="AH35">
        <f t="shared" si="37"/>
        <v>9.2116734349282403</v>
      </c>
      <c r="AI35">
        <f t="shared" si="42"/>
        <v>9.2116734349282385</v>
      </c>
      <c r="AJ35">
        <f t="shared" si="25"/>
        <v>9.2116734349282385</v>
      </c>
      <c r="AK35" t="b">
        <f t="shared" si="26"/>
        <v>0</v>
      </c>
      <c r="AL35" t="s">
        <v>33</v>
      </c>
      <c r="AM35" t="b">
        <f t="shared" si="38"/>
        <v>1</v>
      </c>
      <c r="AN35">
        <f t="shared" si="14"/>
        <v>0</v>
      </c>
      <c r="AO35">
        <f t="shared" si="4"/>
        <v>0</v>
      </c>
      <c r="AP35">
        <f t="shared" si="5"/>
        <v>0</v>
      </c>
      <c r="AQ35" t="b">
        <f t="shared" si="27"/>
        <v>0</v>
      </c>
      <c r="AR35" s="10" t="b">
        <f t="shared" si="28"/>
        <v>1</v>
      </c>
      <c r="AS35" s="10" t="b">
        <f t="shared" si="29"/>
        <v>1</v>
      </c>
      <c r="AT35" s="10" t="b">
        <f t="shared" si="39"/>
        <v>1</v>
      </c>
      <c r="AU35" t="str">
        <f t="shared" si="30"/>
        <v>bisect</v>
      </c>
      <c r="AV35" t="b">
        <f t="shared" si="7"/>
        <v>0</v>
      </c>
      <c r="AW35" t="str">
        <f t="shared" si="40"/>
        <v>Secant</v>
      </c>
      <c r="AX35" t="str">
        <f t="shared" si="41"/>
        <v>bisect</v>
      </c>
      <c r="AY35">
        <f t="shared" si="8"/>
        <v>9.2116734349282403</v>
      </c>
      <c r="AZ35">
        <f t="shared" si="9"/>
        <v>9.6278540695493575E-13</v>
      </c>
      <c r="BA35">
        <f t="shared" si="10"/>
        <v>9.2116734349282385</v>
      </c>
      <c r="BB35">
        <f t="shared" si="11"/>
        <v>9.2116734349282403</v>
      </c>
      <c r="BC35">
        <f t="shared" si="12"/>
        <v>-9.5567997959733475E-13</v>
      </c>
      <c r="BD35">
        <f t="shared" si="13"/>
        <v>9.6278540695493575E-13</v>
      </c>
      <c r="BE35">
        <f t="shared" si="15"/>
        <v>9.2116734349282385</v>
      </c>
      <c r="BF35">
        <f t="shared" si="16"/>
        <v>9.2116734349282403</v>
      </c>
      <c r="BI35" t="str">
        <f t="shared" si="17"/>
        <v>cash_flows.push_back(mirr::CashFlow(dates::MakeDate("2014-10-31"), 0));</v>
      </c>
    </row>
    <row r="36" spans="1:61" x14ac:dyDescent="0.25">
      <c r="A36" s="8"/>
      <c r="B36" s="2"/>
      <c r="C36" s="2"/>
      <c r="D36" s="2"/>
      <c r="F36">
        <f t="shared" si="18"/>
        <v>0.16500000000000006</v>
      </c>
      <c r="G36">
        <f t="shared" si="1"/>
        <v>-38709.048139308907</v>
      </c>
      <c r="R36">
        <f t="shared" si="19"/>
        <v>0.16500000000000006</v>
      </c>
      <c r="T36">
        <f t="shared" si="20"/>
        <v>33</v>
      </c>
      <c r="U36" s="6">
        <f t="shared" si="21"/>
        <v>9.2116734349282385</v>
      </c>
      <c r="V36" s="6">
        <f t="shared" si="21"/>
        <v>9.2116734349282403</v>
      </c>
      <c r="W36" s="6">
        <f t="shared" si="22"/>
        <v>9.2116734349282385</v>
      </c>
      <c r="X36" s="6">
        <f t="shared" si="31"/>
        <v>9.2116734349282385</v>
      </c>
      <c r="Y36">
        <f t="shared" si="2"/>
        <v>-9.5567997959733475E-13</v>
      </c>
      <c r="Z36">
        <f t="shared" si="3"/>
        <v>9.6278540695493575E-13</v>
      </c>
      <c r="AA36">
        <f t="shared" si="23"/>
        <v>-9.5567997959733475E-13</v>
      </c>
      <c r="AB36">
        <f t="shared" si="24"/>
        <v>-9.5567997959733475E-13</v>
      </c>
      <c r="AC36">
        <f t="shared" si="32"/>
        <v>2.2858912943238767</v>
      </c>
      <c r="AD36" t="e">
        <f t="shared" si="33"/>
        <v>#DIV/0!</v>
      </c>
      <c r="AE36" t="e">
        <f t="shared" si="34"/>
        <v>#DIV/0!</v>
      </c>
      <c r="AF36" t="e">
        <f t="shared" si="35"/>
        <v>#DIV/0!</v>
      </c>
      <c r="AG36">
        <f t="shared" si="36"/>
        <v>9.2116734349282385</v>
      </c>
      <c r="AH36">
        <f t="shared" si="37"/>
        <v>9.2116734349282403</v>
      </c>
      <c r="AI36">
        <f t="shared" si="42"/>
        <v>9.2116734349282385</v>
      </c>
      <c r="AJ36">
        <f t="shared" si="25"/>
        <v>9.2116734349282385</v>
      </c>
      <c r="AK36" t="b">
        <f t="shared" si="26"/>
        <v>0</v>
      </c>
      <c r="AL36" t="s">
        <v>33</v>
      </c>
      <c r="AM36" t="b">
        <f t="shared" si="38"/>
        <v>1</v>
      </c>
      <c r="AN36">
        <f t="shared" si="14"/>
        <v>0</v>
      </c>
      <c r="AO36">
        <f t="shared" si="4"/>
        <v>0</v>
      </c>
      <c r="AP36">
        <f t="shared" si="5"/>
        <v>0</v>
      </c>
      <c r="AQ36" t="b">
        <f t="shared" si="27"/>
        <v>0</v>
      </c>
      <c r="AR36" s="10" t="b">
        <f t="shared" si="28"/>
        <v>1</v>
      </c>
      <c r="AS36" s="10" t="b">
        <f t="shared" si="29"/>
        <v>1</v>
      </c>
      <c r="AT36" s="10" t="b">
        <f t="shared" si="39"/>
        <v>1</v>
      </c>
      <c r="AU36" t="str">
        <f t="shared" si="30"/>
        <v>bisect</v>
      </c>
      <c r="AV36" t="b">
        <f t="shared" si="7"/>
        <v>0</v>
      </c>
      <c r="AW36" t="str">
        <f t="shared" si="40"/>
        <v>Secant</v>
      </c>
      <c r="AX36" t="str">
        <f t="shared" si="41"/>
        <v>bisect</v>
      </c>
      <c r="AY36">
        <f t="shared" si="8"/>
        <v>9.2116734349282403</v>
      </c>
      <c r="AZ36">
        <f t="shared" si="9"/>
        <v>9.6278540695493575E-13</v>
      </c>
      <c r="BA36">
        <f t="shared" si="10"/>
        <v>9.2116734349282385</v>
      </c>
      <c r="BB36">
        <f t="shared" si="11"/>
        <v>9.2116734349282403</v>
      </c>
      <c r="BC36">
        <f t="shared" si="12"/>
        <v>-9.5567997959733475E-13</v>
      </c>
      <c r="BD36">
        <f t="shared" si="13"/>
        <v>9.6278540695493575E-13</v>
      </c>
      <c r="BE36">
        <f t="shared" si="15"/>
        <v>9.2116734349282385</v>
      </c>
      <c r="BF36">
        <f t="shared" si="16"/>
        <v>9.2116734349282403</v>
      </c>
    </row>
    <row r="37" spans="1:61" x14ac:dyDescent="0.25">
      <c r="A37" s="8"/>
      <c r="B37" s="2"/>
      <c r="C37" s="2"/>
      <c r="D37" s="2"/>
      <c r="F37">
        <f t="shared" si="18"/>
        <v>0.17000000000000007</v>
      </c>
      <c r="G37">
        <f t="shared" si="1"/>
        <v>-38506.171035769003</v>
      </c>
      <c r="R37">
        <f t="shared" si="19"/>
        <v>0.17000000000000007</v>
      </c>
      <c r="T37">
        <f t="shared" si="20"/>
        <v>34</v>
      </c>
      <c r="U37" s="6">
        <f t="shared" si="21"/>
        <v>9.2116734349282385</v>
      </c>
      <c r="V37" s="6">
        <f t="shared" si="21"/>
        <v>9.2116734349282403</v>
      </c>
      <c r="W37" s="6">
        <f t="shared" si="22"/>
        <v>9.2116734349282385</v>
      </c>
      <c r="X37" s="6">
        <f t="shared" si="31"/>
        <v>9.2116734349282385</v>
      </c>
      <c r="Y37">
        <f t="shared" si="2"/>
        <v>-9.5567997959733475E-13</v>
      </c>
      <c r="Z37">
        <f t="shared" si="3"/>
        <v>9.6278540695493575E-13</v>
      </c>
      <c r="AA37">
        <f t="shared" si="23"/>
        <v>-9.5567997959733475E-13</v>
      </c>
      <c r="AB37">
        <f t="shared" si="24"/>
        <v>-9.5567997959733475E-13</v>
      </c>
      <c r="AC37">
        <f t="shared" si="32"/>
        <v>2.2858912943238767</v>
      </c>
      <c r="AD37" t="e">
        <f t="shared" si="33"/>
        <v>#DIV/0!</v>
      </c>
      <c r="AE37" t="e">
        <f t="shared" si="34"/>
        <v>#DIV/0!</v>
      </c>
      <c r="AF37" t="e">
        <f t="shared" si="35"/>
        <v>#DIV/0!</v>
      </c>
      <c r="AG37">
        <f t="shared" si="36"/>
        <v>9.2116734349282385</v>
      </c>
      <c r="AH37">
        <f t="shared" si="37"/>
        <v>9.2116734349282403</v>
      </c>
      <c r="AI37">
        <f t="shared" si="42"/>
        <v>9.2116734349282385</v>
      </c>
      <c r="AJ37">
        <f t="shared" si="25"/>
        <v>9.2116734349282385</v>
      </c>
      <c r="AK37" t="b">
        <f t="shared" si="26"/>
        <v>0</v>
      </c>
      <c r="AL37" t="s">
        <v>33</v>
      </c>
      <c r="AM37" t="b">
        <f t="shared" si="38"/>
        <v>1</v>
      </c>
      <c r="AN37">
        <f t="shared" si="14"/>
        <v>0</v>
      </c>
      <c r="AO37">
        <f t="shared" si="4"/>
        <v>0</v>
      </c>
      <c r="AP37">
        <f t="shared" si="5"/>
        <v>0</v>
      </c>
      <c r="AQ37" t="b">
        <f t="shared" si="27"/>
        <v>0</v>
      </c>
      <c r="AR37" s="10" t="b">
        <f t="shared" si="28"/>
        <v>1</v>
      </c>
      <c r="AS37" s="10" t="b">
        <f t="shared" si="29"/>
        <v>1</v>
      </c>
      <c r="AT37" s="10" t="b">
        <f t="shared" si="39"/>
        <v>1</v>
      </c>
      <c r="AU37" t="str">
        <f t="shared" si="30"/>
        <v>bisect</v>
      </c>
      <c r="AV37" t="b">
        <f t="shared" si="7"/>
        <v>0</v>
      </c>
      <c r="AW37" t="str">
        <f t="shared" si="40"/>
        <v>Secant</v>
      </c>
      <c r="AX37" t="str">
        <f t="shared" si="41"/>
        <v>bisect</v>
      </c>
      <c r="AY37">
        <f t="shared" si="8"/>
        <v>9.2116734349282403</v>
      </c>
      <c r="AZ37">
        <f t="shared" si="9"/>
        <v>9.6278540695493575E-13</v>
      </c>
      <c r="BA37">
        <f t="shared" si="10"/>
        <v>9.2116734349282385</v>
      </c>
      <c r="BB37">
        <f t="shared" si="11"/>
        <v>9.2116734349282403</v>
      </c>
      <c r="BC37">
        <f t="shared" si="12"/>
        <v>-9.5567997959733475E-13</v>
      </c>
      <c r="BD37">
        <f t="shared" si="13"/>
        <v>9.6278540695493575E-13</v>
      </c>
      <c r="BE37">
        <f t="shared" si="15"/>
        <v>9.2116734349282385</v>
      </c>
      <c r="BF37">
        <f t="shared" si="16"/>
        <v>9.2116734349282403</v>
      </c>
    </row>
    <row r="38" spans="1:61" x14ac:dyDescent="0.25">
      <c r="A38" s="8"/>
      <c r="B38" s="2"/>
      <c r="C38" s="2"/>
      <c r="D38" s="2"/>
      <c r="F38">
        <f t="shared" si="18"/>
        <v>0.17500000000000007</v>
      </c>
      <c r="G38">
        <f t="shared" si="1"/>
        <v>-38305.313021983231</v>
      </c>
      <c r="R38">
        <f t="shared" si="19"/>
        <v>0.17500000000000007</v>
      </c>
      <c r="T38">
        <f t="shared" si="20"/>
        <v>35</v>
      </c>
      <c r="U38" s="6">
        <f t="shared" si="21"/>
        <v>9.2116734349282385</v>
      </c>
      <c r="V38" s="6">
        <f t="shared" si="21"/>
        <v>9.2116734349282403</v>
      </c>
      <c r="W38" s="6">
        <f t="shared" si="22"/>
        <v>9.2116734349282385</v>
      </c>
      <c r="X38" s="6">
        <f t="shared" si="31"/>
        <v>9.2116734349282385</v>
      </c>
      <c r="Y38">
        <f t="shared" si="2"/>
        <v>-9.5567997959733475E-13</v>
      </c>
      <c r="Z38">
        <f t="shared" si="3"/>
        <v>9.6278540695493575E-13</v>
      </c>
      <c r="AA38">
        <f t="shared" si="23"/>
        <v>-9.5567997959733475E-13</v>
      </c>
      <c r="AB38">
        <f t="shared" si="24"/>
        <v>-9.5567997959733475E-13</v>
      </c>
      <c r="AC38">
        <f t="shared" si="32"/>
        <v>2.2858912943238767</v>
      </c>
      <c r="AD38" t="e">
        <f t="shared" si="33"/>
        <v>#DIV/0!</v>
      </c>
      <c r="AE38" t="e">
        <f t="shared" si="34"/>
        <v>#DIV/0!</v>
      </c>
      <c r="AF38" t="e">
        <f t="shared" si="35"/>
        <v>#DIV/0!</v>
      </c>
      <c r="AG38">
        <f t="shared" si="36"/>
        <v>9.2116734349282385</v>
      </c>
      <c r="AH38">
        <f t="shared" si="37"/>
        <v>9.2116734349282403</v>
      </c>
      <c r="AI38">
        <f t="shared" si="42"/>
        <v>9.2116734349282385</v>
      </c>
      <c r="AJ38">
        <f t="shared" si="25"/>
        <v>9.2116734349282385</v>
      </c>
      <c r="AK38" t="b">
        <f t="shared" si="26"/>
        <v>0</v>
      </c>
      <c r="AL38" t="s">
        <v>33</v>
      </c>
      <c r="AM38" t="b">
        <f t="shared" si="38"/>
        <v>1</v>
      </c>
      <c r="AN38">
        <f t="shared" si="14"/>
        <v>0</v>
      </c>
      <c r="AO38">
        <f t="shared" si="4"/>
        <v>0</v>
      </c>
      <c r="AP38">
        <f t="shared" si="5"/>
        <v>0</v>
      </c>
      <c r="AQ38" t="b">
        <f t="shared" si="27"/>
        <v>0</v>
      </c>
      <c r="AR38" s="10" t="b">
        <f t="shared" si="28"/>
        <v>1</v>
      </c>
      <c r="AS38" s="10" t="b">
        <f t="shared" si="29"/>
        <v>1</v>
      </c>
      <c r="AT38" s="10" t="b">
        <f t="shared" si="39"/>
        <v>1</v>
      </c>
      <c r="AU38" t="str">
        <f t="shared" si="30"/>
        <v>bisect</v>
      </c>
      <c r="AV38" t="b">
        <f t="shared" si="7"/>
        <v>0</v>
      </c>
      <c r="AW38" t="str">
        <f t="shared" si="40"/>
        <v>Secant</v>
      </c>
      <c r="AX38" t="str">
        <f t="shared" si="41"/>
        <v>bisect</v>
      </c>
      <c r="AY38">
        <f t="shared" si="8"/>
        <v>9.2116734349282403</v>
      </c>
      <c r="AZ38">
        <f t="shared" si="9"/>
        <v>9.6278540695493575E-13</v>
      </c>
      <c r="BA38">
        <f t="shared" si="10"/>
        <v>9.2116734349282385</v>
      </c>
      <c r="BB38">
        <f t="shared" si="11"/>
        <v>9.2116734349282403</v>
      </c>
      <c r="BC38">
        <f t="shared" si="12"/>
        <v>-9.5567997959733475E-13</v>
      </c>
      <c r="BD38">
        <f t="shared" si="13"/>
        <v>9.6278540695493575E-13</v>
      </c>
      <c r="BE38">
        <f t="shared" si="15"/>
        <v>9.2116734349282385</v>
      </c>
      <c r="BF38">
        <f t="shared" si="16"/>
        <v>9.2116734349282403</v>
      </c>
    </row>
    <row r="39" spans="1:61" x14ac:dyDescent="0.25">
      <c r="A39" s="8"/>
      <c r="B39" s="2"/>
      <c r="C39" s="2"/>
      <c r="D39" s="2"/>
      <c r="F39">
        <f t="shared" si="18"/>
        <v>0.18000000000000008</v>
      </c>
      <c r="G39">
        <f t="shared" si="1"/>
        <v>-38106.444343600131</v>
      </c>
      <c r="R39">
        <f t="shared" si="19"/>
        <v>0.18000000000000008</v>
      </c>
      <c r="T39">
        <f t="shared" si="20"/>
        <v>36</v>
      </c>
      <c r="U39" s="6">
        <f t="shared" si="21"/>
        <v>9.2116734349282385</v>
      </c>
      <c r="V39" s="6">
        <f t="shared" si="21"/>
        <v>9.2116734349282403</v>
      </c>
      <c r="W39" s="6">
        <f t="shared" si="22"/>
        <v>9.2116734349282385</v>
      </c>
      <c r="X39" s="6">
        <f t="shared" si="31"/>
        <v>9.2116734349282385</v>
      </c>
      <c r="Y39">
        <f t="shared" si="2"/>
        <v>-9.5567997959733475E-13</v>
      </c>
      <c r="Z39">
        <f t="shared" si="3"/>
        <v>9.6278540695493575E-13</v>
      </c>
      <c r="AA39">
        <f t="shared" si="23"/>
        <v>-9.5567997959733475E-13</v>
      </c>
      <c r="AB39">
        <f t="shared" si="24"/>
        <v>-9.5567997959733475E-13</v>
      </c>
      <c r="AC39">
        <f t="shared" si="32"/>
        <v>2.2858912943238767</v>
      </c>
      <c r="AD39" t="e">
        <f t="shared" si="33"/>
        <v>#DIV/0!</v>
      </c>
      <c r="AE39" t="e">
        <f t="shared" si="34"/>
        <v>#DIV/0!</v>
      </c>
      <c r="AF39" t="e">
        <f t="shared" si="35"/>
        <v>#DIV/0!</v>
      </c>
      <c r="AG39">
        <f t="shared" si="36"/>
        <v>9.2116734349282385</v>
      </c>
      <c r="AH39">
        <f t="shared" si="37"/>
        <v>9.2116734349282403</v>
      </c>
      <c r="AI39">
        <f t="shared" si="42"/>
        <v>9.2116734349282385</v>
      </c>
      <c r="AJ39">
        <f t="shared" si="25"/>
        <v>9.2116734349282385</v>
      </c>
      <c r="AK39" t="b">
        <f t="shared" si="26"/>
        <v>0</v>
      </c>
      <c r="AL39" t="s">
        <v>33</v>
      </c>
      <c r="AM39" t="b">
        <f t="shared" si="38"/>
        <v>1</v>
      </c>
      <c r="AN39">
        <f t="shared" si="14"/>
        <v>0</v>
      </c>
      <c r="AO39">
        <f t="shared" si="4"/>
        <v>0</v>
      </c>
      <c r="AP39">
        <f t="shared" si="5"/>
        <v>0</v>
      </c>
      <c r="AQ39" t="b">
        <f t="shared" si="27"/>
        <v>0</v>
      </c>
      <c r="AR39" s="10" t="b">
        <f t="shared" si="28"/>
        <v>1</v>
      </c>
      <c r="AS39" s="10" t="b">
        <f t="shared" si="29"/>
        <v>1</v>
      </c>
      <c r="AT39" s="10" t="b">
        <f t="shared" si="39"/>
        <v>1</v>
      </c>
      <c r="AU39" t="str">
        <f t="shared" si="30"/>
        <v>bisect</v>
      </c>
      <c r="AV39" t="b">
        <f t="shared" si="7"/>
        <v>0</v>
      </c>
      <c r="AW39" t="str">
        <f t="shared" si="40"/>
        <v>Secant</v>
      </c>
      <c r="AX39" t="str">
        <f t="shared" si="41"/>
        <v>bisect</v>
      </c>
      <c r="AY39">
        <f t="shared" si="8"/>
        <v>9.2116734349282403</v>
      </c>
      <c r="AZ39">
        <f t="shared" si="9"/>
        <v>9.6278540695493575E-13</v>
      </c>
      <c r="BA39">
        <f t="shared" si="10"/>
        <v>9.2116734349282385</v>
      </c>
      <c r="BB39">
        <f t="shared" si="11"/>
        <v>9.2116734349282403</v>
      </c>
      <c r="BC39">
        <f t="shared" si="12"/>
        <v>-9.5567997959733475E-13</v>
      </c>
      <c r="BD39">
        <f t="shared" si="13"/>
        <v>9.6278540695493575E-13</v>
      </c>
      <c r="BE39">
        <f t="shared" si="15"/>
        <v>9.2116734349282385</v>
      </c>
      <c r="BF39">
        <f t="shared" si="16"/>
        <v>9.2116734349282403</v>
      </c>
    </row>
    <row r="40" spans="1:61" x14ac:dyDescent="0.25">
      <c r="A40" s="8"/>
      <c r="B40" s="2"/>
      <c r="C40" s="2"/>
      <c r="D40" s="2"/>
      <c r="T40">
        <f t="shared" si="20"/>
        <v>37</v>
      </c>
      <c r="U40" s="6">
        <f t="shared" si="21"/>
        <v>9.2116734349282385</v>
      </c>
      <c r="V40" s="6">
        <f t="shared" si="21"/>
        <v>9.2116734349282403</v>
      </c>
      <c r="W40" s="6">
        <f t="shared" si="22"/>
        <v>9.2116734349282385</v>
      </c>
      <c r="X40" s="6">
        <f t="shared" si="31"/>
        <v>9.2116734349282385</v>
      </c>
      <c r="Y40">
        <f t="shared" si="2"/>
        <v>-9.5567997959733475E-13</v>
      </c>
      <c r="Z40">
        <f t="shared" si="3"/>
        <v>9.6278540695493575E-13</v>
      </c>
      <c r="AA40">
        <f t="shared" si="23"/>
        <v>-9.5567997959733475E-13</v>
      </c>
      <c r="AB40">
        <f t="shared" si="24"/>
        <v>-9.5567997959733475E-13</v>
      </c>
      <c r="AC40">
        <f t="shared" si="32"/>
        <v>2.2858912943238767</v>
      </c>
      <c r="AD40" t="e">
        <f t="shared" si="33"/>
        <v>#DIV/0!</v>
      </c>
      <c r="AE40" t="e">
        <f t="shared" si="34"/>
        <v>#DIV/0!</v>
      </c>
      <c r="AF40" t="e">
        <f t="shared" si="35"/>
        <v>#DIV/0!</v>
      </c>
      <c r="AG40">
        <f t="shared" si="36"/>
        <v>9.2116734349282385</v>
      </c>
      <c r="AH40">
        <f t="shared" si="37"/>
        <v>9.2116734349282403</v>
      </c>
      <c r="AI40">
        <f t="shared" si="42"/>
        <v>9.2116734349282385</v>
      </c>
      <c r="AJ40">
        <f t="shared" si="25"/>
        <v>9.2116734349282385</v>
      </c>
      <c r="AK40" t="b">
        <f t="shared" si="26"/>
        <v>0</v>
      </c>
      <c r="AL40" t="s">
        <v>33</v>
      </c>
      <c r="AM40" t="b">
        <f t="shared" si="38"/>
        <v>1</v>
      </c>
      <c r="AN40">
        <f t="shared" si="14"/>
        <v>0</v>
      </c>
      <c r="AO40">
        <f t="shared" si="4"/>
        <v>0</v>
      </c>
      <c r="AP40">
        <f t="shared" si="5"/>
        <v>0</v>
      </c>
      <c r="AQ40" t="b">
        <f t="shared" si="27"/>
        <v>0</v>
      </c>
      <c r="AR40" s="10" t="b">
        <f t="shared" si="28"/>
        <v>1</v>
      </c>
      <c r="AS40" s="10" t="b">
        <f t="shared" si="29"/>
        <v>1</v>
      </c>
      <c r="AT40" s="10" t="b">
        <f t="shared" si="39"/>
        <v>1</v>
      </c>
      <c r="AU40" t="str">
        <f t="shared" si="30"/>
        <v>bisect</v>
      </c>
      <c r="AV40" t="b">
        <f t="shared" si="7"/>
        <v>0</v>
      </c>
      <c r="AW40" t="str">
        <f t="shared" si="40"/>
        <v>Secant</v>
      </c>
      <c r="AX40" t="str">
        <f t="shared" si="41"/>
        <v>bisect</v>
      </c>
      <c r="AY40">
        <f t="shared" si="8"/>
        <v>9.2116734349282403</v>
      </c>
      <c r="AZ40">
        <f t="shared" si="9"/>
        <v>9.6278540695493575E-13</v>
      </c>
      <c r="BA40">
        <f t="shared" si="10"/>
        <v>9.2116734349282385</v>
      </c>
      <c r="BB40">
        <f t="shared" si="11"/>
        <v>9.2116734349282403</v>
      </c>
      <c r="BC40">
        <f t="shared" si="12"/>
        <v>-9.5567997959733475E-13</v>
      </c>
      <c r="BD40">
        <f t="shared" si="13"/>
        <v>9.6278540695493575E-13</v>
      </c>
      <c r="BE40">
        <f t="shared" si="15"/>
        <v>9.2116734349282385</v>
      </c>
      <c r="BF40">
        <f t="shared" si="16"/>
        <v>9.2116734349282403</v>
      </c>
    </row>
    <row r="41" spans="1:61" x14ac:dyDescent="0.25">
      <c r="A41" s="8"/>
      <c r="B41" s="2"/>
      <c r="C41" s="2"/>
      <c r="D41" s="2"/>
      <c r="T41">
        <f t="shared" si="20"/>
        <v>38</v>
      </c>
      <c r="U41" s="6">
        <f t="shared" si="21"/>
        <v>9.2116734349282385</v>
      </c>
      <c r="V41" s="6">
        <f t="shared" si="21"/>
        <v>9.2116734349282403</v>
      </c>
      <c r="W41" s="6">
        <f t="shared" si="22"/>
        <v>9.2116734349282385</v>
      </c>
      <c r="X41" s="6">
        <f t="shared" si="31"/>
        <v>9.2116734349282385</v>
      </c>
      <c r="Y41">
        <f t="shared" si="2"/>
        <v>-9.5567997959733475E-13</v>
      </c>
      <c r="Z41">
        <f t="shared" si="3"/>
        <v>9.6278540695493575E-13</v>
      </c>
      <c r="AA41">
        <f t="shared" si="23"/>
        <v>-9.5567997959733475E-13</v>
      </c>
      <c r="AB41">
        <f t="shared" si="24"/>
        <v>-9.5567997959733475E-13</v>
      </c>
      <c r="AC41">
        <f t="shared" si="32"/>
        <v>2.2858912943238767</v>
      </c>
      <c r="AD41" t="e">
        <f t="shared" si="33"/>
        <v>#DIV/0!</v>
      </c>
      <c r="AE41" t="e">
        <f t="shared" si="34"/>
        <v>#DIV/0!</v>
      </c>
      <c r="AF41" t="e">
        <f t="shared" si="35"/>
        <v>#DIV/0!</v>
      </c>
      <c r="AG41">
        <f t="shared" si="36"/>
        <v>9.2116734349282385</v>
      </c>
      <c r="AH41">
        <f t="shared" si="37"/>
        <v>9.2116734349282403</v>
      </c>
      <c r="AI41">
        <f t="shared" si="42"/>
        <v>9.2116734349282385</v>
      </c>
      <c r="AJ41">
        <f t="shared" si="25"/>
        <v>9.2116734349282385</v>
      </c>
      <c r="AK41" t="b">
        <f t="shared" si="26"/>
        <v>0</v>
      </c>
      <c r="AL41" t="s">
        <v>33</v>
      </c>
      <c r="AM41" t="b">
        <f t="shared" si="38"/>
        <v>1</v>
      </c>
      <c r="AN41">
        <f t="shared" si="14"/>
        <v>0</v>
      </c>
      <c r="AO41">
        <f t="shared" si="4"/>
        <v>0</v>
      </c>
      <c r="AP41">
        <f t="shared" si="5"/>
        <v>0</v>
      </c>
      <c r="AQ41" t="b">
        <f t="shared" si="27"/>
        <v>0</v>
      </c>
      <c r="AR41" s="10" t="b">
        <f t="shared" si="28"/>
        <v>1</v>
      </c>
      <c r="AS41" s="10" t="b">
        <f t="shared" si="29"/>
        <v>1</v>
      </c>
      <c r="AT41" s="10" t="b">
        <f t="shared" si="39"/>
        <v>1</v>
      </c>
      <c r="AU41" t="str">
        <f t="shared" si="30"/>
        <v>bisect</v>
      </c>
      <c r="AV41" t="b">
        <f t="shared" si="7"/>
        <v>0</v>
      </c>
      <c r="AW41" t="str">
        <f t="shared" si="40"/>
        <v>Secant</v>
      </c>
      <c r="AX41" t="str">
        <f t="shared" si="41"/>
        <v>bisect</v>
      </c>
      <c r="AY41">
        <f t="shared" si="8"/>
        <v>9.2116734349282403</v>
      </c>
      <c r="AZ41">
        <f t="shared" si="9"/>
        <v>9.6278540695493575E-13</v>
      </c>
      <c r="BA41">
        <f t="shared" si="10"/>
        <v>9.2116734349282385</v>
      </c>
      <c r="BB41">
        <f t="shared" si="11"/>
        <v>9.2116734349282403</v>
      </c>
      <c r="BC41">
        <f t="shared" si="12"/>
        <v>-9.5567997959733475E-13</v>
      </c>
      <c r="BD41">
        <f t="shared" si="13"/>
        <v>9.6278540695493575E-13</v>
      </c>
      <c r="BE41">
        <f t="shared" si="15"/>
        <v>9.2116734349282385</v>
      </c>
      <c r="BF41">
        <f t="shared" si="16"/>
        <v>9.2116734349282403</v>
      </c>
    </row>
    <row r="42" spans="1:61" x14ac:dyDescent="0.25">
      <c r="A42" s="8"/>
      <c r="B42" s="2"/>
      <c r="C42" s="2"/>
      <c r="D42" s="2"/>
      <c r="T42">
        <f t="shared" si="20"/>
        <v>39</v>
      </c>
      <c r="U42" s="6">
        <f t="shared" si="21"/>
        <v>9.2116734349282385</v>
      </c>
      <c r="V42" s="6">
        <f t="shared" si="21"/>
        <v>9.2116734349282403</v>
      </c>
      <c r="W42" s="6">
        <f t="shared" si="22"/>
        <v>9.2116734349282385</v>
      </c>
      <c r="X42" s="6">
        <f t="shared" si="31"/>
        <v>9.2116734349282385</v>
      </c>
      <c r="Y42">
        <f t="shared" si="2"/>
        <v>-9.5567997959733475E-13</v>
      </c>
      <c r="Z42">
        <f t="shared" si="3"/>
        <v>9.6278540695493575E-13</v>
      </c>
      <c r="AA42">
        <f t="shared" si="23"/>
        <v>-9.5567997959733475E-13</v>
      </c>
      <c r="AB42">
        <f t="shared" si="24"/>
        <v>-9.5567997959733475E-13</v>
      </c>
      <c r="AC42">
        <f t="shared" si="32"/>
        <v>2.2858912943238767</v>
      </c>
      <c r="AD42" t="e">
        <f t="shared" si="33"/>
        <v>#DIV/0!</v>
      </c>
      <c r="AE42" t="e">
        <f t="shared" si="34"/>
        <v>#DIV/0!</v>
      </c>
      <c r="AF42" t="e">
        <f t="shared" si="35"/>
        <v>#DIV/0!</v>
      </c>
      <c r="AG42">
        <f t="shared" si="36"/>
        <v>9.2116734349282385</v>
      </c>
      <c r="AH42">
        <f t="shared" si="37"/>
        <v>9.2116734349282403</v>
      </c>
      <c r="AI42">
        <f t="shared" si="42"/>
        <v>9.2116734349282385</v>
      </c>
      <c r="AJ42">
        <f t="shared" si="25"/>
        <v>9.2116734349282385</v>
      </c>
      <c r="AK42" t="b">
        <f t="shared" si="26"/>
        <v>0</v>
      </c>
      <c r="AL42" t="s">
        <v>33</v>
      </c>
      <c r="AM42" t="b">
        <f t="shared" si="38"/>
        <v>1</v>
      </c>
      <c r="AN42">
        <f t="shared" si="14"/>
        <v>0</v>
      </c>
      <c r="AO42">
        <f t="shared" si="4"/>
        <v>0</v>
      </c>
      <c r="AP42">
        <f t="shared" si="5"/>
        <v>0</v>
      </c>
      <c r="AQ42" t="b">
        <f t="shared" si="27"/>
        <v>0</v>
      </c>
      <c r="AR42" s="10" t="b">
        <f t="shared" si="28"/>
        <v>1</v>
      </c>
      <c r="AS42" s="10" t="b">
        <f t="shared" si="29"/>
        <v>1</v>
      </c>
      <c r="AT42" s="10" t="b">
        <f t="shared" si="39"/>
        <v>1</v>
      </c>
      <c r="AU42" t="str">
        <f t="shared" si="30"/>
        <v>bisect</v>
      </c>
      <c r="AV42" t="b">
        <f t="shared" si="7"/>
        <v>0</v>
      </c>
      <c r="AW42" t="str">
        <f t="shared" si="40"/>
        <v>Secant</v>
      </c>
      <c r="AX42" t="str">
        <f t="shared" si="41"/>
        <v>bisect</v>
      </c>
      <c r="AY42">
        <f t="shared" si="8"/>
        <v>9.2116734349282403</v>
      </c>
      <c r="AZ42">
        <f t="shared" si="9"/>
        <v>9.6278540695493575E-13</v>
      </c>
      <c r="BA42">
        <f t="shared" si="10"/>
        <v>9.2116734349282385</v>
      </c>
      <c r="BB42">
        <f t="shared" si="11"/>
        <v>9.2116734349282403</v>
      </c>
      <c r="BC42">
        <f t="shared" si="12"/>
        <v>-9.5567997959733475E-13</v>
      </c>
      <c r="BD42">
        <f t="shared" si="13"/>
        <v>9.6278540695493575E-13</v>
      </c>
      <c r="BE42">
        <f t="shared" si="15"/>
        <v>9.2116734349282385</v>
      </c>
      <c r="BF42">
        <f t="shared" si="16"/>
        <v>9.2116734349282403</v>
      </c>
    </row>
    <row r="43" spans="1:61" x14ac:dyDescent="0.25">
      <c r="A43" s="8"/>
      <c r="B43" s="2"/>
      <c r="C43" s="2"/>
      <c r="D43" s="2"/>
      <c r="T43">
        <f t="shared" si="20"/>
        <v>40</v>
      </c>
      <c r="U43" s="6">
        <f t="shared" si="21"/>
        <v>9.2116734349282385</v>
      </c>
      <c r="V43" s="6">
        <f t="shared" si="21"/>
        <v>9.2116734349282403</v>
      </c>
      <c r="W43" s="6">
        <f t="shared" si="22"/>
        <v>9.2116734349282385</v>
      </c>
      <c r="X43" s="6">
        <f t="shared" si="31"/>
        <v>9.2116734349282385</v>
      </c>
      <c r="Y43">
        <f t="shared" si="2"/>
        <v>-9.5567997959733475E-13</v>
      </c>
      <c r="Z43">
        <f t="shared" si="3"/>
        <v>9.6278540695493575E-13</v>
      </c>
      <c r="AA43">
        <f t="shared" si="23"/>
        <v>-9.5567997959733475E-13</v>
      </c>
      <c r="AB43">
        <f t="shared" si="24"/>
        <v>-9.5567997959733475E-13</v>
      </c>
      <c r="AC43">
        <f t="shared" si="32"/>
        <v>2.2858912943238767</v>
      </c>
      <c r="AD43" t="e">
        <f t="shared" si="33"/>
        <v>#DIV/0!</v>
      </c>
      <c r="AE43" t="e">
        <f t="shared" si="34"/>
        <v>#DIV/0!</v>
      </c>
      <c r="AF43" t="e">
        <f t="shared" si="35"/>
        <v>#DIV/0!</v>
      </c>
      <c r="AG43">
        <f t="shared" si="36"/>
        <v>9.2116734349282385</v>
      </c>
      <c r="AH43">
        <f t="shared" si="37"/>
        <v>9.2116734349282403</v>
      </c>
      <c r="AI43">
        <f t="shared" si="42"/>
        <v>9.2116734349282385</v>
      </c>
      <c r="AJ43">
        <f t="shared" si="25"/>
        <v>9.2116734349282385</v>
      </c>
      <c r="AK43" t="b">
        <f t="shared" si="26"/>
        <v>0</v>
      </c>
      <c r="AL43" t="s">
        <v>33</v>
      </c>
      <c r="AM43" t="b">
        <f t="shared" si="38"/>
        <v>1</v>
      </c>
      <c r="AN43">
        <f t="shared" si="14"/>
        <v>0</v>
      </c>
      <c r="AO43">
        <f t="shared" si="4"/>
        <v>0</v>
      </c>
      <c r="AP43">
        <f t="shared" si="5"/>
        <v>0</v>
      </c>
      <c r="AQ43" t="b">
        <f t="shared" si="27"/>
        <v>0</v>
      </c>
      <c r="AR43" s="10" t="b">
        <f t="shared" si="28"/>
        <v>1</v>
      </c>
      <c r="AS43" s="10" t="b">
        <f t="shared" si="29"/>
        <v>1</v>
      </c>
      <c r="AT43" s="10" t="b">
        <f t="shared" si="39"/>
        <v>1</v>
      </c>
      <c r="AU43" t="str">
        <f t="shared" si="30"/>
        <v>bisect</v>
      </c>
      <c r="AV43" t="b">
        <f t="shared" si="7"/>
        <v>0</v>
      </c>
      <c r="AW43" t="str">
        <f t="shared" si="40"/>
        <v>Secant</v>
      </c>
      <c r="AX43" t="str">
        <f t="shared" si="41"/>
        <v>bisect</v>
      </c>
      <c r="AY43">
        <f t="shared" si="8"/>
        <v>9.2116734349282403</v>
      </c>
      <c r="AZ43">
        <f t="shared" si="9"/>
        <v>9.6278540695493575E-13</v>
      </c>
      <c r="BA43">
        <f t="shared" si="10"/>
        <v>9.2116734349282385</v>
      </c>
      <c r="BB43">
        <f t="shared" si="11"/>
        <v>9.2116734349282403</v>
      </c>
      <c r="BC43">
        <f t="shared" si="12"/>
        <v>-9.5567997959733475E-13</v>
      </c>
      <c r="BD43">
        <f t="shared" si="13"/>
        <v>9.6278540695493575E-13</v>
      </c>
      <c r="BE43">
        <f t="shared" si="15"/>
        <v>9.2116734349282385</v>
      </c>
      <c r="BF43">
        <f t="shared" si="16"/>
        <v>9.2116734349282403</v>
      </c>
    </row>
    <row r="44" spans="1:61" x14ac:dyDescent="0.25">
      <c r="A44" s="8"/>
      <c r="B44" s="2"/>
      <c r="C44" s="2"/>
      <c r="D44" s="2"/>
      <c r="T44">
        <f t="shared" si="20"/>
        <v>41</v>
      </c>
      <c r="U44" s="6">
        <f t="shared" si="21"/>
        <v>9.2116734349282385</v>
      </c>
      <c r="V44" s="6">
        <f t="shared" si="21"/>
        <v>9.2116734349282403</v>
      </c>
      <c r="W44" s="6">
        <f t="shared" si="22"/>
        <v>9.2116734349282385</v>
      </c>
      <c r="X44" s="6">
        <f t="shared" si="31"/>
        <v>9.2116734349282385</v>
      </c>
      <c r="Y44">
        <f t="shared" si="2"/>
        <v>-9.5567997959733475E-13</v>
      </c>
      <c r="Z44">
        <f t="shared" si="3"/>
        <v>9.6278540695493575E-13</v>
      </c>
      <c r="AA44">
        <f t="shared" si="23"/>
        <v>-9.5567997959733475E-13</v>
      </c>
      <c r="AB44">
        <f t="shared" si="24"/>
        <v>-9.5567997959733475E-13</v>
      </c>
      <c r="AC44">
        <f t="shared" si="32"/>
        <v>2.2858912943238767</v>
      </c>
      <c r="AD44" t="e">
        <f t="shared" si="33"/>
        <v>#DIV/0!</v>
      </c>
      <c r="AE44" t="e">
        <f t="shared" si="34"/>
        <v>#DIV/0!</v>
      </c>
      <c r="AF44" t="e">
        <f t="shared" si="35"/>
        <v>#DIV/0!</v>
      </c>
      <c r="AG44">
        <f t="shared" si="36"/>
        <v>9.2116734349282385</v>
      </c>
      <c r="AH44">
        <f t="shared" si="37"/>
        <v>9.2116734349282403</v>
      </c>
      <c r="AI44">
        <f t="shared" si="42"/>
        <v>9.2116734349282385</v>
      </c>
      <c r="AJ44">
        <f t="shared" si="25"/>
        <v>9.2116734349282385</v>
      </c>
      <c r="AK44" t="b">
        <f t="shared" si="26"/>
        <v>0</v>
      </c>
      <c r="AL44" t="s">
        <v>33</v>
      </c>
      <c r="AM44" t="b">
        <f t="shared" si="38"/>
        <v>1</v>
      </c>
      <c r="AN44">
        <f t="shared" si="14"/>
        <v>0</v>
      </c>
      <c r="AO44">
        <f t="shared" si="4"/>
        <v>0</v>
      </c>
      <c r="AP44">
        <f t="shared" si="5"/>
        <v>0</v>
      </c>
      <c r="AQ44" t="b">
        <f t="shared" si="27"/>
        <v>0</v>
      </c>
      <c r="AR44" s="10" t="b">
        <f t="shared" si="28"/>
        <v>1</v>
      </c>
      <c r="AS44" s="10" t="b">
        <f t="shared" si="29"/>
        <v>1</v>
      </c>
      <c r="AT44" s="10" t="b">
        <f t="shared" si="39"/>
        <v>1</v>
      </c>
      <c r="AU44" t="str">
        <f t="shared" si="30"/>
        <v>bisect</v>
      </c>
      <c r="AV44" t="b">
        <f t="shared" si="7"/>
        <v>0</v>
      </c>
      <c r="AW44" t="str">
        <f t="shared" si="40"/>
        <v>Secant</v>
      </c>
      <c r="AX44" t="str">
        <f t="shared" si="41"/>
        <v>bisect</v>
      </c>
      <c r="AY44">
        <f t="shared" si="8"/>
        <v>9.2116734349282403</v>
      </c>
      <c r="AZ44">
        <f t="shared" si="9"/>
        <v>9.6278540695493575E-13</v>
      </c>
      <c r="BA44">
        <f t="shared" si="10"/>
        <v>9.2116734349282385</v>
      </c>
      <c r="BB44">
        <f t="shared" si="11"/>
        <v>9.2116734349282403</v>
      </c>
      <c r="BC44">
        <f t="shared" si="12"/>
        <v>-9.5567997959733475E-13</v>
      </c>
      <c r="BD44">
        <f t="shared" si="13"/>
        <v>9.6278540695493575E-13</v>
      </c>
      <c r="BE44">
        <f t="shared" si="15"/>
        <v>9.2116734349282385</v>
      </c>
      <c r="BF44">
        <f t="shared" si="16"/>
        <v>9.2116734349282403</v>
      </c>
    </row>
    <row r="45" spans="1:61" x14ac:dyDescent="0.25">
      <c r="A45" s="8"/>
      <c r="B45" s="2"/>
      <c r="C45" s="2"/>
      <c r="D45" s="2"/>
      <c r="T45">
        <f t="shared" si="20"/>
        <v>42</v>
      </c>
      <c r="U45" s="6">
        <f t="shared" si="21"/>
        <v>9.2116734349282385</v>
      </c>
      <c r="V45" s="6">
        <f t="shared" si="21"/>
        <v>9.2116734349282403</v>
      </c>
      <c r="W45" s="6">
        <f t="shared" si="22"/>
        <v>9.2116734349282385</v>
      </c>
      <c r="X45" s="6">
        <f t="shared" si="31"/>
        <v>9.2116734349282385</v>
      </c>
      <c r="Y45">
        <f t="shared" si="2"/>
        <v>-9.5567997959733475E-13</v>
      </c>
      <c r="Z45">
        <f t="shared" si="3"/>
        <v>9.6278540695493575E-13</v>
      </c>
      <c r="AA45">
        <f t="shared" si="23"/>
        <v>-9.5567997959733475E-13</v>
      </c>
      <c r="AB45">
        <f t="shared" si="24"/>
        <v>-9.5567997959733475E-13</v>
      </c>
      <c r="AC45">
        <f t="shared" si="32"/>
        <v>2.2858912943238767</v>
      </c>
      <c r="AD45" t="e">
        <f t="shared" si="33"/>
        <v>#DIV/0!</v>
      </c>
      <c r="AE45" t="e">
        <f t="shared" si="34"/>
        <v>#DIV/0!</v>
      </c>
      <c r="AF45" t="e">
        <f t="shared" si="35"/>
        <v>#DIV/0!</v>
      </c>
      <c r="AG45">
        <f t="shared" si="36"/>
        <v>9.2116734349282385</v>
      </c>
      <c r="AH45">
        <f t="shared" si="37"/>
        <v>9.2116734349282403</v>
      </c>
      <c r="AI45">
        <f t="shared" si="42"/>
        <v>9.2116734349282385</v>
      </c>
      <c r="AJ45">
        <f t="shared" si="25"/>
        <v>9.2116734349282385</v>
      </c>
      <c r="AK45" t="b">
        <f t="shared" si="26"/>
        <v>0</v>
      </c>
      <c r="AL45" t="s">
        <v>33</v>
      </c>
      <c r="AM45" t="b">
        <f t="shared" si="38"/>
        <v>1</v>
      </c>
      <c r="AN45">
        <f t="shared" si="14"/>
        <v>0</v>
      </c>
      <c r="AO45">
        <f t="shared" si="4"/>
        <v>0</v>
      </c>
      <c r="AP45">
        <f t="shared" si="5"/>
        <v>0</v>
      </c>
      <c r="AQ45" t="b">
        <f t="shared" si="27"/>
        <v>0</v>
      </c>
      <c r="AR45" s="10" t="b">
        <f t="shared" si="28"/>
        <v>1</v>
      </c>
      <c r="AS45" s="10" t="b">
        <f t="shared" si="29"/>
        <v>1</v>
      </c>
      <c r="AT45" s="10" t="b">
        <f t="shared" si="39"/>
        <v>1</v>
      </c>
      <c r="AU45" t="str">
        <f t="shared" si="30"/>
        <v>bisect</v>
      </c>
      <c r="AV45" t="b">
        <f t="shared" si="7"/>
        <v>0</v>
      </c>
      <c r="AW45" t="str">
        <f t="shared" si="40"/>
        <v>Secant</v>
      </c>
      <c r="AX45" t="str">
        <f t="shared" si="41"/>
        <v>bisect</v>
      </c>
      <c r="AY45">
        <f t="shared" si="8"/>
        <v>9.2116734349282403</v>
      </c>
      <c r="AZ45">
        <f t="shared" si="9"/>
        <v>9.6278540695493575E-13</v>
      </c>
      <c r="BA45">
        <f t="shared" si="10"/>
        <v>9.2116734349282385</v>
      </c>
      <c r="BB45">
        <f t="shared" si="11"/>
        <v>9.2116734349282403</v>
      </c>
      <c r="BC45">
        <f t="shared" si="12"/>
        <v>-9.5567997959733475E-13</v>
      </c>
      <c r="BD45">
        <f t="shared" si="13"/>
        <v>9.6278540695493575E-13</v>
      </c>
      <c r="BE45">
        <f t="shared" si="15"/>
        <v>9.2116734349282385</v>
      </c>
      <c r="BF45">
        <f t="shared" si="16"/>
        <v>9.2116734349282403</v>
      </c>
    </row>
    <row r="46" spans="1:61" x14ac:dyDescent="0.25">
      <c r="A46" s="8"/>
      <c r="B46" s="2"/>
      <c r="C46" s="2"/>
      <c r="D46" s="2"/>
      <c r="T46">
        <f t="shared" si="20"/>
        <v>43</v>
      </c>
      <c r="U46" s="6">
        <f t="shared" si="21"/>
        <v>9.2116734349282385</v>
      </c>
      <c r="V46" s="6">
        <f t="shared" si="21"/>
        <v>9.2116734349282403</v>
      </c>
      <c r="W46" s="6">
        <f t="shared" si="22"/>
        <v>9.2116734349282385</v>
      </c>
      <c r="X46" s="6">
        <f t="shared" si="31"/>
        <v>9.2116734349282385</v>
      </c>
      <c r="Y46">
        <f t="shared" si="2"/>
        <v>-9.5567997959733475E-13</v>
      </c>
      <c r="Z46">
        <f t="shared" si="3"/>
        <v>9.6278540695493575E-13</v>
      </c>
      <c r="AA46">
        <f t="shared" si="23"/>
        <v>-9.5567997959733475E-13</v>
      </c>
      <c r="AB46">
        <f t="shared" si="24"/>
        <v>-9.5567997959733475E-13</v>
      </c>
      <c r="AC46">
        <f t="shared" si="32"/>
        <v>2.2858912943238767</v>
      </c>
      <c r="AD46" t="e">
        <f t="shared" si="33"/>
        <v>#DIV/0!</v>
      </c>
      <c r="AE46" t="e">
        <f t="shared" si="34"/>
        <v>#DIV/0!</v>
      </c>
      <c r="AF46" t="e">
        <f t="shared" si="35"/>
        <v>#DIV/0!</v>
      </c>
      <c r="AG46">
        <f t="shared" si="36"/>
        <v>9.2116734349282385</v>
      </c>
      <c r="AH46">
        <f t="shared" si="37"/>
        <v>9.2116734349282403</v>
      </c>
      <c r="AI46">
        <f t="shared" si="42"/>
        <v>9.2116734349282385</v>
      </c>
      <c r="AJ46">
        <f t="shared" si="25"/>
        <v>9.2116734349282385</v>
      </c>
      <c r="AK46" t="b">
        <f t="shared" si="26"/>
        <v>0</v>
      </c>
      <c r="AL46" t="s">
        <v>33</v>
      </c>
      <c r="AM46" t="b">
        <f t="shared" si="38"/>
        <v>1</v>
      </c>
      <c r="AN46">
        <f t="shared" si="14"/>
        <v>0</v>
      </c>
      <c r="AO46">
        <f t="shared" si="4"/>
        <v>0</v>
      </c>
      <c r="AP46">
        <f t="shared" si="5"/>
        <v>0</v>
      </c>
      <c r="AQ46" t="b">
        <f t="shared" si="27"/>
        <v>0</v>
      </c>
      <c r="AR46" s="10" t="b">
        <f t="shared" si="28"/>
        <v>1</v>
      </c>
      <c r="AS46" s="10" t="b">
        <f t="shared" si="29"/>
        <v>1</v>
      </c>
      <c r="AT46" s="10" t="b">
        <f t="shared" si="39"/>
        <v>1</v>
      </c>
      <c r="AU46" t="str">
        <f t="shared" si="30"/>
        <v>bisect</v>
      </c>
      <c r="AV46" t="b">
        <f t="shared" si="7"/>
        <v>0</v>
      </c>
      <c r="AW46" t="str">
        <f t="shared" si="40"/>
        <v>Secant</v>
      </c>
      <c r="AX46" t="str">
        <f t="shared" si="41"/>
        <v>bisect</v>
      </c>
      <c r="AY46">
        <f t="shared" si="8"/>
        <v>9.2116734349282403</v>
      </c>
      <c r="AZ46">
        <f t="shared" si="9"/>
        <v>9.6278540695493575E-13</v>
      </c>
      <c r="BA46">
        <f t="shared" si="10"/>
        <v>9.2116734349282385</v>
      </c>
      <c r="BB46">
        <f t="shared" si="11"/>
        <v>9.2116734349282403</v>
      </c>
      <c r="BC46">
        <f t="shared" si="12"/>
        <v>-9.5567997959733475E-13</v>
      </c>
      <c r="BD46">
        <f t="shared" si="13"/>
        <v>9.6278540695493575E-13</v>
      </c>
      <c r="BE46">
        <f t="shared" si="15"/>
        <v>9.2116734349282385</v>
      </c>
      <c r="BF46">
        <f t="shared" si="16"/>
        <v>9.2116734349282403</v>
      </c>
    </row>
    <row r="47" spans="1:61" x14ac:dyDescent="0.25">
      <c r="A47" s="8"/>
      <c r="B47" s="2"/>
      <c r="C47" s="2"/>
      <c r="D47" s="2"/>
      <c r="T47">
        <f t="shared" si="20"/>
        <v>44</v>
      </c>
      <c r="U47" s="6">
        <f t="shared" si="21"/>
        <v>9.2116734349282385</v>
      </c>
      <c r="V47" s="6">
        <f t="shared" si="21"/>
        <v>9.2116734349282403</v>
      </c>
      <c r="W47" s="6">
        <f t="shared" si="22"/>
        <v>9.2116734349282385</v>
      </c>
      <c r="X47" s="6">
        <f t="shared" si="31"/>
        <v>9.2116734349282385</v>
      </c>
      <c r="Y47">
        <f t="shared" si="2"/>
        <v>-9.5567997959733475E-13</v>
      </c>
      <c r="Z47">
        <f t="shared" si="3"/>
        <v>9.6278540695493575E-13</v>
      </c>
      <c r="AA47">
        <f t="shared" si="23"/>
        <v>-9.5567997959733475E-13</v>
      </c>
      <c r="AB47">
        <f t="shared" si="24"/>
        <v>-9.5567997959733475E-13</v>
      </c>
      <c r="AC47">
        <f t="shared" si="32"/>
        <v>2.2858912943238767</v>
      </c>
      <c r="AD47" t="e">
        <f t="shared" si="33"/>
        <v>#DIV/0!</v>
      </c>
      <c r="AE47" t="e">
        <f t="shared" si="34"/>
        <v>#DIV/0!</v>
      </c>
      <c r="AF47" t="e">
        <f t="shared" si="35"/>
        <v>#DIV/0!</v>
      </c>
      <c r="AG47">
        <f t="shared" si="36"/>
        <v>9.2116734349282385</v>
      </c>
      <c r="AH47">
        <f t="shared" si="37"/>
        <v>9.2116734349282403</v>
      </c>
      <c r="AI47">
        <f t="shared" si="42"/>
        <v>9.2116734349282385</v>
      </c>
      <c r="AJ47">
        <f t="shared" si="25"/>
        <v>9.2116734349282385</v>
      </c>
      <c r="AK47" t="b">
        <f t="shared" si="26"/>
        <v>0</v>
      </c>
      <c r="AL47" t="s">
        <v>33</v>
      </c>
      <c r="AM47" t="b">
        <f t="shared" si="38"/>
        <v>1</v>
      </c>
      <c r="AN47">
        <f t="shared" si="14"/>
        <v>0</v>
      </c>
      <c r="AO47">
        <f t="shared" si="4"/>
        <v>0</v>
      </c>
      <c r="AP47">
        <f t="shared" si="5"/>
        <v>0</v>
      </c>
      <c r="AQ47" t="b">
        <f t="shared" si="27"/>
        <v>0</v>
      </c>
      <c r="AR47" s="10" t="b">
        <f t="shared" si="28"/>
        <v>1</v>
      </c>
      <c r="AS47" s="10" t="b">
        <f t="shared" si="29"/>
        <v>1</v>
      </c>
      <c r="AT47" s="10" t="b">
        <f t="shared" si="39"/>
        <v>1</v>
      </c>
      <c r="AU47" t="str">
        <f t="shared" si="30"/>
        <v>bisect</v>
      </c>
      <c r="AV47" t="b">
        <f t="shared" si="7"/>
        <v>0</v>
      </c>
      <c r="AW47" t="str">
        <f t="shared" si="40"/>
        <v>Secant</v>
      </c>
      <c r="AX47" t="str">
        <f t="shared" si="41"/>
        <v>bisect</v>
      </c>
      <c r="AY47">
        <f t="shared" si="8"/>
        <v>9.2116734349282403</v>
      </c>
      <c r="AZ47">
        <f t="shared" si="9"/>
        <v>9.6278540695493575E-13</v>
      </c>
      <c r="BA47">
        <f t="shared" si="10"/>
        <v>9.2116734349282385</v>
      </c>
      <c r="BB47">
        <f t="shared" si="11"/>
        <v>9.2116734349282403</v>
      </c>
      <c r="BC47">
        <f t="shared" si="12"/>
        <v>-9.5567997959733475E-13</v>
      </c>
      <c r="BD47">
        <f t="shared" si="13"/>
        <v>9.6278540695493575E-13</v>
      </c>
      <c r="BE47">
        <f t="shared" si="15"/>
        <v>9.2116734349282385</v>
      </c>
      <c r="BF47">
        <f t="shared" si="16"/>
        <v>9.2116734349282403</v>
      </c>
    </row>
    <row r="48" spans="1:61" x14ac:dyDescent="0.25">
      <c r="A48" s="8"/>
      <c r="B48" s="2"/>
      <c r="C48" s="2"/>
      <c r="D48" s="2"/>
      <c r="T48">
        <f t="shared" si="20"/>
        <v>45</v>
      </c>
      <c r="U48" s="6">
        <f t="shared" si="21"/>
        <v>9.2116734349282385</v>
      </c>
      <c r="V48" s="6">
        <f t="shared" si="21"/>
        <v>9.2116734349282403</v>
      </c>
      <c r="W48" s="6">
        <f t="shared" si="22"/>
        <v>9.2116734349282385</v>
      </c>
      <c r="X48" s="6">
        <f t="shared" si="31"/>
        <v>9.2116734349282385</v>
      </c>
      <c r="Y48">
        <f t="shared" si="2"/>
        <v>-9.5567997959733475E-13</v>
      </c>
      <c r="Z48">
        <f t="shared" si="3"/>
        <v>9.6278540695493575E-13</v>
      </c>
      <c r="AA48">
        <f t="shared" si="23"/>
        <v>-9.5567997959733475E-13</v>
      </c>
      <c r="AB48">
        <f t="shared" si="24"/>
        <v>-9.5567997959733475E-13</v>
      </c>
      <c r="AC48">
        <f t="shared" si="32"/>
        <v>2.2858912943238767</v>
      </c>
      <c r="AD48" t="e">
        <f t="shared" si="33"/>
        <v>#DIV/0!</v>
      </c>
      <c r="AE48" t="e">
        <f t="shared" si="34"/>
        <v>#DIV/0!</v>
      </c>
      <c r="AF48" t="e">
        <f t="shared" si="35"/>
        <v>#DIV/0!</v>
      </c>
      <c r="AG48">
        <f t="shared" si="36"/>
        <v>9.2116734349282385</v>
      </c>
      <c r="AH48">
        <f t="shared" si="37"/>
        <v>9.2116734349282403</v>
      </c>
      <c r="AI48">
        <f t="shared" si="42"/>
        <v>9.2116734349282385</v>
      </c>
      <c r="AJ48">
        <f t="shared" si="25"/>
        <v>9.2116734349282385</v>
      </c>
      <c r="AK48" t="b">
        <f t="shared" si="26"/>
        <v>0</v>
      </c>
      <c r="AL48" t="s">
        <v>33</v>
      </c>
      <c r="AM48" t="b">
        <f t="shared" si="38"/>
        <v>1</v>
      </c>
      <c r="AN48">
        <f t="shared" si="14"/>
        <v>0</v>
      </c>
      <c r="AO48">
        <f t="shared" si="4"/>
        <v>0</v>
      </c>
      <c r="AP48">
        <f t="shared" si="5"/>
        <v>0</v>
      </c>
      <c r="AQ48" t="b">
        <f t="shared" si="27"/>
        <v>0</v>
      </c>
      <c r="AR48" s="10" t="b">
        <f t="shared" si="28"/>
        <v>1</v>
      </c>
      <c r="AS48" s="10" t="b">
        <f t="shared" si="29"/>
        <v>1</v>
      </c>
      <c r="AT48" s="10" t="b">
        <f t="shared" si="39"/>
        <v>1</v>
      </c>
      <c r="AU48" t="str">
        <f t="shared" si="30"/>
        <v>bisect</v>
      </c>
      <c r="AV48" t="b">
        <f t="shared" si="7"/>
        <v>0</v>
      </c>
      <c r="AW48" t="str">
        <f t="shared" si="40"/>
        <v>Secant</v>
      </c>
      <c r="AX48" t="str">
        <f t="shared" si="41"/>
        <v>bisect</v>
      </c>
      <c r="AY48">
        <f t="shared" si="8"/>
        <v>9.2116734349282403</v>
      </c>
      <c r="AZ48">
        <f t="shared" si="9"/>
        <v>9.6278540695493575E-13</v>
      </c>
      <c r="BA48">
        <f t="shared" si="10"/>
        <v>9.2116734349282385</v>
      </c>
      <c r="BB48">
        <f t="shared" si="11"/>
        <v>9.2116734349282403</v>
      </c>
      <c r="BC48">
        <f t="shared" si="12"/>
        <v>-9.5567997959733475E-13</v>
      </c>
      <c r="BD48">
        <f t="shared" si="13"/>
        <v>9.6278540695493575E-13</v>
      </c>
      <c r="BE48">
        <f t="shared" si="15"/>
        <v>9.2116734349282385</v>
      </c>
      <c r="BF48">
        <f t="shared" si="16"/>
        <v>9.2116734349282403</v>
      </c>
    </row>
    <row r="49" spans="1:58" x14ac:dyDescent="0.25">
      <c r="A49" s="8"/>
      <c r="B49" s="2"/>
      <c r="C49" s="2"/>
      <c r="D49" s="2"/>
      <c r="T49">
        <f t="shared" si="20"/>
        <v>46</v>
      </c>
      <c r="U49" s="6">
        <f t="shared" si="21"/>
        <v>9.2116734349282385</v>
      </c>
      <c r="V49" s="6">
        <f t="shared" si="21"/>
        <v>9.2116734349282403</v>
      </c>
      <c r="W49" s="6">
        <f t="shared" si="22"/>
        <v>9.2116734349282385</v>
      </c>
      <c r="X49" s="6">
        <f t="shared" si="31"/>
        <v>9.2116734349282385</v>
      </c>
      <c r="Y49">
        <f t="shared" si="2"/>
        <v>-9.5567997959733475E-13</v>
      </c>
      <c r="Z49">
        <f t="shared" si="3"/>
        <v>9.6278540695493575E-13</v>
      </c>
      <c r="AA49">
        <f t="shared" si="23"/>
        <v>-9.5567997959733475E-13</v>
      </c>
      <c r="AB49">
        <f t="shared" si="24"/>
        <v>-9.5567997959733475E-13</v>
      </c>
      <c r="AC49">
        <f t="shared" si="32"/>
        <v>2.2858912943238767</v>
      </c>
      <c r="AD49" t="e">
        <f t="shared" si="33"/>
        <v>#DIV/0!</v>
      </c>
      <c r="AE49" t="e">
        <f t="shared" si="34"/>
        <v>#DIV/0!</v>
      </c>
      <c r="AF49" t="e">
        <f t="shared" si="35"/>
        <v>#DIV/0!</v>
      </c>
      <c r="AG49">
        <f t="shared" si="36"/>
        <v>9.2116734349282385</v>
      </c>
      <c r="AH49">
        <f t="shared" si="37"/>
        <v>9.2116734349282403</v>
      </c>
      <c r="AI49">
        <f t="shared" si="42"/>
        <v>9.2116734349282385</v>
      </c>
      <c r="AJ49">
        <f t="shared" si="25"/>
        <v>9.2116734349282385</v>
      </c>
      <c r="AK49" t="b">
        <f t="shared" si="26"/>
        <v>0</v>
      </c>
      <c r="AL49" t="s">
        <v>33</v>
      </c>
      <c r="AM49" t="b">
        <f t="shared" si="38"/>
        <v>1</v>
      </c>
      <c r="AN49">
        <f t="shared" si="14"/>
        <v>0</v>
      </c>
      <c r="AO49">
        <f t="shared" si="4"/>
        <v>0</v>
      </c>
      <c r="AP49">
        <f t="shared" si="5"/>
        <v>0</v>
      </c>
      <c r="AQ49" t="b">
        <f t="shared" si="27"/>
        <v>0</v>
      </c>
      <c r="AR49" s="10" t="b">
        <f t="shared" si="28"/>
        <v>1</v>
      </c>
      <c r="AS49" s="10" t="b">
        <f t="shared" si="29"/>
        <v>1</v>
      </c>
      <c r="AT49" s="10" t="b">
        <f t="shared" si="39"/>
        <v>1</v>
      </c>
      <c r="AU49" t="str">
        <f t="shared" si="30"/>
        <v>bisect</v>
      </c>
      <c r="AV49" t="b">
        <f t="shared" si="7"/>
        <v>0</v>
      </c>
      <c r="AW49" t="str">
        <f t="shared" si="40"/>
        <v>Secant</v>
      </c>
      <c r="AX49" t="str">
        <f t="shared" si="41"/>
        <v>bisect</v>
      </c>
      <c r="AY49">
        <f t="shared" si="8"/>
        <v>9.2116734349282403</v>
      </c>
      <c r="AZ49">
        <f t="shared" si="9"/>
        <v>9.6278540695493575E-13</v>
      </c>
      <c r="BA49">
        <f t="shared" si="10"/>
        <v>9.2116734349282385</v>
      </c>
      <c r="BB49">
        <f t="shared" si="11"/>
        <v>9.2116734349282403</v>
      </c>
      <c r="BC49">
        <f t="shared" si="12"/>
        <v>-9.5567997959733475E-13</v>
      </c>
      <c r="BD49">
        <f t="shared" si="13"/>
        <v>9.6278540695493575E-13</v>
      </c>
      <c r="BE49">
        <f t="shared" si="15"/>
        <v>9.2116734349282385</v>
      </c>
      <c r="BF49">
        <f t="shared" si="16"/>
        <v>9.2116734349282403</v>
      </c>
    </row>
    <row r="50" spans="1:58" x14ac:dyDescent="0.25">
      <c r="A50" s="8"/>
      <c r="B50" s="2"/>
      <c r="C50" s="2"/>
      <c r="D50" s="2"/>
    </row>
    <row r="51" spans="1:58" x14ac:dyDescent="0.25">
      <c r="A51" s="8"/>
      <c r="B51" s="2"/>
      <c r="C51" s="2"/>
      <c r="D51" s="2"/>
    </row>
    <row r="52" spans="1:58" x14ac:dyDescent="0.25">
      <c r="A52" s="8"/>
      <c r="B52" s="2"/>
      <c r="C52" s="2"/>
      <c r="D52" s="2"/>
    </row>
    <row r="53" spans="1:58" x14ac:dyDescent="0.25">
      <c r="A53" s="8"/>
      <c r="B53" s="2"/>
      <c r="C53" s="2"/>
      <c r="D53" s="2"/>
    </row>
    <row r="54" spans="1:58" x14ac:dyDescent="0.25">
      <c r="A54" s="8"/>
      <c r="B54" s="2"/>
      <c r="C54" s="2"/>
      <c r="D54" s="2"/>
    </row>
    <row r="55" spans="1:58" x14ac:dyDescent="0.25">
      <c r="A55" s="8"/>
      <c r="B55" s="2"/>
      <c r="C55" s="2"/>
      <c r="D55" s="2"/>
    </row>
    <row r="56" spans="1:58" x14ac:dyDescent="0.25">
      <c r="A56" s="8"/>
      <c r="B56" s="2"/>
      <c r="C56" s="2"/>
      <c r="D56" s="2"/>
    </row>
    <row r="57" spans="1:58" x14ac:dyDescent="0.25">
      <c r="A57" s="8"/>
      <c r="B57" s="2"/>
      <c r="C57" s="2"/>
      <c r="D57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8"/>
  <sheetViews>
    <sheetView zoomScale="85" zoomScaleNormal="85" workbookViewId="0">
      <selection activeCell="BI4" sqref="BI4:BI58"/>
    </sheetView>
  </sheetViews>
  <sheetFormatPr defaultRowHeight="15" x14ac:dyDescent="0.25"/>
  <cols>
    <col min="1" max="1" width="16.140625" customWidth="1"/>
    <col min="21" max="21" width="9.7109375" bestFit="1" customWidth="1"/>
    <col min="30" max="30" width="10.28515625" bestFit="1" customWidth="1"/>
    <col min="44" max="46" width="9.140625" style="10"/>
  </cols>
  <sheetData>
    <row r="1" spans="1:61" x14ac:dyDescent="0.25">
      <c r="Q1" t="s">
        <v>6</v>
      </c>
      <c r="R1">
        <f>(1+R2)^(MAX(D4:D58)/365)-1</f>
        <v>0.155777751417842</v>
      </c>
      <c r="Y1" t="s">
        <v>11</v>
      </c>
      <c r="Z1" t="s">
        <v>60</v>
      </c>
      <c r="AA1" t="s">
        <v>12</v>
      </c>
      <c r="AB1" t="s">
        <v>13</v>
      </c>
    </row>
    <row r="2" spans="1:61" x14ac:dyDescent="0.25">
      <c r="Q2" t="s">
        <v>7</v>
      </c>
      <c r="R2">
        <f>XIRR($B$4:$B$58,$A$4:$A$58)</f>
        <v>9.0644720196723969E-2</v>
      </c>
      <c r="U2" t="s">
        <v>11</v>
      </c>
      <c r="V2" t="s">
        <v>14</v>
      </c>
      <c r="W2" t="s">
        <v>15</v>
      </c>
      <c r="X2" t="s">
        <v>16</v>
      </c>
      <c r="Y2" t="s">
        <v>19</v>
      </c>
      <c r="Z2" t="s">
        <v>20</v>
      </c>
      <c r="AA2" t="s">
        <v>23</v>
      </c>
      <c r="AB2" t="s">
        <v>24</v>
      </c>
      <c r="AC2" t="s">
        <v>4</v>
      </c>
      <c r="AD2">
        <v>9.9999999999999995E-8</v>
      </c>
      <c r="AI2" t="s">
        <v>28</v>
      </c>
      <c r="AK2" t="s">
        <v>43</v>
      </c>
      <c r="AS2" s="10" t="s">
        <v>40</v>
      </c>
      <c r="AT2" s="10" t="s">
        <v>39</v>
      </c>
    </row>
    <row r="3" spans="1:61" ht="30" x14ac:dyDescent="0.25">
      <c r="A3" s="4" t="s">
        <v>0</v>
      </c>
      <c r="B3" s="4" t="s">
        <v>1</v>
      </c>
      <c r="C3" s="4"/>
      <c r="D3" s="4" t="s">
        <v>2</v>
      </c>
      <c r="F3" s="9" t="s">
        <v>8</v>
      </c>
      <c r="G3" s="9" t="s">
        <v>5</v>
      </c>
      <c r="R3" t="s">
        <v>10</v>
      </c>
      <c r="T3" t="s">
        <v>3</v>
      </c>
      <c r="U3" t="s">
        <v>11</v>
      </c>
      <c r="V3" t="s">
        <v>60</v>
      </c>
      <c r="W3" t="s">
        <v>12</v>
      </c>
      <c r="X3" t="s">
        <v>13</v>
      </c>
      <c r="Y3" t="s">
        <v>17</v>
      </c>
      <c r="Z3" t="s">
        <v>18</v>
      </c>
      <c r="AA3" t="s">
        <v>21</v>
      </c>
      <c r="AB3" t="s">
        <v>22</v>
      </c>
      <c r="AC3" t="s">
        <v>25</v>
      </c>
      <c r="AD3" t="s">
        <v>26</v>
      </c>
      <c r="AE3" t="s">
        <v>27</v>
      </c>
      <c r="AF3" t="s">
        <v>57</v>
      </c>
      <c r="AG3" t="s">
        <v>58</v>
      </c>
      <c r="AH3" t="s">
        <v>59</v>
      </c>
      <c r="AI3" t="s">
        <v>29</v>
      </c>
      <c r="AJ3" t="s">
        <v>30</v>
      </c>
      <c r="AK3" t="s">
        <v>31</v>
      </c>
      <c r="AL3" t="s">
        <v>32</v>
      </c>
      <c r="AM3" t="s">
        <v>34</v>
      </c>
      <c r="AN3" t="s">
        <v>56</v>
      </c>
      <c r="AO3" t="s">
        <v>35</v>
      </c>
      <c r="AP3" t="s">
        <v>36</v>
      </c>
      <c r="AQ3" t="s">
        <v>37</v>
      </c>
      <c r="AR3" s="10" t="s">
        <v>38</v>
      </c>
      <c r="AS3" s="10" t="s">
        <v>41</v>
      </c>
      <c r="AT3" s="10" t="s">
        <v>42</v>
      </c>
      <c r="AU3" t="s">
        <v>44</v>
      </c>
      <c r="AV3" t="s">
        <v>45</v>
      </c>
      <c r="AW3" t="s">
        <v>46</v>
      </c>
      <c r="AX3" t="s">
        <v>47</v>
      </c>
      <c r="AY3" t="s">
        <v>48</v>
      </c>
      <c r="AZ3" t="s">
        <v>49</v>
      </c>
      <c r="BA3" t="s">
        <v>50</v>
      </c>
      <c r="BB3" t="s">
        <v>51</v>
      </c>
      <c r="BC3" t="s">
        <v>52</v>
      </c>
      <c r="BD3" t="s">
        <v>53</v>
      </c>
      <c r="BE3" t="s">
        <v>54</v>
      </c>
      <c r="BF3" t="s">
        <v>55</v>
      </c>
      <c r="BI3" t="s">
        <v>69</v>
      </c>
    </row>
    <row r="4" spans="1:61" x14ac:dyDescent="0.25">
      <c r="A4" s="8">
        <v>40578</v>
      </c>
      <c r="B4" s="2">
        <v>444</v>
      </c>
      <c r="C4" s="2"/>
      <c r="D4" s="2">
        <f t="shared" ref="D4:D58" si="0">IF(A4&lt;&gt;"",A4-A$4,"")</f>
        <v>0</v>
      </c>
      <c r="F4">
        <v>5.0000000000000001E-3</v>
      </c>
      <c r="G4">
        <f t="shared" ref="G4:G39" si="1">XNPV(F4,$B$4:$B$58,$A$4:$A$58)</f>
        <v>-358545.69083568174</v>
      </c>
      <c r="R4">
        <f>F4</f>
        <v>5.0000000000000001E-3</v>
      </c>
      <c r="T4">
        <v>1</v>
      </c>
      <c r="U4" s="7">
        <v>20</v>
      </c>
      <c r="V4" s="7">
        <v>0.01</v>
      </c>
      <c r="W4" s="7"/>
      <c r="X4" s="7"/>
      <c r="Y4">
        <f t="shared" ref="Y4:Y49" si="2">XNPV(U4,$B$4:$B$58,$A$4:$A$58)</f>
        <v>1975075.5485352543</v>
      </c>
      <c r="Z4">
        <f t="shared" ref="Z4:Z49" si="3">XNPV(V4,$B$4:$B$58,$A$4:$A$58)</f>
        <v>-335265.24314482743</v>
      </c>
      <c r="AC4">
        <f>(V4*Y4*AA4)/((Z4-Y4)*(Z4-AA4))</f>
        <v>0</v>
      </c>
      <c r="AD4">
        <f>(U4*Z4*AA4)/((Y4-Z4)*(Y4-AA4))</f>
        <v>0</v>
      </c>
      <c r="AE4">
        <f>(W4*Z4*Y4)/((AA4-Z4)*(AA4-Y4))</f>
        <v>0</v>
      </c>
      <c r="AF4">
        <f>SUM(AC4:AE4)</f>
        <v>0</v>
      </c>
      <c r="AG4">
        <f>U4-((Y4*(U4-V4))/(Y4-Z4))</f>
        <v>2.9108500540699183</v>
      </c>
      <c r="AH4">
        <f>(U4+V4)/2</f>
        <v>10.005000000000001</v>
      </c>
      <c r="AI4">
        <f>IF(AND(OR(NOT(ISERROR(AF4)),NOT(ISERROR(AG4))),Z4&lt;&gt;AA4,Y4&lt;&gt;AA4),AF4,AG4)</f>
        <v>0</v>
      </c>
      <c r="AJ4">
        <f>ABS(((3/4)*ABS(W4-U4))-U4)</f>
        <v>5</v>
      </c>
      <c r="AK4" t="b">
        <f>IF(AND(AI4&gt;AJ4),TRUE,FALSE)</f>
        <v>0</v>
      </c>
      <c r="AL4" t="s">
        <v>33</v>
      </c>
      <c r="AM4" t="b">
        <f>IF(AL4="bisect",TRUE,FALSE)</f>
        <v>1</v>
      </c>
      <c r="AN4">
        <f>ABS(AI4-U4)</f>
        <v>20</v>
      </c>
      <c r="AO4">
        <f t="shared" ref="AO4:AO49" si="4">ABS((U4-W4)/2)</f>
        <v>10</v>
      </c>
      <c r="AP4">
        <f t="shared" ref="AP4:AP49" si="5">ABS((W4-X4)/2)</f>
        <v>0</v>
      </c>
      <c r="AQ4" t="b">
        <f>AND(AM4,AN4&gt;AN3,FALSE)</f>
        <v>0</v>
      </c>
      <c r="AR4" s="10" t="b">
        <f>AND(NOT(AM4),ABS(AI4-U4)&gt;AP4)</f>
        <v>0</v>
      </c>
      <c r="AS4" s="10" t="b">
        <f>AND(AM4,ABS(U4-W4)&lt;$AD$2)</f>
        <v>0</v>
      </c>
      <c r="AT4" s="10" t="b">
        <f>AND(NOT(AM4),ABS(W4-X4)&lt;$AD$2)</f>
        <v>0</v>
      </c>
      <c r="AU4" t="str">
        <f t="shared" ref="AU4" si="6">IF(OR(NOT(AK4),AQ4),"bisect","other")</f>
        <v>bisect</v>
      </c>
      <c r="AV4" t="b">
        <f t="shared" ref="AV4:AV49" si="7">AND(Z4&lt;&gt;AA4,Y4&lt;&gt;AA4)</f>
        <v>1</v>
      </c>
      <c r="AW4" t="str">
        <f>IF(AV4,"quad","Secant")</f>
        <v>quad</v>
      </c>
      <c r="AX4" t="str">
        <f>IF(AU4="bisect",AU4,AW4)</f>
        <v>bisect</v>
      </c>
      <c r="AY4">
        <f t="shared" ref="AY4:AY49" si="8">IF(AX4="bisect",AH4,IF(AX4="quad",AF4,AG4))</f>
        <v>10.005000000000001</v>
      </c>
      <c r="AZ4">
        <f t="shared" ref="AZ4:AZ49" si="9">XNPV(AY4,$B$4:$B$58,$A$4:$A$58)</f>
        <v>2031285.8236729291</v>
      </c>
      <c r="BA4">
        <f t="shared" ref="BA4:BA49" si="10">IF(Z4*AZ4&lt;0,AY4,U4)</f>
        <v>10.005000000000001</v>
      </c>
      <c r="BB4">
        <f t="shared" ref="BB4:BB49" si="11">IF(NOT(Z4*AZ4&lt;0),AY4,V4)</f>
        <v>0.01</v>
      </c>
      <c r="BC4">
        <f t="shared" ref="BC4:BC49" si="12">XNPV(BA4,$B$4:$B$58,$A$4:$A$58)</f>
        <v>2031285.8236729291</v>
      </c>
      <c r="BD4">
        <f t="shared" ref="BD4:BD49" si="13">XNPV(BB4,$B$4:$B$58,$A$4:$A$58)</f>
        <v>-335265.24314482743</v>
      </c>
      <c r="BE4">
        <f>IF(ABS(BD4)&lt;ABS(BC4),BB4,BA4)</f>
        <v>0.01</v>
      </c>
      <c r="BF4">
        <f>IF(ABS(BD4)&lt;ABS(BC4),BA4,BB4)</f>
        <v>10.005000000000001</v>
      </c>
      <c r="BI4" t="str">
        <f>"cash_flows.push_back(mirr::CashFlow(dates::MakeDate("""&amp;TEXT($A4,"YYYY-MM-DD")&amp;"""), "&amp;$B4&amp;"));"</f>
        <v>cash_flows.push_back(mirr::CashFlow(dates::MakeDate("2011-02-04"), 444));</v>
      </c>
    </row>
    <row r="5" spans="1:61" x14ac:dyDescent="0.25">
      <c r="A5" s="8">
        <v>40584</v>
      </c>
      <c r="B5" s="2">
        <v>177300.25</v>
      </c>
      <c r="C5" s="2"/>
      <c r="D5" s="2">
        <f t="shared" si="0"/>
        <v>6</v>
      </c>
      <c r="F5">
        <f>F4+0.005</f>
        <v>0.01</v>
      </c>
      <c r="G5">
        <f t="shared" si="1"/>
        <v>-335265.24314482743</v>
      </c>
      <c r="R5">
        <f>F5</f>
        <v>0.01</v>
      </c>
      <c r="T5">
        <f>T4+1</f>
        <v>2</v>
      </c>
      <c r="U5" s="7">
        <f>BE4</f>
        <v>0.01</v>
      </c>
      <c r="V5" s="7">
        <f>BF4</f>
        <v>10.005000000000001</v>
      </c>
      <c r="W5" s="7">
        <f>U4</f>
        <v>20</v>
      </c>
      <c r="X5" s="7">
        <v>0</v>
      </c>
      <c r="Y5">
        <f t="shared" si="2"/>
        <v>-335265.24314482743</v>
      </c>
      <c r="Z5">
        <f t="shared" si="3"/>
        <v>2031285.8236729291</v>
      </c>
      <c r="AA5">
        <f>Y4</f>
        <v>1975075.5485352543</v>
      </c>
      <c r="AB5">
        <f>AA4</f>
        <v>0</v>
      </c>
      <c r="AC5">
        <f>(V5*Y5*AA5)/((Z5-Y5)*(Z5-AA5))</f>
        <v>-49.803257134692579</v>
      </c>
      <c r="AD5">
        <f>(U5*Z5*AA5)/((Y5-Z5)*(Y5-AA5))</f>
        <v>7.3377485209055668E-3</v>
      </c>
      <c r="AE5">
        <f>(W5*Z5*Y5)/((AA5-Z5)*(AA5-Y5))</f>
        <v>104.88123885962331</v>
      </c>
      <c r="AF5">
        <f>SUM(AC5:AE5)</f>
        <v>55.085319473451634</v>
      </c>
      <c r="AG5">
        <f>U5-((Y5*(U5-V5))/(Y5-Z5))</f>
        <v>1.42597455986383</v>
      </c>
      <c r="AH5">
        <f>(U5+V5)/2</f>
        <v>5.0075000000000003</v>
      </c>
      <c r="AI5">
        <f>IF(AND(Z5&lt;&gt;AA5,Y5&lt;&gt;AA5),AF5,AG5)</f>
        <v>55.085319473451634</v>
      </c>
      <c r="AJ5">
        <f>ABS(((3/4)*ABS(W5-U5))-U5)</f>
        <v>14.9825</v>
      </c>
      <c r="AK5" t="b">
        <f>IF(AND(AI5&gt;AJ5),TRUE,FALSE)</f>
        <v>1</v>
      </c>
      <c r="AL5" t="s">
        <v>33</v>
      </c>
      <c r="AM5" t="b">
        <f>IF(AL5="bisect",TRUE,FALSE)</f>
        <v>1</v>
      </c>
      <c r="AN5">
        <f t="shared" ref="AN5:AN49" si="14">ABS(AI5-U5)</f>
        <v>55.075319473451636</v>
      </c>
      <c r="AO5">
        <f t="shared" si="4"/>
        <v>9.9949999999999992</v>
      </c>
      <c r="AP5">
        <f t="shared" si="5"/>
        <v>10</v>
      </c>
      <c r="AQ5" t="b">
        <f>AND(AM5,AN5&gt;AO4,AN3&gt;($AD$2/2))</f>
        <v>1</v>
      </c>
      <c r="AR5" s="10" t="b">
        <f>AND(NOT(AM5),AN5&lt;AO3,AN3&gt;($AD$2/2))</f>
        <v>0</v>
      </c>
      <c r="AS5" s="10" t="b">
        <f>AND(AM5,ABS(U5-W5)&lt;$AD$2)</f>
        <v>0</v>
      </c>
      <c r="AT5" s="10" t="b">
        <f>AND(NOT(AM5),ABS(W5-X5)&lt;$AD$2)</f>
        <v>0</v>
      </c>
      <c r="AU5" t="str">
        <f>IF(OR(NOT(AK5),AQ5),"bisect","other")</f>
        <v>bisect</v>
      </c>
      <c r="AV5" t="b">
        <f t="shared" si="7"/>
        <v>1</v>
      </c>
      <c r="AW5" t="str">
        <f>IF(AV5,"quad","Secant")</f>
        <v>quad</v>
      </c>
      <c r="AX5" t="str">
        <f>IF(AU5="bisect",AU5,AW5)</f>
        <v>bisect</v>
      </c>
      <c r="AY5">
        <f t="shared" si="8"/>
        <v>5.0075000000000003</v>
      </c>
      <c r="AZ5">
        <f t="shared" si="9"/>
        <v>2039262.6976086146</v>
      </c>
      <c r="BA5">
        <f t="shared" si="10"/>
        <v>0.01</v>
      </c>
      <c r="BB5">
        <f t="shared" si="11"/>
        <v>5.0075000000000003</v>
      </c>
      <c r="BC5">
        <f t="shared" si="12"/>
        <v>-335265.24314482743</v>
      </c>
      <c r="BD5">
        <f t="shared" si="13"/>
        <v>2039262.6976086146</v>
      </c>
      <c r="BE5">
        <f t="shared" ref="BE5:BE49" si="15">IF(ABS(BD5)&lt;ABS(BC5),BB5,BA5)</f>
        <v>0.01</v>
      </c>
      <c r="BF5">
        <f t="shared" ref="BF5:BF49" si="16">IF(ABS(BD5)&lt;ABS(BC5),BA5,BB5)</f>
        <v>5.0075000000000003</v>
      </c>
      <c r="BI5" t="str">
        <f t="shared" ref="BI5:BI58" si="17">"cash_flows.push_back(mirr::CashFlow(dates::MakeDate("""&amp;TEXT($A5,"YYYY-MM-DD")&amp;"""), "&amp;$B5&amp;"));"</f>
        <v>cash_flows.push_back(mirr::CashFlow(dates::MakeDate("2011-02-10"), 177300.25));</v>
      </c>
    </row>
    <row r="6" spans="1:61" x14ac:dyDescent="0.25">
      <c r="A6" s="8">
        <v>40590</v>
      </c>
      <c r="B6" s="2">
        <v>1593162.55</v>
      </c>
      <c r="C6" s="2"/>
      <c r="D6" s="2">
        <f t="shared" si="0"/>
        <v>12</v>
      </c>
      <c r="F6">
        <f t="shared" ref="F6:F39" si="18">F5+0.005</f>
        <v>1.4999999999999999E-2</v>
      </c>
      <c r="G6">
        <f t="shared" si="1"/>
        <v>-312303.06221459201</v>
      </c>
      <c r="R6">
        <f t="shared" ref="R6:R39" si="19">F6</f>
        <v>1.4999999999999999E-2</v>
      </c>
      <c r="T6">
        <f t="shared" ref="T6:T49" si="20">T5+1</f>
        <v>3</v>
      </c>
      <c r="U6" s="7">
        <f t="shared" ref="U6:U49" si="21">BE5</f>
        <v>0.01</v>
      </c>
      <c r="V6" s="7">
        <f t="shared" ref="V6:V49" si="22">BF5</f>
        <v>5.0075000000000003</v>
      </c>
      <c r="W6" s="7">
        <f t="shared" ref="W6:W49" si="23">U5</f>
        <v>0.01</v>
      </c>
      <c r="X6" s="7">
        <f>W5</f>
        <v>20</v>
      </c>
      <c r="Y6">
        <f t="shared" si="2"/>
        <v>-335265.24314482743</v>
      </c>
      <c r="Z6">
        <f t="shared" si="3"/>
        <v>2039262.6976086146</v>
      </c>
      <c r="AA6">
        <f t="shared" ref="AA6:AA49" si="24">Y5</f>
        <v>-335265.24314482743</v>
      </c>
      <c r="AB6">
        <f t="shared" ref="AB6:AB49" si="25">AA5</f>
        <v>1975075.5485352543</v>
      </c>
      <c r="AC6">
        <f>(V6*Y6*AA6)/((Z6-Y6)*(Z6-AA6))</f>
        <v>9.9825950636411934E-2</v>
      </c>
      <c r="AD6" t="e">
        <f>(U6*Z6*AA6)/((Y6-Z6)*(Y6-AA6))</f>
        <v>#DIV/0!</v>
      </c>
      <c r="AE6" t="e">
        <f>(W6*Z6*Y6)/((AA6-Z6)*(AA6-Y6))</f>
        <v>#DIV/0!</v>
      </c>
      <c r="AF6" t="e">
        <f>SUM(AC6:AE6)</f>
        <v>#DIV/0!</v>
      </c>
      <c r="AG6">
        <f>U6-((Y6*(U6-V6))/(Y6-Z6))</f>
        <v>0.71560890182014014</v>
      </c>
      <c r="AH6">
        <f>(U6+V6)/2</f>
        <v>2.50875</v>
      </c>
      <c r="AI6">
        <f>IF(AND(Z6&lt;&gt;AA6,Y6&lt;&gt;AA6),AF6,AG6)</f>
        <v>0.71560890182014014</v>
      </c>
      <c r="AJ6">
        <f t="shared" ref="AJ6:AJ49" si="26">ABS(((3/4)*ABS(W6-U6))-U6)</f>
        <v>0.01</v>
      </c>
      <c r="AK6" t="b">
        <f t="shared" ref="AK6:AK49" si="27">IF(AND(AI6&gt;AJ6),TRUE,FALSE)</f>
        <v>1</v>
      </c>
      <c r="AL6" t="s">
        <v>33</v>
      </c>
      <c r="AM6" t="b">
        <f>IF(AL6="bisect",TRUE,FALSE)</f>
        <v>1</v>
      </c>
      <c r="AN6">
        <f t="shared" si="14"/>
        <v>0.70560890182014013</v>
      </c>
      <c r="AO6">
        <f t="shared" si="4"/>
        <v>0</v>
      </c>
      <c r="AP6">
        <f t="shared" si="5"/>
        <v>9.9949999999999992</v>
      </c>
      <c r="AQ6" t="b">
        <f t="shared" ref="AQ6:AQ49" si="28">AND(AM6,AN6&gt;AO5,AN4&gt;($AD$2/2))</f>
        <v>0</v>
      </c>
      <c r="AR6" s="10" t="b">
        <f t="shared" ref="AR6:AR49" si="29">OR(TRUE,AND(NOT(AM6),AN6&lt;AO4,AN4&gt;($AD$2/2)))</f>
        <v>1</v>
      </c>
      <c r="AS6" s="10" t="b">
        <f t="shared" ref="AS6:AS49" si="30">OR(TRUE,AND(AM6,ABS(U6-W6)&lt;$AD$2))</f>
        <v>1</v>
      </c>
      <c r="AT6" s="10" t="b">
        <f>OR(TRUE,AND(NOT(AM6),ABS(W6-X6)&lt;$AD$2))</f>
        <v>1</v>
      </c>
      <c r="AU6" t="str">
        <f t="shared" ref="AU6:AU49" si="31">IF(OR(NOT(AK6),AQ6),"bisect","other")</f>
        <v>other</v>
      </c>
      <c r="AV6" t="b">
        <f t="shared" si="7"/>
        <v>0</v>
      </c>
      <c r="AW6" t="str">
        <f>IF(AV6,"quad","Secant")</f>
        <v>Secant</v>
      </c>
      <c r="AX6" t="str">
        <f>IF(AU6="bisect",AU6,AW6)</f>
        <v>Secant</v>
      </c>
      <c r="AY6">
        <f t="shared" si="8"/>
        <v>0.71560890182014014</v>
      </c>
      <c r="AZ6">
        <f t="shared" si="9"/>
        <v>1256427.2780629809</v>
      </c>
      <c r="BA6">
        <f t="shared" si="10"/>
        <v>0.01</v>
      </c>
      <c r="BB6">
        <f t="shared" si="11"/>
        <v>0.71560890182014014</v>
      </c>
      <c r="BC6">
        <f t="shared" si="12"/>
        <v>-335265.24314482743</v>
      </c>
      <c r="BD6">
        <f t="shared" si="13"/>
        <v>1256427.2780629809</v>
      </c>
      <c r="BE6">
        <f t="shared" si="15"/>
        <v>0.01</v>
      </c>
      <c r="BF6">
        <f t="shared" si="16"/>
        <v>0.71560890182014014</v>
      </c>
      <c r="BI6" t="str">
        <f t="shared" si="17"/>
        <v>cash_flows.push_back(mirr::CashFlow(dates::MakeDate("2011-02-16"), 1593162.55));</v>
      </c>
    </row>
    <row r="7" spans="1:61" x14ac:dyDescent="0.25">
      <c r="A7" s="8">
        <v>40612</v>
      </c>
      <c r="B7" s="2">
        <v>21600</v>
      </c>
      <c r="C7" s="2"/>
      <c r="D7" s="2">
        <f t="shared" si="0"/>
        <v>34</v>
      </c>
      <c r="F7">
        <f t="shared" si="18"/>
        <v>0.02</v>
      </c>
      <c r="G7">
        <f t="shared" si="1"/>
        <v>-289653.34035086492</v>
      </c>
      <c r="R7">
        <f t="shared" si="19"/>
        <v>0.02</v>
      </c>
      <c r="T7">
        <f t="shared" si="20"/>
        <v>4</v>
      </c>
      <c r="U7" s="7">
        <f t="shared" si="21"/>
        <v>0.01</v>
      </c>
      <c r="V7" s="7">
        <f t="shared" si="22"/>
        <v>0.71560890182014014</v>
      </c>
      <c r="W7" s="7">
        <f t="shared" si="23"/>
        <v>0.01</v>
      </c>
      <c r="X7" s="7">
        <f t="shared" ref="X7:X49" si="32">W6</f>
        <v>0.01</v>
      </c>
      <c r="Y7">
        <f t="shared" si="2"/>
        <v>-335265.24314482743</v>
      </c>
      <c r="Z7">
        <f t="shared" si="3"/>
        <v>1256427.2780629809</v>
      </c>
      <c r="AA7">
        <f t="shared" si="24"/>
        <v>-335265.24314482743</v>
      </c>
      <c r="AB7">
        <f t="shared" si="25"/>
        <v>-335265.24314482743</v>
      </c>
      <c r="AC7">
        <f t="shared" ref="AC7:AC49" si="33">(V7*Y7*AA7)/((Z7-Y7)*(Z7-AA7))</f>
        <v>3.1749321462440902E-2</v>
      </c>
      <c r="AD7" t="e">
        <f t="shared" ref="AD7:AD49" si="34">(U7*Z7*AA7)/((Y7-Z7)*(Y7-AA7))</f>
        <v>#DIV/0!</v>
      </c>
      <c r="AE7" t="e">
        <f t="shared" ref="AE7:AE49" si="35">(W7*Z7*Y7)/((AA7-Z7)*(AA7-Y7))</f>
        <v>#DIV/0!</v>
      </c>
      <c r="AF7" t="e">
        <f t="shared" ref="AF7:AF49" si="36">SUM(AC7:AE7)</f>
        <v>#DIV/0!</v>
      </c>
      <c r="AG7">
        <f t="shared" ref="AG7:AG49" si="37">U7-((Y7*(U7-V7))/(Y7-Z7))</f>
        <v>0.15862552715544131</v>
      </c>
      <c r="AH7">
        <f t="shared" ref="AH7:AH49" si="38">(U7+V7)/2</f>
        <v>0.36280445091007008</v>
      </c>
      <c r="AI7">
        <f>IF(AND(Z7&lt;&gt;AA7,Y7&lt;&gt;AA7),AF7,AG7)</f>
        <v>0.15862552715544131</v>
      </c>
      <c r="AJ7">
        <f t="shared" si="26"/>
        <v>0.01</v>
      </c>
      <c r="AK7" t="b">
        <f t="shared" si="27"/>
        <v>1</v>
      </c>
      <c r="AL7" t="s">
        <v>33</v>
      </c>
      <c r="AM7" t="b">
        <f t="shared" ref="AM7:AM49" si="39">IF(AL7="bisect",TRUE,FALSE)</f>
        <v>1</v>
      </c>
      <c r="AN7">
        <f t="shared" si="14"/>
        <v>0.14862552715544131</v>
      </c>
      <c r="AO7">
        <f t="shared" si="4"/>
        <v>0</v>
      </c>
      <c r="AP7">
        <f t="shared" si="5"/>
        <v>0</v>
      </c>
      <c r="AQ7" t="b">
        <f>AND(AM7,AN7&gt;AO6,AN5&gt;($AD$2/2))</f>
        <v>1</v>
      </c>
      <c r="AR7" s="10" t="b">
        <f t="shared" si="29"/>
        <v>1</v>
      </c>
      <c r="AS7" s="10" t="b">
        <f t="shared" si="30"/>
        <v>1</v>
      </c>
      <c r="AT7" s="10" t="b">
        <f t="shared" ref="AT7:AT49" si="40">OR(TRUE,AND(NOT(AM7),ABS(W7-X7)&lt;$AD$2))</f>
        <v>1</v>
      </c>
      <c r="AU7" t="str">
        <f t="shared" si="31"/>
        <v>bisect</v>
      </c>
      <c r="AV7" t="b">
        <f t="shared" si="7"/>
        <v>0</v>
      </c>
      <c r="AW7" t="str">
        <f t="shared" ref="AW7:AW49" si="41">IF(AV7,"quad","Secant")</f>
        <v>Secant</v>
      </c>
      <c r="AX7" t="str">
        <f t="shared" ref="AX7:AX49" si="42">IF(AU7="bisect",AU7,AW7)</f>
        <v>bisect</v>
      </c>
      <c r="AY7">
        <f t="shared" si="8"/>
        <v>0.36280445091007008</v>
      </c>
      <c r="AZ7" s="1">
        <f t="shared" si="9"/>
        <v>746855.69383163517</v>
      </c>
      <c r="BA7">
        <f t="shared" si="10"/>
        <v>0.01</v>
      </c>
      <c r="BB7">
        <f t="shared" si="11"/>
        <v>0.36280445091007008</v>
      </c>
      <c r="BC7">
        <f t="shared" si="12"/>
        <v>-335265.24314482743</v>
      </c>
      <c r="BD7">
        <f t="shared" si="13"/>
        <v>746855.69383163517</v>
      </c>
      <c r="BE7">
        <f t="shared" si="15"/>
        <v>0.01</v>
      </c>
      <c r="BF7">
        <f t="shared" si="16"/>
        <v>0.36280445091007008</v>
      </c>
      <c r="BI7" t="str">
        <f t="shared" si="17"/>
        <v>cash_flows.push_back(mirr::CashFlow(dates::MakeDate("2011-03-10"), 21600));</v>
      </c>
    </row>
    <row r="8" spans="1:61" x14ac:dyDescent="0.25">
      <c r="A8" s="8">
        <v>40613</v>
      </c>
      <c r="B8" s="2">
        <v>14400</v>
      </c>
      <c r="C8" s="2"/>
      <c r="D8" s="2">
        <f t="shared" si="0"/>
        <v>35</v>
      </c>
      <c r="F8">
        <f t="shared" si="18"/>
        <v>2.5000000000000001E-2</v>
      </c>
      <c r="G8">
        <f t="shared" si="1"/>
        <v>-267310.4030747842</v>
      </c>
      <c r="R8">
        <f t="shared" si="19"/>
        <v>2.5000000000000001E-2</v>
      </c>
      <c r="T8">
        <f t="shared" si="20"/>
        <v>5</v>
      </c>
      <c r="U8" s="7">
        <f t="shared" si="21"/>
        <v>0.01</v>
      </c>
      <c r="V8" s="7">
        <f t="shared" si="22"/>
        <v>0.36280445091007008</v>
      </c>
      <c r="W8" s="7">
        <f t="shared" si="23"/>
        <v>0.01</v>
      </c>
      <c r="X8" s="7">
        <f t="shared" si="32"/>
        <v>0.01</v>
      </c>
      <c r="Y8">
        <f t="shared" si="2"/>
        <v>-335265.24314482743</v>
      </c>
      <c r="Z8">
        <f t="shared" si="3"/>
        <v>746855.69383163517</v>
      </c>
      <c r="AA8">
        <f t="shared" si="24"/>
        <v>-335265.24314482743</v>
      </c>
      <c r="AB8">
        <f t="shared" si="25"/>
        <v>-335265.24314482743</v>
      </c>
      <c r="AC8">
        <f t="shared" si="33"/>
        <v>3.4825557038944022E-2</v>
      </c>
      <c r="AD8" t="e">
        <f t="shared" si="34"/>
        <v>#DIV/0!</v>
      </c>
      <c r="AE8" t="e">
        <f t="shared" si="35"/>
        <v>#DIV/0!</v>
      </c>
      <c r="AF8" t="e">
        <f t="shared" si="36"/>
        <v>#DIV/0!</v>
      </c>
      <c r="AG8">
        <f t="shared" si="37"/>
        <v>0.1193067012892615</v>
      </c>
      <c r="AH8">
        <f t="shared" si="38"/>
        <v>0.18640222545503504</v>
      </c>
      <c r="AI8">
        <f t="shared" ref="AI8:AI49" si="43">IF(AND(Z8&lt;&gt;AA8,Y8&lt;&gt;AA8),AF8,AG8)</f>
        <v>0.1193067012892615</v>
      </c>
      <c r="AJ8">
        <f t="shared" si="26"/>
        <v>0.01</v>
      </c>
      <c r="AK8" t="b">
        <f t="shared" si="27"/>
        <v>1</v>
      </c>
      <c r="AL8" t="s">
        <v>33</v>
      </c>
      <c r="AM8" t="b">
        <f t="shared" si="39"/>
        <v>1</v>
      </c>
      <c r="AN8">
        <f t="shared" si="14"/>
        <v>0.10930670128926151</v>
      </c>
      <c r="AO8">
        <f t="shared" si="4"/>
        <v>0</v>
      </c>
      <c r="AP8">
        <f t="shared" si="5"/>
        <v>0</v>
      </c>
      <c r="AQ8" t="b">
        <f t="shared" si="28"/>
        <v>1</v>
      </c>
      <c r="AR8" s="10" t="b">
        <f t="shared" si="29"/>
        <v>1</v>
      </c>
      <c r="AS8" s="10" t="b">
        <f t="shared" si="30"/>
        <v>1</v>
      </c>
      <c r="AT8" s="10" t="b">
        <f t="shared" si="40"/>
        <v>1</v>
      </c>
      <c r="AU8" t="str">
        <f t="shared" si="31"/>
        <v>bisect</v>
      </c>
      <c r="AV8" t="b">
        <f t="shared" si="7"/>
        <v>0</v>
      </c>
      <c r="AW8" t="str">
        <f t="shared" si="41"/>
        <v>Secant</v>
      </c>
      <c r="AX8" t="str">
        <f t="shared" si="42"/>
        <v>bisect</v>
      </c>
      <c r="AY8">
        <f t="shared" si="8"/>
        <v>0.18640222545503504</v>
      </c>
      <c r="AZ8">
        <f t="shared" si="9"/>
        <v>317992.83939386765</v>
      </c>
      <c r="BA8">
        <f t="shared" si="10"/>
        <v>0.01</v>
      </c>
      <c r="BB8">
        <f t="shared" si="11"/>
        <v>0.18640222545503504</v>
      </c>
      <c r="BC8">
        <f t="shared" si="12"/>
        <v>-335265.24314482743</v>
      </c>
      <c r="BD8">
        <f t="shared" si="13"/>
        <v>317992.83939386765</v>
      </c>
      <c r="BE8">
        <f t="shared" si="15"/>
        <v>0.18640222545503504</v>
      </c>
      <c r="BF8">
        <f t="shared" si="16"/>
        <v>0.01</v>
      </c>
      <c r="BI8" t="str">
        <f t="shared" si="17"/>
        <v>cash_flows.push_back(mirr::CashFlow(dates::MakeDate("2011-03-11"), 14400));</v>
      </c>
    </row>
    <row r="9" spans="1:61" x14ac:dyDescent="0.25">
      <c r="A9" s="8">
        <v>40631</v>
      </c>
      <c r="B9" s="2">
        <v>112595</v>
      </c>
      <c r="C9" s="2"/>
      <c r="D9" s="2">
        <f t="shared" si="0"/>
        <v>53</v>
      </c>
      <c r="F9">
        <f t="shared" si="18"/>
        <v>3.0000000000000002E-2</v>
      </c>
      <c r="G9">
        <f t="shared" si="1"/>
        <v>-245268.70544261858</v>
      </c>
      <c r="R9">
        <f t="shared" si="19"/>
        <v>3.0000000000000002E-2</v>
      </c>
      <c r="T9">
        <f t="shared" si="20"/>
        <v>6</v>
      </c>
      <c r="U9" s="7">
        <f t="shared" si="21"/>
        <v>0.18640222545503504</v>
      </c>
      <c r="V9" s="7">
        <f t="shared" si="22"/>
        <v>0.01</v>
      </c>
      <c r="W9" s="7">
        <f t="shared" si="23"/>
        <v>0.01</v>
      </c>
      <c r="X9" s="7">
        <f t="shared" si="32"/>
        <v>0.01</v>
      </c>
      <c r="Y9">
        <f t="shared" si="2"/>
        <v>317992.83939386765</v>
      </c>
      <c r="Z9">
        <f t="shared" si="3"/>
        <v>-335265.24314482743</v>
      </c>
      <c r="AA9">
        <f t="shared" si="24"/>
        <v>-335265.24314482743</v>
      </c>
      <c r="AB9">
        <f t="shared" si="25"/>
        <v>-335265.24314482743</v>
      </c>
      <c r="AC9" t="e">
        <f t="shared" si="33"/>
        <v>#DIV/0!</v>
      </c>
      <c r="AD9">
        <f t="shared" si="34"/>
        <v>4.9097409085393603E-2</v>
      </c>
      <c r="AE9" t="e">
        <f t="shared" si="35"/>
        <v>#DIV/0!</v>
      </c>
      <c r="AF9" t="e">
        <f t="shared" si="36"/>
        <v>#DIV/0!</v>
      </c>
      <c r="AG9">
        <f t="shared" si="37"/>
        <v>0.10053318525908603</v>
      </c>
      <c r="AH9">
        <f t="shared" si="38"/>
        <v>9.8201112727517526E-2</v>
      </c>
      <c r="AI9">
        <f t="shared" si="43"/>
        <v>0.10053318525908603</v>
      </c>
      <c r="AJ9">
        <f t="shared" si="26"/>
        <v>5.4100556363758767E-2</v>
      </c>
      <c r="AK9" t="b">
        <f t="shared" si="27"/>
        <v>1</v>
      </c>
      <c r="AL9" t="s">
        <v>33</v>
      </c>
      <c r="AM9" t="b">
        <f t="shared" si="39"/>
        <v>1</v>
      </c>
      <c r="AN9">
        <f t="shared" si="14"/>
        <v>8.5869040195949015E-2</v>
      </c>
      <c r="AO9">
        <f t="shared" si="4"/>
        <v>8.8201112727517517E-2</v>
      </c>
      <c r="AP9">
        <f t="shared" si="5"/>
        <v>0</v>
      </c>
      <c r="AQ9" t="b">
        <f t="shared" si="28"/>
        <v>1</v>
      </c>
      <c r="AR9" s="10" t="b">
        <f t="shared" si="29"/>
        <v>1</v>
      </c>
      <c r="AS9" s="10" t="b">
        <f t="shared" si="30"/>
        <v>1</v>
      </c>
      <c r="AT9" s="10" t="b">
        <f t="shared" si="40"/>
        <v>1</v>
      </c>
      <c r="AU9" t="str">
        <f t="shared" si="31"/>
        <v>bisect</v>
      </c>
      <c r="AV9" t="b">
        <f t="shared" si="7"/>
        <v>0</v>
      </c>
      <c r="AW9" t="str">
        <f t="shared" si="41"/>
        <v>Secant</v>
      </c>
      <c r="AX9" t="str">
        <f t="shared" si="42"/>
        <v>bisect</v>
      </c>
      <c r="AY9">
        <f t="shared" si="8"/>
        <v>9.8201112727517526E-2</v>
      </c>
      <c r="AZ9">
        <f t="shared" si="9"/>
        <v>27938.168846000452</v>
      </c>
      <c r="BA9">
        <f t="shared" si="10"/>
        <v>9.8201112727517526E-2</v>
      </c>
      <c r="BB9">
        <f t="shared" si="11"/>
        <v>0.01</v>
      </c>
      <c r="BC9">
        <f t="shared" si="12"/>
        <v>27938.168846000452</v>
      </c>
      <c r="BD9">
        <f t="shared" si="13"/>
        <v>-335265.24314482743</v>
      </c>
      <c r="BE9">
        <f t="shared" si="15"/>
        <v>9.8201112727517526E-2</v>
      </c>
      <c r="BF9">
        <f t="shared" si="16"/>
        <v>0.01</v>
      </c>
      <c r="BI9" t="str">
        <f t="shared" si="17"/>
        <v>cash_flows.push_back(mirr::CashFlow(dates::MakeDate("2011-03-29"), 112595));</v>
      </c>
    </row>
    <row r="10" spans="1:61" x14ac:dyDescent="0.25">
      <c r="A10" s="8">
        <v>40633</v>
      </c>
      <c r="B10" s="2">
        <v>455950</v>
      </c>
      <c r="C10" s="2"/>
      <c r="D10" s="2">
        <f t="shared" si="0"/>
        <v>55</v>
      </c>
      <c r="F10">
        <f t="shared" si="18"/>
        <v>3.5000000000000003E-2</v>
      </c>
      <c r="G10">
        <f t="shared" si="1"/>
        <v>-223522.82848449238</v>
      </c>
      <c r="R10">
        <f t="shared" si="19"/>
        <v>3.5000000000000003E-2</v>
      </c>
      <c r="T10">
        <f t="shared" si="20"/>
        <v>7</v>
      </c>
      <c r="U10" s="7">
        <f t="shared" si="21"/>
        <v>9.8201112727517526E-2</v>
      </c>
      <c r="V10" s="7">
        <f t="shared" si="22"/>
        <v>0.01</v>
      </c>
      <c r="W10" s="7">
        <f t="shared" si="23"/>
        <v>0.18640222545503504</v>
      </c>
      <c r="X10" s="7">
        <f t="shared" si="32"/>
        <v>0.01</v>
      </c>
      <c r="Y10">
        <f t="shared" si="2"/>
        <v>27938.168846000452</v>
      </c>
      <c r="Z10">
        <f t="shared" si="3"/>
        <v>-335265.24314482743</v>
      </c>
      <c r="AA10">
        <f t="shared" si="24"/>
        <v>317992.83939386765</v>
      </c>
      <c r="AB10">
        <f t="shared" si="25"/>
        <v>-335265.24314482743</v>
      </c>
      <c r="AC10">
        <f t="shared" si="33"/>
        <v>3.7443856035123644E-4</v>
      </c>
      <c r="AD10">
        <f t="shared" si="34"/>
        <v>9.9378514191061265E-2</v>
      </c>
      <c r="AE10">
        <f t="shared" si="35"/>
        <v>-9.2145240641902122E-3</v>
      </c>
      <c r="AF10">
        <f t="shared" si="36"/>
        <v>9.0538428687222297E-2</v>
      </c>
      <c r="AG10">
        <f t="shared" si="37"/>
        <v>9.1416546563120551E-2</v>
      </c>
      <c r="AH10">
        <f t="shared" si="38"/>
        <v>5.410055636375876E-2</v>
      </c>
      <c r="AI10">
        <f t="shared" si="43"/>
        <v>9.0538428687222297E-2</v>
      </c>
      <c r="AJ10">
        <f t="shared" si="26"/>
        <v>3.2050278181879388E-2</v>
      </c>
      <c r="AK10" t="b">
        <f t="shared" si="27"/>
        <v>1</v>
      </c>
      <c r="AL10" t="s">
        <v>33</v>
      </c>
      <c r="AM10" t="b">
        <f t="shared" si="39"/>
        <v>1</v>
      </c>
      <c r="AN10">
        <f t="shared" si="14"/>
        <v>7.6626840402952284E-3</v>
      </c>
      <c r="AO10">
        <f t="shared" si="4"/>
        <v>4.4100556363758758E-2</v>
      </c>
      <c r="AP10">
        <f t="shared" si="5"/>
        <v>8.8201112727517517E-2</v>
      </c>
      <c r="AQ10" t="b">
        <f t="shared" si="28"/>
        <v>0</v>
      </c>
      <c r="AR10" s="10" t="b">
        <f t="shared" si="29"/>
        <v>1</v>
      </c>
      <c r="AS10" s="10" t="b">
        <f t="shared" si="30"/>
        <v>1</v>
      </c>
      <c r="AT10" s="10" t="b">
        <f t="shared" si="40"/>
        <v>1</v>
      </c>
      <c r="AU10" t="str">
        <f t="shared" si="31"/>
        <v>other</v>
      </c>
      <c r="AV10" t="b">
        <f t="shared" si="7"/>
        <v>1</v>
      </c>
      <c r="AW10" t="str">
        <f t="shared" si="41"/>
        <v>quad</v>
      </c>
      <c r="AX10" t="str">
        <f t="shared" si="42"/>
        <v>quad</v>
      </c>
      <c r="AY10">
        <f t="shared" si="8"/>
        <v>9.0538428687222297E-2</v>
      </c>
      <c r="AZ10">
        <f t="shared" si="9"/>
        <v>-396.85974865034223</v>
      </c>
      <c r="BA10">
        <f t="shared" si="10"/>
        <v>9.8201112727517526E-2</v>
      </c>
      <c r="BB10">
        <f t="shared" si="11"/>
        <v>9.0538428687222297E-2</v>
      </c>
      <c r="BC10">
        <f t="shared" si="12"/>
        <v>27938.168846000452</v>
      </c>
      <c r="BD10">
        <f t="shared" si="13"/>
        <v>-396.85974865034223</v>
      </c>
      <c r="BE10">
        <f t="shared" si="15"/>
        <v>9.0538428687222297E-2</v>
      </c>
      <c r="BF10">
        <f t="shared" si="16"/>
        <v>9.8201112727517526E-2</v>
      </c>
      <c r="BI10" t="str">
        <f t="shared" si="17"/>
        <v>cash_flows.push_back(mirr::CashFlow(dates::MakeDate("2011-03-31"), 455950));</v>
      </c>
    </row>
    <row r="11" spans="1:61" x14ac:dyDescent="0.25">
      <c r="A11" s="8">
        <v>40634</v>
      </c>
      <c r="B11" s="2">
        <v>-51276.3</v>
      </c>
      <c r="C11" s="2"/>
      <c r="D11" s="2">
        <f t="shared" si="0"/>
        <v>56</v>
      </c>
      <c r="F11">
        <f t="shared" si="18"/>
        <v>0.04</v>
      </c>
      <c r="G11">
        <f t="shared" si="1"/>
        <v>-202067.47575750155</v>
      </c>
      <c r="R11">
        <f t="shared" si="19"/>
        <v>0.04</v>
      </c>
      <c r="T11">
        <f t="shared" si="20"/>
        <v>8</v>
      </c>
      <c r="U11" s="7">
        <f t="shared" si="21"/>
        <v>9.0538428687222297E-2</v>
      </c>
      <c r="V11" s="7">
        <f t="shared" si="22"/>
        <v>9.8201112727517526E-2</v>
      </c>
      <c r="W11" s="7">
        <f t="shared" si="23"/>
        <v>9.8201112727517526E-2</v>
      </c>
      <c r="X11" s="7">
        <f t="shared" si="32"/>
        <v>0.18640222545503504</v>
      </c>
      <c r="Y11">
        <f t="shared" si="2"/>
        <v>-396.85974865034223</v>
      </c>
      <c r="Z11">
        <f t="shared" si="3"/>
        <v>27938.168846000452</v>
      </c>
      <c r="AA11">
        <f t="shared" si="24"/>
        <v>27938.168846000452</v>
      </c>
      <c r="AB11">
        <f t="shared" si="25"/>
        <v>317992.83939386765</v>
      </c>
      <c r="AC11" t="e">
        <f t="shared" si="33"/>
        <v>#DIV/0!</v>
      </c>
      <c r="AD11">
        <f t="shared" si="34"/>
        <v>8.8020031138906968E-2</v>
      </c>
      <c r="AE11" t="e">
        <f t="shared" si="35"/>
        <v>#DIV/0!</v>
      </c>
      <c r="AF11" t="e">
        <f t="shared" si="36"/>
        <v>#DIV/0!</v>
      </c>
      <c r="AG11">
        <f t="shared" si="37"/>
        <v>9.0645752060906581E-2</v>
      </c>
      <c r="AH11">
        <f t="shared" si="38"/>
        <v>9.4369770707369904E-2</v>
      </c>
      <c r="AI11">
        <f t="shared" si="43"/>
        <v>9.0645752060906581E-2</v>
      </c>
      <c r="AJ11">
        <f t="shared" si="26"/>
        <v>8.4791415657000879E-2</v>
      </c>
      <c r="AK11" t="b">
        <f t="shared" si="27"/>
        <v>1</v>
      </c>
      <c r="AL11" t="s">
        <v>33</v>
      </c>
      <c r="AM11" t="b">
        <f t="shared" si="39"/>
        <v>1</v>
      </c>
      <c r="AN11">
        <f t="shared" si="14"/>
        <v>1.0732337368428435E-4</v>
      </c>
      <c r="AO11">
        <f t="shared" si="4"/>
        <v>3.8313420201476142E-3</v>
      </c>
      <c r="AP11">
        <f t="shared" si="5"/>
        <v>4.4100556363758758E-2</v>
      </c>
      <c r="AQ11" t="b">
        <f t="shared" si="28"/>
        <v>0</v>
      </c>
      <c r="AR11" s="10" t="b">
        <f t="shared" si="29"/>
        <v>1</v>
      </c>
      <c r="AS11" s="10" t="b">
        <f t="shared" si="30"/>
        <v>1</v>
      </c>
      <c r="AT11" s="10" t="b">
        <f t="shared" si="40"/>
        <v>1</v>
      </c>
      <c r="AU11" t="str">
        <f t="shared" si="31"/>
        <v>other</v>
      </c>
      <c r="AV11" t="b">
        <f t="shared" si="7"/>
        <v>0</v>
      </c>
      <c r="AW11" t="str">
        <f t="shared" si="41"/>
        <v>Secant</v>
      </c>
      <c r="AX11" t="str">
        <f t="shared" si="42"/>
        <v>Secant</v>
      </c>
      <c r="AY11">
        <f t="shared" si="8"/>
        <v>9.0645752060906581E-2</v>
      </c>
      <c r="AZ11">
        <f t="shared" si="9"/>
        <v>3.8421426732093096</v>
      </c>
      <c r="BA11">
        <f t="shared" si="10"/>
        <v>9.0538428687222297E-2</v>
      </c>
      <c r="BB11">
        <f t="shared" si="11"/>
        <v>9.0645752060906581E-2</v>
      </c>
      <c r="BC11">
        <f t="shared" si="12"/>
        <v>-396.85974865034223</v>
      </c>
      <c r="BD11">
        <f t="shared" si="13"/>
        <v>3.8421426732093096</v>
      </c>
      <c r="BE11">
        <f t="shared" si="15"/>
        <v>9.0645752060906581E-2</v>
      </c>
      <c r="BF11">
        <f t="shared" si="16"/>
        <v>9.0538428687222297E-2</v>
      </c>
      <c r="BI11" t="str">
        <f t="shared" si="17"/>
        <v>cash_flows.push_back(mirr::CashFlow(dates::MakeDate("2011-04-01"), -51276.3));</v>
      </c>
    </row>
    <row r="12" spans="1:61" x14ac:dyDescent="0.25">
      <c r="A12" s="8">
        <v>40648</v>
      </c>
      <c r="B12" s="2">
        <v>1504.77</v>
      </c>
      <c r="C12" s="2"/>
      <c r="D12" s="2">
        <f t="shared" si="0"/>
        <v>70</v>
      </c>
      <c r="F12">
        <f t="shared" si="18"/>
        <v>4.4999999999999998E-2</v>
      </c>
      <c r="G12">
        <f t="shared" si="1"/>
        <v>-180897.47000909457</v>
      </c>
      <c r="R12">
        <f t="shared" si="19"/>
        <v>4.4999999999999998E-2</v>
      </c>
      <c r="T12">
        <f t="shared" si="20"/>
        <v>9</v>
      </c>
      <c r="U12" s="7">
        <f t="shared" si="21"/>
        <v>9.0645752060906581E-2</v>
      </c>
      <c r="V12" s="7">
        <f t="shared" si="22"/>
        <v>9.0538428687222297E-2</v>
      </c>
      <c r="W12" s="7">
        <f t="shared" si="23"/>
        <v>9.0538428687222297E-2</v>
      </c>
      <c r="X12" s="7">
        <f t="shared" si="32"/>
        <v>9.8201112727517526E-2</v>
      </c>
      <c r="Y12">
        <f t="shared" si="2"/>
        <v>3.8421426732093096</v>
      </c>
      <c r="Z12">
        <f t="shared" si="3"/>
        <v>-396.85974865034223</v>
      </c>
      <c r="AA12">
        <f t="shared" si="24"/>
        <v>-396.85974865034223</v>
      </c>
      <c r="AB12">
        <f t="shared" si="25"/>
        <v>27938.168846000452</v>
      </c>
      <c r="AC12" t="e">
        <f t="shared" si="33"/>
        <v>#DIV/0!</v>
      </c>
      <c r="AD12">
        <f t="shared" si="34"/>
        <v>8.8915766742795763E-2</v>
      </c>
      <c r="AE12" t="e">
        <f t="shared" si="35"/>
        <v>#DIV/0!</v>
      </c>
      <c r="AF12" t="e">
        <f t="shared" si="36"/>
        <v>#DIV/0!</v>
      </c>
      <c r="AG12">
        <f t="shared" si="37"/>
        <v>9.0644722987366394E-2</v>
      </c>
      <c r="AH12">
        <f t="shared" si="38"/>
        <v>9.0592090374064432E-2</v>
      </c>
      <c r="AI12">
        <f t="shared" si="43"/>
        <v>9.0644722987366394E-2</v>
      </c>
      <c r="AJ12">
        <f t="shared" si="26"/>
        <v>9.0565259530643372E-2</v>
      </c>
      <c r="AK12" t="b">
        <f t="shared" si="27"/>
        <v>1</v>
      </c>
      <c r="AL12" t="s">
        <v>33</v>
      </c>
      <c r="AM12" t="b">
        <f t="shared" si="39"/>
        <v>1</v>
      </c>
      <c r="AN12">
        <f t="shared" si="14"/>
        <v>1.0290735401874418E-6</v>
      </c>
      <c r="AO12">
        <f t="shared" si="4"/>
        <v>5.3661686842142176E-5</v>
      </c>
      <c r="AP12">
        <f t="shared" si="5"/>
        <v>3.8313420201476142E-3</v>
      </c>
      <c r="AQ12" t="b">
        <f t="shared" si="28"/>
        <v>0</v>
      </c>
      <c r="AR12" s="10" t="b">
        <f t="shared" si="29"/>
        <v>1</v>
      </c>
      <c r="AS12" s="10" t="b">
        <f t="shared" si="30"/>
        <v>1</v>
      </c>
      <c r="AT12" s="10" t="b">
        <f t="shared" si="40"/>
        <v>1</v>
      </c>
      <c r="AU12" t="str">
        <f t="shared" si="31"/>
        <v>other</v>
      </c>
      <c r="AV12" t="b">
        <f t="shared" si="7"/>
        <v>0</v>
      </c>
      <c r="AW12" t="str">
        <f t="shared" si="41"/>
        <v>Secant</v>
      </c>
      <c r="AX12" t="str">
        <f t="shared" si="42"/>
        <v>Secant</v>
      </c>
      <c r="AY12">
        <f t="shared" si="8"/>
        <v>9.0644722987366394E-2</v>
      </c>
      <c r="AZ12">
        <f t="shared" si="9"/>
        <v>5.2277185022830963E-4</v>
      </c>
      <c r="BA12">
        <f t="shared" si="10"/>
        <v>9.0644722987366394E-2</v>
      </c>
      <c r="BB12">
        <f t="shared" si="11"/>
        <v>9.0538428687222297E-2</v>
      </c>
      <c r="BC12">
        <f t="shared" si="12"/>
        <v>5.2277185022830963E-4</v>
      </c>
      <c r="BD12">
        <f t="shared" si="13"/>
        <v>-396.85974865034223</v>
      </c>
      <c r="BE12">
        <f t="shared" si="15"/>
        <v>9.0644722987366394E-2</v>
      </c>
      <c r="BF12">
        <f t="shared" si="16"/>
        <v>9.0538428687222297E-2</v>
      </c>
      <c r="BI12" t="str">
        <f t="shared" si="17"/>
        <v>cash_flows.push_back(mirr::CashFlow(dates::MakeDate("2011-04-15"), 1504.77));</v>
      </c>
    </row>
    <row r="13" spans="1:61" x14ac:dyDescent="0.25">
      <c r="A13" s="8">
        <v>40665</v>
      </c>
      <c r="B13" s="2">
        <v>-45514.7</v>
      </c>
      <c r="C13" s="2"/>
      <c r="D13" s="2">
        <f t="shared" si="0"/>
        <v>87</v>
      </c>
      <c r="F13">
        <f t="shared" si="18"/>
        <v>4.9999999999999996E-2</v>
      </c>
      <c r="G13">
        <f t="shared" si="1"/>
        <v>-160007.74994662218</v>
      </c>
      <c r="R13">
        <f t="shared" si="19"/>
        <v>4.9999999999999996E-2</v>
      </c>
      <c r="T13">
        <f t="shared" si="20"/>
        <v>10</v>
      </c>
      <c r="U13" s="7">
        <f t="shared" si="21"/>
        <v>9.0644722987366394E-2</v>
      </c>
      <c r="V13" s="7">
        <f t="shared" si="22"/>
        <v>9.0538428687222297E-2</v>
      </c>
      <c r="W13" s="7">
        <f t="shared" si="23"/>
        <v>9.0645752060906581E-2</v>
      </c>
      <c r="X13" s="7">
        <f t="shared" si="32"/>
        <v>9.0538428687222297E-2</v>
      </c>
      <c r="Y13">
        <f t="shared" si="2"/>
        <v>5.2277185022830963E-4</v>
      </c>
      <c r="Z13">
        <f t="shared" si="3"/>
        <v>-396.85974865034223</v>
      </c>
      <c r="AA13">
        <f t="shared" si="24"/>
        <v>3.8421426732093096</v>
      </c>
      <c r="AB13">
        <f t="shared" si="25"/>
        <v>-396.85974865034223</v>
      </c>
      <c r="AC13">
        <f t="shared" si="33"/>
        <v>1.1435617415942726E-9</v>
      </c>
      <c r="AD13">
        <f t="shared" si="34"/>
        <v>9.0656938600943954E-2</v>
      </c>
      <c r="AE13">
        <f t="shared" si="35"/>
        <v>-1.2216897176573149E-5</v>
      </c>
      <c r="AF13">
        <f t="shared" si="36"/>
        <v>9.0644722847329121E-2</v>
      </c>
      <c r="AG13">
        <f t="shared" si="37"/>
        <v>9.0644722847348175E-2</v>
      </c>
      <c r="AH13">
        <f t="shared" si="38"/>
        <v>9.0591575837294352E-2</v>
      </c>
      <c r="AI13">
        <f t="shared" si="43"/>
        <v>9.0644722847329121E-2</v>
      </c>
      <c r="AJ13">
        <f t="shared" si="26"/>
        <v>9.0643951182211246E-2</v>
      </c>
      <c r="AK13" t="b">
        <f t="shared" si="27"/>
        <v>1</v>
      </c>
      <c r="AL13" t="s">
        <v>33</v>
      </c>
      <c r="AM13" t="b">
        <f t="shared" si="39"/>
        <v>1</v>
      </c>
      <c r="AN13">
        <f t="shared" si="14"/>
        <v>1.4003727344391592E-10</v>
      </c>
      <c r="AO13">
        <f t="shared" si="4"/>
        <v>5.145367700937209E-7</v>
      </c>
      <c r="AP13">
        <f t="shared" si="5"/>
        <v>5.3661686842142176E-5</v>
      </c>
      <c r="AQ13" t="b">
        <f t="shared" si="28"/>
        <v>0</v>
      </c>
      <c r="AR13" s="10" t="b">
        <f t="shared" si="29"/>
        <v>1</v>
      </c>
      <c r="AS13" s="10" t="b">
        <f t="shared" si="30"/>
        <v>1</v>
      </c>
      <c r="AT13" s="10" t="b">
        <f t="shared" si="40"/>
        <v>1</v>
      </c>
      <c r="AU13" t="str">
        <f t="shared" si="31"/>
        <v>other</v>
      </c>
      <c r="AV13" t="b">
        <f t="shared" si="7"/>
        <v>1</v>
      </c>
      <c r="AW13" t="str">
        <f t="shared" si="41"/>
        <v>quad</v>
      </c>
      <c r="AX13" t="str">
        <f t="shared" si="42"/>
        <v>quad</v>
      </c>
      <c r="AY13">
        <f t="shared" si="8"/>
        <v>9.0644722847329121E-2</v>
      </c>
      <c r="AZ13">
        <f t="shared" si="9"/>
        <v>-4.6566128730773926E-10</v>
      </c>
      <c r="BA13">
        <f t="shared" si="10"/>
        <v>9.0644722987366394E-2</v>
      </c>
      <c r="BB13">
        <f t="shared" si="11"/>
        <v>9.0644722847329121E-2</v>
      </c>
      <c r="BC13">
        <f t="shared" si="12"/>
        <v>5.2277185022830963E-4</v>
      </c>
      <c r="BD13">
        <f t="shared" si="13"/>
        <v>-4.6566128730773926E-10</v>
      </c>
      <c r="BE13">
        <f t="shared" si="15"/>
        <v>9.0644722847329121E-2</v>
      </c>
      <c r="BF13">
        <f t="shared" si="16"/>
        <v>9.0644722987366394E-2</v>
      </c>
      <c r="BI13" t="str">
        <f t="shared" si="17"/>
        <v>cash_flows.push_back(mirr::CashFlow(dates::MakeDate("2011-05-02"), -45514.7));</v>
      </c>
    </row>
    <row r="14" spans="1:61" x14ac:dyDescent="0.25">
      <c r="A14" s="8">
        <v>40690</v>
      </c>
      <c r="B14" s="2">
        <v>30100</v>
      </c>
      <c r="C14" s="2"/>
      <c r="D14" s="2">
        <f t="shared" si="0"/>
        <v>112</v>
      </c>
      <c r="F14">
        <f t="shared" si="18"/>
        <v>5.4999999999999993E-2</v>
      </c>
      <c r="G14">
        <f t="shared" si="1"/>
        <v>-139393.36710923631</v>
      </c>
      <c r="R14">
        <f t="shared" si="19"/>
        <v>5.4999999999999993E-2</v>
      </c>
      <c r="T14">
        <f t="shared" si="20"/>
        <v>11</v>
      </c>
      <c r="U14" s="7">
        <f t="shared" si="21"/>
        <v>9.0644722847329121E-2</v>
      </c>
      <c r="V14" s="7">
        <f t="shared" si="22"/>
        <v>9.0644722987366394E-2</v>
      </c>
      <c r="W14" s="7">
        <f t="shared" si="23"/>
        <v>9.0644722987366394E-2</v>
      </c>
      <c r="X14" s="7">
        <f t="shared" si="32"/>
        <v>9.0645752060906581E-2</v>
      </c>
      <c r="Y14">
        <f t="shared" si="2"/>
        <v>-4.6566128730773926E-10</v>
      </c>
      <c r="Z14">
        <f t="shared" si="3"/>
        <v>5.2277185022830963E-4</v>
      </c>
      <c r="AA14">
        <f t="shared" si="24"/>
        <v>5.2277185022830963E-4</v>
      </c>
      <c r="AB14">
        <f t="shared" si="25"/>
        <v>3.8421426732093096</v>
      </c>
      <c r="AC14" t="e">
        <f t="shared" si="33"/>
        <v>#DIV/0!</v>
      </c>
      <c r="AD14">
        <f t="shared" si="34"/>
        <v>9.0644561363186799E-2</v>
      </c>
      <c r="AE14" t="e">
        <f t="shared" si="35"/>
        <v>#DIV/0!</v>
      </c>
      <c r="AF14" t="e">
        <f t="shared" si="36"/>
        <v>#DIV/0!</v>
      </c>
      <c r="AG14">
        <f t="shared" si="37"/>
        <v>9.0644722847329245E-2</v>
      </c>
      <c r="AH14">
        <f t="shared" si="38"/>
        <v>9.0644722917347764E-2</v>
      </c>
      <c r="AI14">
        <f t="shared" si="43"/>
        <v>9.0644722847329245E-2</v>
      </c>
      <c r="AJ14">
        <f t="shared" si="26"/>
        <v>9.0644722742301162E-2</v>
      </c>
      <c r="AK14" t="b">
        <f t="shared" si="27"/>
        <v>1</v>
      </c>
      <c r="AL14" t="s">
        <v>33</v>
      </c>
      <c r="AM14" t="b">
        <f t="shared" si="39"/>
        <v>1</v>
      </c>
      <c r="AN14">
        <f t="shared" si="14"/>
        <v>1.2490009027033011E-16</v>
      </c>
      <c r="AO14">
        <f t="shared" si="4"/>
        <v>7.0018636721957961E-11</v>
      </c>
      <c r="AP14">
        <f t="shared" si="5"/>
        <v>5.145367700937209E-7</v>
      </c>
      <c r="AQ14" t="b">
        <f t="shared" si="28"/>
        <v>0</v>
      </c>
      <c r="AR14" s="10" t="b">
        <f t="shared" si="29"/>
        <v>1</v>
      </c>
      <c r="AS14" s="10" t="b">
        <f t="shared" si="30"/>
        <v>1</v>
      </c>
      <c r="AT14" s="10" t="b">
        <f t="shared" si="40"/>
        <v>1</v>
      </c>
      <c r="AU14" t="str">
        <f t="shared" si="31"/>
        <v>other</v>
      </c>
      <c r="AV14" t="b">
        <f t="shared" si="7"/>
        <v>0</v>
      </c>
      <c r="AW14" t="str">
        <f t="shared" si="41"/>
        <v>Secant</v>
      </c>
      <c r="AX14" t="str">
        <f t="shared" si="42"/>
        <v>Secant</v>
      </c>
      <c r="AY14">
        <f t="shared" si="8"/>
        <v>9.0644722847329245E-2</v>
      </c>
      <c r="AZ14">
        <f t="shared" si="9"/>
        <v>4.6566128730773926E-10</v>
      </c>
      <c r="BA14">
        <f t="shared" si="10"/>
        <v>9.0644722847329121E-2</v>
      </c>
      <c r="BB14">
        <f t="shared" si="11"/>
        <v>9.0644722847329245E-2</v>
      </c>
      <c r="BC14">
        <f t="shared" si="12"/>
        <v>-4.6566128730773926E-10</v>
      </c>
      <c r="BD14">
        <f t="shared" si="13"/>
        <v>4.6566128730773926E-10</v>
      </c>
      <c r="BE14">
        <f t="shared" si="15"/>
        <v>9.0644722847329121E-2</v>
      </c>
      <c r="BF14">
        <f t="shared" si="16"/>
        <v>9.0644722847329245E-2</v>
      </c>
      <c r="BI14" t="str">
        <f t="shared" si="17"/>
        <v>cash_flows.push_back(mirr::CashFlow(dates::MakeDate("2011-05-27"), 30100));</v>
      </c>
    </row>
    <row r="15" spans="1:61" x14ac:dyDescent="0.25">
      <c r="A15" s="8">
        <v>40714</v>
      </c>
      <c r="B15" s="2">
        <v>-119818</v>
      </c>
      <c r="C15" s="2"/>
      <c r="D15" s="2">
        <f t="shared" si="0"/>
        <v>136</v>
      </c>
      <c r="F15">
        <f t="shared" si="18"/>
        <v>5.9999999999999991E-2</v>
      </c>
      <c r="G15">
        <f t="shared" si="1"/>
        <v>-119049.48283839365</v>
      </c>
      <c r="R15">
        <f t="shared" si="19"/>
        <v>5.9999999999999991E-2</v>
      </c>
      <c r="T15">
        <f t="shared" si="20"/>
        <v>12</v>
      </c>
      <c r="U15" s="7">
        <f t="shared" si="21"/>
        <v>9.0644722847329121E-2</v>
      </c>
      <c r="V15" s="7">
        <f t="shared" si="22"/>
        <v>9.0644722847329245E-2</v>
      </c>
      <c r="W15" s="7">
        <f t="shared" si="23"/>
        <v>9.0644722847329121E-2</v>
      </c>
      <c r="X15" s="7">
        <f t="shared" si="32"/>
        <v>9.0644722987366394E-2</v>
      </c>
      <c r="Y15">
        <f t="shared" si="2"/>
        <v>-4.6566128730773926E-10</v>
      </c>
      <c r="Z15">
        <f t="shared" si="3"/>
        <v>4.6566128730773926E-10</v>
      </c>
      <c r="AA15">
        <f t="shared" si="24"/>
        <v>-4.6566128730773926E-10</v>
      </c>
      <c r="AB15">
        <f t="shared" si="25"/>
        <v>5.2277185022830963E-4</v>
      </c>
      <c r="AC15">
        <f t="shared" si="33"/>
        <v>2.2661180711832311E-2</v>
      </c>
      <c r="AD15" t="e">
        <f t="shared" si="34"/>
        <v>#DIV/0!</v>
      </c>
      <c r="AE15" t="e">
        <f t="shared" si="35"/>
        <v>#DIV/0!</v>
      </c>
      <c r="AF15" t="e">
        <f t="shared" si="36"/>
        <v>#DIV/0!</v>
      </c>
      <c r="AG15">
        <f t="shared" si="37"/>
        <v>9.064472284732919E-2</v>
      </c>
      <c r="AH15">
        <f t="shared" si="38"/>
        <v>9.064472284732919E-2</v>
      </c>
      <c r="AI15">
        <f t="shared" si="43"/>
        <v>9.064472284732919E-2</v>
      </c>
      <c r="AJ15">
        <f t="shared" si="26"/>
        <v>9.0644722847329121E-2</v>
      </c>
      <c r="AK15" t="b">
        <f t="shared" si="27"/>
        <v>1</v>
      </c>
      <c r="AL15" t="s">
        <v>33</v>
      </c>
      <c r="AM15" t="b">
        <f t="shared" si="39"/>
        <v>1</v>
      </c>
      <c r="AN15">
        <f t="shared" si="14"/>
        <v>6.9388939039072284E-17</v>
      </c>
      <c r="AO15">
        <f t="shared" si="4"/>
        <v>0</v>
      </c>
      <c r="AP15">
        <f t="shared" si="5"/>
        <v>7.0018636721957961E-11</v>
      </c>
      <c r="AQ15" t="b">
        <f t="shared" si="28"/>
        <v>0</v>
      </c>
      <c r="AR15" s="10" t="b">
        <f t="shared" si="29"/>
        <v>1</v>
      </c>
      <c r="AS15" s="10" t="b">
        <f t="shared" si="30"/>
        <v>1</v>
      </c>
      <c r="AT15" s="10" t="b">
        <f t="shared" si="40"/>
        <v>1</v>
      </c>
      <c r="AU15" t="str">
        <f t="shared" si="31"/>
        <v>other</v>
      </c>
      <c r="AV15" t="b">
        <f t="shared" si="7"/>
        <v>0</v>
      </c>
      <c r="AW15" t="str">
        <f t="shared" si="41"/>
        <v>Secant</v>
      </c>
      <c r="AX15" t="str">
        <f t="shared" si="42"/>
        <v>Secant</v>
      </c>
      <c r="AY15">
        <f t="shared" si="8"/>
        <v>9.064472284732919E-2</v>
      </c>
      <c r="AZ15">
        <f t="shared" si="9"/>
        <v>4.6566128730773926E-10</v>
      </c>
      <c r="BA15">
        <f t="shared" si="10"/>
        <v>9.0644722847329121E-2</v>
      </c>
      <c r="BB15">
        <f t="shared" si="11"/>
        <v>9.064472284732919E-2</v>
      </c>
      <c r="BC15">
        <f t="shared" si="12"/>
        <v>-4.6566128730773926E-10</v>
      </c>
      <c r="BD15">
        <f t="shared" si="13"/>
        <v>4.6566128730773926E-10</v>
      </c>
      <c r="BE15">
        <f t="shared" si="15"/>
        <v>9.0644722847329121E-2</v>
      </c>
      <c r="BF15">
        <f t="shared" si="16"/>
        <v>9.064472284732919E-2</v>
      </c>
      <c r="BI15" t="str">
        <f t="shared" si="17"/>
        <v>cash_flows.push_back(mirr::CashFlow(dates::MakeDate("2011-06-20"), -119818));</v>
      </c>
    </row>
    <row r="16" spans="1:61" x14ac:dyDescent="0.25">
      <c r="A16" s="8">
        <v>40724</v>
      </c>
      <c r="B16" s="2">
        <v>32225</v>
      </c>
      <c r="C16" s="2"/>
      <c r="D16" s="2">
        <f t="shared" si="0"/>
        <v>146</v>
      </c>
      <c r="F16">
        <f t="shared" si="18"/>
        <v>6.4999999999999988E-2</v>
      </c>
      <c r="G16">
        <f t="shared" si="1"/>
        <v>-98971.3653434515</v>
      </c>
      <c r="R16">
        <f t="shared" si="19"/>
        <v>6.4999999999999988E-2</v>
      </c>
      <c r="T16">
        <f t="shared" si="20"/>
        <v>13</v>
      </c>
      <c r="U16" s="7">
        <f t="shared" si="21"/>
        <v>9.0644722847329121E-2</v>
      </c>
      <c r="V16" s="7">
        <f t="shared" si="22"/>
        <v>9.064472284732919E-2</v>
      </c>
      <c r="W16" s="7">
        <f t="shared" si="23"/>
        <v>9.0644722847329121E-2</v>
      </c>
      <c r="X16" s="7">
        <f t="shared" si="32"/>
        <v>9.0644722847329121E-2</v>
      </c>
      <c r="Y16">
        <f t="shared" si="2"/>
        <v>-4.6566128730773926E-10</v>
      </c>
      <c r="Z16">
        <f t="shared" si="3"/>
        <v>4.6566128730773926E-10</v>
      </c>
      <c r="AA16">
        <f t="shared" si="24"/>
        <v>-4.6566128730773926E-10</v>
      </c>
      <c r="AB16">
        <f t="shared" si="25"/>
        <v>-4.6566128730773926E-10</v>
      </c>
      <c r="AC16">
        <f t="shared" si="33"/>
        <v>2.2661180711832297E-2</v>
      </c>
      <c r="AD16" t="e">
        <f t="shared" si="34"/>
        <v>#DIV/0!</v>
      </c>
      <c r="AE16" t="e">
        <f t="shared" si="35"/>
        <v>#DIV/0!</v>
      </c>
      <c r="AF16" t="e">
        <f t="shared" si="36"/>
        <v>#DIV/0!</v>
      </c>
      <c r="AG16">
        <f t="shared" si="37"/>
        <v>9.0644722847329162E-2</v>
      </c>
      <c r="AH16">
        <f t="shared" si="38"/>
        <v>9.0644722847329162E-2</v>
      </c>
      <c r="AI16">
        <f t="shared" si="43"/>
        <v>9.0644722847329162E-2</v>
      </c>
      <c r="AJ16">
        <f t="shared" si="26"/>
        <v>9.0644722847329121E-2</v>
      </c>
      <c r="AK16" t="b">
        <f t="shared" si="27"/>
        <v>1</v>
      </c>
      <c r="AL16" t="s">
        <v>33</v>
      </c>
      <c r="AM16" t="b">
        <f t="shared" si="39"/>
        <v>1</v>
      </c>
      <c r="AN16">
        <f t="shared" si="14"/>
        <v>4.163336342344337E-17</v>
      </c>
      <c r="AO16">
        <f t="shared" si="4"/>
        <v>0</v>
      </c>
      <c r="AP16">
        <f t="shared" si="5"/>
        <v>0</v>
      </c>
      <c r="AQ16" t="b">
        <f t="shared" si="28"/>
        <v>0</v>
      </c>
      <c r="AR16" s="10" t="b">
        <f t="shared" si="29"/>
        <v>1</v>
      </c>
      <c r="AS16" s="10" t="b">
        <f t="shared" si="30"/>
        <v>1</v>
      </c>
      <c r="AT16" s="10" t="b">
        <f t="shared" si="40"/>
        <v>1</v>
      </c>
      <c r="AU16" t="str">
        <f t="shared" si="31"/>
        <v>other</v>
      </c>
      <c r="AV16" t="b">
        <f t="shared" si="7"/>
        <v>0</v>
      </c>
      <c r="AW16" t="str">
        <f t="shared" si="41"/>
        <v>Secant</v>
      </c>
      <c r="AX16" t="str">
        <f t="shared" si="42"/>
        <v>Secant</v>
      </c>
      <c r="AY16">
        <f t="shared" si="8"/>
        <v>9.0644722847329162E-2</v>
      </c>
      <c r="AZ16">
        <f t="shared" si="9"/>
        <v>4.6566128730773926E-10</v>
      </c>
      <c r="BA16">
        <f t="shared" si="10"/>
        <v>9.0644722847329121E-2</v>
      </c>
      <c r="BB16">
        <f t="shared" si="11"/>
        <v>9.0644722847329162E-2</v>
      </c>
      <c r="BC16">
        <f t="shared" si="12"/>
        <v>-4.6566128730773926E-10</v>
      </c>
      <c r="BD16">
        <f t="shared" si="13"/>
        <v>4.6566128730773926E-10</v>
      </c>
      <c r="BE16">
        <f t="shared" si="15"/>
        <v>9.0644722847329121E-2</v>
      </c>
      <c r="BF16">
        <f t="shared" si="16"/>
        <v>9.0644722847329162E-2</v>
      </c>
      <c r="BI16" t="str">
        <f t="shared" si="17"/>
        <v>cash_flows.push_back(mirr::CashFlow(dates::MakeDate("2011-06-30"), 32225));</v>
      </c>
    </row>
    <row r="17" spans="1:61" x14ac:dyDescent="0.25">
      <c r="A17" s="8">
        <v>40738</v>
      </c>
      <c r="B17" s="2">
        <v>20448</v>
      </c>
      <c r="C17" s="2"/>
      <c r="D17" s="2">
        <f t="shared" si="0"/>
        <v>160</v>
      </c>
      <c r="F17">
        <f t="shared" si="18"/>
        <v>6.9999999999999993E-2</v>
      </c>
      <c r="G17">
        <f t="shared" si="1"/>
        <v>-79154.3868589052</v>
      </c>
      <c r="R17">
        <f t="shared" si="19"/>
        <v>6.9999999999999993E-2</v>
      </c>
      <c r="T17">
        <f t="shared" si="20"/>
        <v>14</v>
      </c>
      <c r="U17" s="7">
        <f t="shared" si="21"/>
        <v>9.0644722847329121E-2</v>
      </c>
      <c r="V17" s="7">
        <f t="shared" si="22"/>
        <v>9.0644722847329162E-2</v>
      </c>
      <c r="W17" s="7">
        <f t="shared" si="23"/>
        <v>9.0644722847329121E-2</v>
      </c>
      <c r="X17" s="7">
        <f t="shared" si="32"/>
        <v>9.0644722847329121E-2</v>
      </c>
      <c r="Y17">
        <f t="shared" si="2"/>
        <v>-4.6566128730773926E-10</v>
      </c>
      <c r="Z17">
        <f t="shared" si="3"/>
        <v>4.6566128730773926E-10</v>
      </c>
      <c r="AA17">
        <f t="shared" si="24"/>
        <v>-4.6566128730773926E-10</v>
      </c>
      <c r="AB17">
        <f t="shared" si="25"/>
        <v>-4.6566128730773926E-10</v>
      </c>
      <c r="AC17">
        <f t="shared" si="33"/>
        <v>2.2661180711832291E-2</v>
      </c>
      <c r="AD17" t="e">
        <f t="shared" si="34"/>
        <v>#DIV/0!</v>
      </c>
      <c r="AE17" t="e">
        <f t="shared" si="35"/>
        <v>#DIV/0!</v>
      </c>
      <c r="AF17" t="e">
        <f t="shared" si="36"/>
        <v>#DIV/0!</v>
      </c>
      <c r="AG17">
        <f t="shared" si="37"/>
        <v>9.0644722847329134E-2</v>
      </c>
      <c r="AH17">
        <f t="shared" si="38"/>
        <v>9.0644722847329134E-2</v>
      </c>
      <c r="AI17">
        <f t="shared" si="43"/>
        <v>9.0644722847329134E-2</v>
      </c>
      <c r="AJ17">
        <f t="shared" si="26"/>
        <v>9.0644722847329121E-2</v>
      </c>
      <c r="AK17" t="b">
        <f t="shared" si="27"/>
        <v>0</v>
      </c>
      <c r="AL17" t="s">
        <v>33</v>
      </c>
      <c r="AM17" t="b">
        <f t="shared" si="39"/>
        <v>1</v>
      </c>
      <c r="AN17">
        <f t="shared" si="14"/>
        <v>1.3877787807814457E-17</v>
      </c>
      <c r="AO17">
        <f t="shared" si="4"/>
        <v>0</v>
      </c>
      <c r="AP17">
        <f t="shared" si="5"/>
        <v>0</v>
      </c>
      <c r="AQ17" t="b">
        <f t="shared" si="28"/>
        <v>0</v>
      </c>
      <c r="AR17" s="10" t="b">
        <f t="shared" si="29"/>
        <v>1</v>
      </c>
      <c r="AS17" s="10" t="b">
        <f t="shared" si="30"/>
        <v>1</v>
      </c>
      <c r="AT17" s="10" t="b">
        <f t="shared" si="40"/>
        <v>1</v>
      </c>
      <c r="AU17" t="str">
        <f t="shared" si="31"/>
        <v>bisect</v>
      </c>
      <c r="AV17" t="b">
        <f t="shared" si="7"/>
        <v>0</v>
      </c>
      <c r="AW17" t="str">
        <f t="shared" si="41"/>
        <v>Secant</v>
      </c>
      <c r="AX17" t="str">
        <f t="shared" si="42"/>
        <v>bisect</v>
      </c>
      <c r="AY17">
        <f t="shared" si="8"/>
        <v>9.0644722847329134E-2</v>
      </c>
      <c r="AZ17">
        <f t="shared" si="9"/>
        <v>-4.6566128730773926E-10</v>
      </c>
      <c r="BA17">
        <f t="shared" si="10"/>
        <v>9.0644722847329134E-2</v>
      </c>
      <c r="BB17">
        <f t="shared" si="11"/>
        <v>9.0644722847329162E-2</v>
      </c>
      <c r="BC17">
        <f t="shared" si="12"/>
        <v>-4.6566128730773926E-10</v>
      </c>
      <c r="BD17">
        <f t="shared" si="13"/>
        <v>4.6566128730773926E-10</v>
      </c>
      <c r="BE17">
        <f t="shared" si="15"/>
        <v>9.0644722847329134E-2</v>
      </c>
      <c r="BF17">
        <f t="shared" si="16"/>
        <v>9.0644722847329162E-2</v>
      </c>
      <c r="BI17" t="str">
        <f t="shared" si="17"/>
        <v>cash_flows.push_back(mirr::CashFlow(dates::MakeDate("2011-07-14"), 20448));</v>
      </c>
    </row>
    <row r="18" spans="1:61" x14ac:dyDescent="0.25">
      <c r="A18" s="8">
        <v>40744</v>
      </c>
      <c r="B18" s="2">
        <v>50178.81</v>
      </c>
      <c r="C18" s="2"/>
      <c r="D18" s="2">
        <f t="shared" si="0"/>
        <v>166</v>
      </c>
      <c r="F18">
        <f t="shared" si="18"/>
        <v>7.4999999999999997E-2</v>
      </c>
      <c r="G18">
        <f t="shared" si="1"/>
        <v>-59594.020890022162</v>
      </c>
      <c r="R18">
        <f t="shared" si="19"/>
        <v>7.4999999999999997E-2</v>
      </c>
      <c r="T18">
        <f t="shared" si="20"/>
        <v>15</v>
      </c>
      <c r="U18" s="7">
        <f t="shared" si="21"/>
        <v>9.0644722847329134E-2</v>
      </c>
      <c r="V18" s="7">
        <f t="shared" si="22"/>
        <v>9.0644722847329162E-2</v>
      </c>
      <c r="W18" s="7">
        <f t="shared" si="23"/>
        <v>9.0644722847329121E-2</v>
      </c>
      <c r="X18" s="7">
        <f t="shared" si="32"/>
        <v>9.0644722847329121E-2</v>
      </c>
      <c r="Y18">
        <f t="shared" si="2"/>
        <v>-4.6566128730773926E-10</v>
      </c>
      <c r="Z18">
        <f t="shared" si="3"/>
        <v>4.6566128730773926E-10</v>
      </c>
      <c r="AA18">
        <f t="shared" si="24"/>
        <v>-4.6566128730773926E-10</v>
      </c>
      <c r="AB18">
        <f t="shared" si="25"/>
        <v>-4.6566128730773926E-10</v>
      </c>
      <c r="AC18">
        <f t="shared" si="33"/>
        <v>2.2661180711832291E-2</v>
      </c>
      <c r="AD18" t="e">
        <f t="shared" si="34"/>
        <v>#DIV/0!</v>
      </c>
      <c r="AE18" t="e">
        <f t="shared" si="35"/>
        <v>#DIV/0!</v>
      </c>
      <c r="AF18" t="e">
        <f t="shared" si="36"/>
        <v>#DIV/0!</v>
      </c>
      <c r="AG18">
        <f t="shared" si="37"/>
        <v>9.0644722847329148E-2</v>
      </c>
      <c r="AH18">
        <f t="shared" si="38"/>
        <v>9.0644722847329148E-2</v>
      </c>
      <c r="AI18">
        <f t="shared" si="43"/>
        <v>9.0644722847329148E-2</v>
      </c>
      <c r="AJ18">
        <f t="shared" si="26"/>
        <v>9.0644722847329121E-2</v>
      </c>
      <c r="AK18" t="b">
        <f t="shared" si="27"/>
        <v>0</v>
      </c>
      <c r="AL18" t="s">
        <v>33</v>
      </c>
      <c r="AM18" t="b">
        <f t="shared" si="39"/>
        <v>1</v>
      </c>
      <c r="AN18">
        <f t="shared" si="14"/>
        <v>1.3877787807814457E-17</v>
      </c>
      <c r="AO18">
        <f t="shared" si="4"/>
        <v>6.9388939039072284E-18</v>
      </c>
      <c r="AP18">
        <f t="shared" si="5"/>
        <v>0</v>
      </c>
      <c r="AQ18" t="b">
        <f t="shared" si="28"/>
        <v>0</v>
      </c>
      <c r="AR18" s="10" t="b">
        <f t="shared" si="29"/>
        <v>1</v>
      </c>
      <c r="AS18" s="10" t="b">
        <f t="shared" si="30"/>
        <v>1</v>
      </c>
      <c r="AT18" s="10" t="b">
        <f t="shared" si="40"/>
        <v>1</v>
      </c>
      <c r="AU18" t="str">
        <f t="shared" si="31"/>
        <v>bisect</v>
      </c>
      <c r="AV18" t="b">
        <f t="shared" si="7"/>
        <v>0</v>
      </c>
      <c r="AW18" t="str">
        <f t="shared" si="41"/>
        <v>Secant</v>
      </c>
      <c r="AX18" t="str">
        <f t="shared" si="42"/>
        <v>bisect</v>
      </c>
      <c r="AY18">
        <f t="shared" si="8"/>
        <v>9.0644722847329148E-2</v>
      </c>
      <c r="AZ18">
        <f t="shared" si="9"/>
        <v>-4.6566128730773926E-10</v>
      </c>
      <c r="BA18">
        <f t="shared" si="10"/>
        <v>9.0644722847329148E-2</v>
      </c>
      <c r="BB18">
        <f t="shared" si="11"/>
        <v>9.0644722847329162E-2</v>
      </c>
      <c r="BC18">
        <f t="shared" si="12"/>
        <v>-4.6566128730773926E-10</v>
      </c>
      <c r="BD18">
        <f t="shared" si="13"/>
        <v>4.6566128730773926E-10</v>
      </c>
      <c r="BE18">
        <f t="shared" si="15"/>
        <v>9.0644722847329148E-2</v>
      </c>
      <c r="BF18">
        <f t="shared" si="16"/>
        <v>9.0644722847329162E-2</v>
      </c>
      <c r="BI18" t="str">
        <f t="shared" si="17"/>
        <v>cash_flows.push_back(mirr::CashFlow(dates::MakeDate("2011-07-20"), 50178.81));</v>
      </c>
    </row>
    <row r="19" spans="1:61" x14ac:dyDescent="0.25">
      <c r="A19" s="8">
        <v>40767</v>
      </c>
      <c r="B19" s="2">
        <v>54222.2</v>
      </c>
      <c r="C19" s="3"/>
      <c r="D19" s="2">
        <f t="shared" si="0"/>
        <v>189</v>
      </c>
      <c r="F19">
        <f t="shared" si="18"/>
        <v>0.08</v>
      </c>
      <c r="G19">
        <f t="shared" si="1"/>
        <v>-40285.839543707669</v>
      </c>
      <c r="R19">
        <f t="shared" si="19"/>
        <v>0.08</v>
      </c>
      <c r="T19">
        <f t="shared" si="20"/>
        <v>16</v>
      </c>
      <c r="U19" s="7">
        <f t="shared" si="21"/>
        <v>9.0644722847329148E-2</v>
      </c>
      <c r="V19" s="7">
        <f t="shared" si="22"/>
        <v>9.0644722847329162E-2</v>
      </c>
      <c r="W19" s="7">
        <f t="shared" si="23"/>
        <v>9.0644722847329134E-2</v>
      </c>
      <c r="X19" s="7">
        <f t="shared" si="32"/>
        <v>9.0644722847329121E-2</v>
      </c>
      <c r="Y19">
        <f t="shared" si="2"/>
        <v>-4.6566128730773926E-10</v>
      </c>
      <c r="Z19">
        <f t="shared" si="3"/>
        <v>4.6566128730773926E-10</v>
      </c>
      <c r="AA19">
        <f t="shared" si="24"/>
        <v>-4.6566128730773926E-10</v>
      </c>
      <c r="AB19">
        <f t="shared" si="25"/>
        <v>-4.6566128730773926E-10</v>
      </c>
      <c r="AC19">
        <f t="shared" si="33"/>
        <v>2.2661180711832291E-2</v>
      </c>
      <c r="AD19" t="e">
        <f t="shared" si="34"/>
        <v>#DIV/0!</v>
      </c>
      <c r="AE19" t="e">
        <f t="shared" si="35"/>
        <v>#DIV/0!</v>
      </c>
      <c r="AF19" t="e">
        <f t="shared" si="36"/>
        <v>#DIV/0!</v>
      </c>
      <c r="AG19">
        <f t="shared" si="37"/>
        <v>9.0644722847329162E-2</v>
      </c>
      <c r="AH19">
        <f t="shared" si="38"/>
        <v>9.0644722847329162E-2</v>
      </c>
      <c r="AI19">
        <f t="shared" si="43"/>
        <v>9.0644722847329162E-2</v>
      </c>
      <c r="AJ19">
        <f t="shared" si="26"/>
        <v>9.0644722847329134E-2</v>
      </c>
      <c r="AK19" t="b">
        <f t="shared" si="27"/>
        <v>1</v>
      </c>
      <c r="AL19" t="s">
        <v>33</v>
      </c>
      <c r="AM19" t="b">
        <f t="shared" si="39"/>
        <v>1</v>
      </c>
      <c r="AN19">
        <f t="shared" si="14"/>
        <v>1.3877787807814457E-17</v>
      </c>
      <c r="AO19">
        <f t="shared" si="4"/>
        <v>6.9388939039072284E-18</v>
      </c>
      <c r="AP19">
        <f t="shared" si="5"/>
        <v>6.9388939039072284E-18</v>
      </c>
      <c r="AQ19" t="b">
        <f t="shared" si="28"/>
        <v>0</v>
      </c>
      <c r="AR19" s="10" t="b">
        <f t="shared" si="29"/>
        <v>1</v>
      </c>
      <c r="AS19" s="10" t="b">
        <f t="shared" si="30"/>
        <v>1</v>
      </c>
      <c r="AT19" s="10" t="b">
        <f t="shared" si="40"/>
        <v>1</v>
      </c>
      <c r="AU19" t="str">
        <f t="shared" si="31"/>
        <v>other</v>
      </c>
      <c r="AV19" t="b">
        <f t="shared" si="7"/>
        <v>0</v>
      </c>
      <c r="AW19" t="str">
        <f t="shared" si="41"/>
        <v>Secant</v>
      </c>
      <c r="AX19" t="str">
        <f t="shared" si="42"/>
        <v>Secant</v>
      </c>
      <c r="AY19">
        <f t="shared" si="8"/>
        <v>9.0644722847329162E-2</v>
      </c>
      <c r="AZ19">
        <f t="shared" si="9"/>
        <v>4.6566128730773926E-10</v>
      </c>
      <c r="BA19">
        <f t="shared" si="10"/>
        <v>9.0644722847329148E-2</v>
      </c>
      <c r="BB19">
        <f t="shared" si="11"/>
        <v>9.0644722847329162E-2</v>
      </c>
      <c r="BC19">
        <f t="shared" si="12"/>
        <v>-4.6566128730773926E-10</v>
      </c>
      <c r="BD19">
        <f t="shared" si="13"/>
        <v>4.6566128730773926E-10</v>
      </c>
      <c r="BE19">
        <f t="shared" si="15"/>
        <v>9.0644722847329148E-2</v>
      </c>
      <c r="BF19">
        <f t="shared" si="16"/>
        <v>9.0644722847329162E-2</v>
      </c>
      <c r="BI19" t="str">
        <f t="shared" si="17"/>
        <v>cash_flows.push_back(mirr::CashFlow(dates::MakeDate("2011-08-12"), 54222.2));</v>
      </c>
    </row>
    <row r="20" spans="1:61" x14ac:dyDescent="0.25">
      <c r="A20" s="8">
        <v>40800</v>
      </c>
      <c r="B20" s="2">
        <v>70860.759999999995</v>
      </c>
      <c r="C20" s="2"/>
      <c r="D20" s="2">
        <f t="shared" si="0"/>
        <v>222</v>
      </c>
      <c r="F20">
        <f t="shared" si="18"/>
        <v>8.5000000000000006E-2</v>
      </c>
      <c r="G20">
        <f t="shared" si="1"/>
        <v>-21225.510941616725</v>
      </c>
      <c r="R20">
        <f t="shared" si="19"/>
        <v>8.5000000000000006E-2</v>
      </c>
      <c r="T20">
        <f t="shared" si="20"/>
        <v>17</v>
      </c>
      <c r="U20" s="7">
        <f t="shared" si="21"/>
        <v>9.0644722847329148E-2</v>
      </c>
      <c r="V20" s="7">
        <f t="shared" si="22"/>
        <v>9.0644722847329162E-2</v>
      </c>
      <c r="W20" s="7">
        <f t="shared" si="23"/>
        <v>9.0644722847329148E-2</v>
      </c>
      <c r="X20" s="7">
        <f t="shared" si="32"/>
        <v>9.0644722847329134E-2</v>
      </c>
      <c r="Y20">
        <f t="shared" si="2"/>
        <v>-4.6566128730773926E-10</v>
      </c>
      <c r="Z20">
        <f t="shared" si="3"/>
        <v>4.6566128730773926E-10</v>
      </c>
      <c r="AA20">
        <f t="shared" si="24"/>
        <v>-4.6566128730773926E-10</v>
      </c>
      <c r="AB20">
        <f t="shared" si="25"/>
        <v>-4.6566128730773926E-10</v>
      </c>
      <c r="AC20">
        <f t="shared" si="33"/>
        <v>2.2661180711832291E-2</v>
      </c>
      <c r="AD20" t="e">
        <f t="shared" si="34"/>
        <v>#DIV/0!</v>
      </c>
      <c r="AE20" t="e">
        <f t="shared" si="35"/>
        <v>#DIV/0!</v>
      </c>
      <c r="AF20" t="e">
        <f t="shared" si="36"/>
        <v>#DIV/0!</v>
      </c>
      <c r="AG20">
        <f t="shared" si="37"/>
        <v>9.0644722847329162E-2</v>
      </c>
      <c r="AH20">
        <f t="shared" si="38"/>
        <v>9.0644722847329162E-2</v>
      </c>
      <c r="AI20">
        <f t="shared" si="43"/>
        <v>9.0644722847329162E-2</v>
      </c>
      <c r="AJ20">
        <f t="shared" si="26"/>
        <v>9.0644722847329148E-2</v>
      </c>
      <c r="AK20" t="b">
        <f t="shared" si="27"/>
        <v>1</v>
      </c>
      <c r="AL20" t="s">
        <v>33</v>
      </c>
      <c r="AM20" t="b">
        <f t="shared" si="39"/>
        <v>1</v>
      </c>
      <c r="AN20">
        <f t="shared" si="14"/>
        <v>1.3877787807814457E-17</v>
      </c>
      <c r="AO20">
        <f t="shared" si="4"/>
        <v>0</v>
      </c>
      <c r="AP20">
        <f t="shared" si="5"/>
        <v>6.9388939039072284E-18</v>
      </c>
      <c r="AQ20" t="b">
        <f t="shared" si="28"/>
        <v>0</v>
      </c>
      <c r="AR20" s="10" t="b">
        <f t="shared" si="29"/>
        <v>1</v>
      </c>
      <c r="AS20" s="10" t="b">
        <f t="shared" si="30"/>
        <v>1</v>
      </c>
      <c r="AT20" s="10" t="b">
        <f t="shared" si="40"/>
        <v>1</v>
      </c>
      <c r="AU20" t="str">
        <f t="shared" si="31"/>
        <v>other</v>
      </c>
      <c r="AV20" t="b">
        <f t="shared" si="7"/>
        <v>0</v>
      </c>
      <c r="AW20" t="str">
        <f t="shared" si="41"/>
        <v>Secant</v>
      </c>
      <c r="AX20" t="str">
        <f t="shared" si="42"/>
        <v>Secant</v>
      </c>
      <c r="AY20">
        <f t="shared" si="8"/>
        <v>9.0644722847329162E-2</v>
      </c>
      <c r="AZ20">
        <f t="shared" si="9"/>
        <v>4.6566128730773926E-10</v>
      </c>
      <c r="BA20">
        <f t="shared" si="10"/>
        <v>9.0644722847329148E-2</v>
      </c>
      <c r="BB20">
        <f t="shared" si="11"/>
        <v>9.0644722847329162E-2</v>
      </c>
      <c r="BC20">
        <f t="shared" si="12"/>
        <v>-4.6566128730773926E-10</v>
      </c>
      <c r="BD20">
        <f t="shared" si="13"/>
        <v>4.6566128730773926E-10</v>
      </c>
      <c r="BE20">
        <f t="shared" si="15"/>
        <v>9.0644722847329148E-2</v>
      </c>
      <c r="BF20">
        <f t="shared" si="16"/>
        <v>9.0644722847329162E-2</v>
      </c>
      <c r="BI20" t="str">
        <f t="shared" si="17"/>
        <v>cash_flows.push_back(mirr::CashFlow(dates::MakeDate("2011-09-14"), 70860.76));</v>
      </c>
    </row>
    <row r="21" spans="1:61" x14ac:dyDescent="0.25">
      <c r="A21" s="8">
        <v>40807</v>
      </c>
      <c r="B21" s="2">
        <v>100366.7</v>
      </c>
      <c r="C21" s="2"/>
      <c r="D21" s="2">
        <f t="shared" si="0"/>
        <v>229</v>
      </c>
      <c r="F21">
        <f t="shared" si="18"/>
        <v>9.0000000000000011E-2</v>
      </c>
      <c r="G21">
        <f t="shared" si="1"/>
        <v>-2408.7967125722207</v>
      </c>
      <c r="R21">
        <f t="shared" si="19"/>
        <v>9.0000000000000011E-2</v>
      </c>
      <c r="T21">
        <f t="shared" si="20"/>
        <v>18</v>
      </c>
      <c r="U21" s="7">
        <f t="shared" si="21"/>
        <v>9.0644722847329148E-2</v>
      </c>
      <c r="V21" s="7">
        <f t="shared" si="22"/>
        <v>9.0644722847329162E-2</v>
      </c>
      <c r="W21" s="7">
        <f t="shared" si="23"/>
        <v>9.0644722847329148E-2</v>
      </c>
      <c r="X21" s="7">
        <f t="shared" si="32"/>
        <v>9.0644722847329148E-2</v>
      </c>
      <c r="Y21">
        <f t="shared" si="2"/>
        <v>-4.6566128730773926E-10</v>
      </c>
      <c r="Z21">
        <f t="shared" si="3"/>
        <v>4.6566128730773926E-10</v>
      </c>
      <c r="AA21">
        <f t="shared" si="24"/>
        <v>-4.6566128730773926E-10</v>
      </c>
      <c r="AB21">
        <f t="shared" si="25"/>
        <v>-4.6566128730773926E-10</v>
      </c>
      <c r="AC21">
        <f t="shared" si="33"/>
        <v>2.2661180711832291E-2</v>
      </c>
      <c r="AD21" t="e">
        <f t="shared" si="34"/>
        <v>#DIV/0!</v>
      </c>
      <c r="AE21" t="e">
        <f t="shared" si="35"/>
        <v>#DIV/0!</v>
      </c>
      <c r="AF21" t="e">
        <f t="shared" si="36"/>
        <v>#DIV/0!</v>
      </c>
      <c r="AG21">
        <f t="shared" si="37"/>
        <v>9.0644722847329162E-2</v>
      </c>
      <c r="AH21">
        <f t="shared" si="38"/>
        <v>9.0644722847329162E-2</v>
      </c>
      <c r="AI21">
        <f t="shared" si="43"/>
        <v>9.0644722847329162E-2</v>
      </c>
      <c r="AJ21">
        <f t="shared" si="26"/>
        <v>9.0644722847329148E-2</v>
      </c>
      <c r="AK21" t="b">
        <f t="shared" si="27"/>
        <v>1</v>
      </c>
      <c r="AL21" t="s">
        <v>33</v>
      </c>
      <c r="AM21" t="b">
        <f t="shared" si="39"/>
        <v>1</v>
      </c>
      <c r="AN21">
        <f t="shared" si="14"/>
        <v>1.3877787807814457E-17</v>
      </c>
      <c r="AO21">
        <f t="shared" si="4"/>
        <v>0</v>
      </c>
      <c r="AP21">
        <f t="shared" si="5"/>
        <v>0</v>
      </c>
      <c r="AQ21" t="b">
        <f t="shared" si="28"/>
        <v>0</v>
      </c>
      <c r="AR21" s="10" t="b">
        <f t="shared" si="29"/>
        <v>1</v>
      </c>
      <c r="AS21" s="10" t="b">
        <f t="shared" si="30"/>
        <v>1</v>
      </c>
      <c r="AT21" s="10" t="b">
        <f t="shared" si="40"/>
        <v>1</v>
      </c>
      <c r="AU21" t="str">
        <f t="shared" si="31"/>
        <v>other</v>
      </c>
      <c r="AV21" t="b">
        <f t="shared" si="7"/>
        <v>0</v>
      </c>
      <c r="AW21" t="str">
        <f t="shared" si="41"/>
        <v>Secant</v>
      </c>
      <c r="AX21" t="str">
        <f t="shared" si="42"/>
        <v>Secant</v>
      </c>
      <c r="AY21">
        <f t="shared" si="8"/>
        <v>9.0644722847329162E-2</v>
      </c>
      <c r="AZ21">
        <f t="shared" si="9"/>
        <v>4.6566128730773926E-10</v>
      </c>
      <c r="BA21">
        <f t="shared" si="10"/>
        <v>9.0644722847329148E-2</v>
      </c>
      <c r="BB21">
        <f t="shared" si="11"/>
        <v>9.0644722847329162E-2</v>
      </c>
      <c r="BC21">
        <f t="shared" si="12"/>
        <v>-4.6566128730773926E-10</v>
      </c>
      <c r="BD21">
        <f t="shared" si="13"/>
        <v>4.6566128730773926E-10</v>
      </c>
      <c r="BE21">
        <f t="shared" si="15"/>
        <v>9.0644722847329148E-2</v>
      </c>
      <c r="BF21">
        <f t="shared" si="16"/>
        <v>9.0644722847329162E-2</v>
      </c>
      <c r="BI21" t="str">
        <f t="shared" si="17"/>
        <v>cash_flows.push_back(mirr::CashFlow(dates::MakeDate("2011-09-21"), 100366.7));</v>
      </c>
    </row>
    <row r="22" spans="1:61" x14ac:dyDescent="0.25">
      <c r="A22" s="8">
        <v>40809</v>
      </c>
      <c r="B22" s="2">
        <v>-104663.2</v>
      </c>
      <c r="C22" s="2"/>
      <c r="D22" s="2">
        <f t="shared" si="0"/>
        <v>231</v>
      </c>
      <c r="F22">
        <f t="shared" si="18"/>
        <v>9.5000000000000015E-2</v>
      </c>
      <c r="G22">
        <f t="shared" si="1"/>
        <v>16168.450438454747</v>
      </c>
      <c r="R22">
        <f t="shared" si="19"/>
        <v>9.5000000000000015E-2</v>
      </c>
      <c r="T22">
        <f t="shared" si="20"/>
        <v>19</v>
      </c>
      <c r="U22" s="7">
        <f t="shared" si="21"/>
        <v>9.0644722847329148E-2</v>
      </c>
      <c r="V22" s="7">
        <f t="shared" si="22"/>
        <v>9.0644722847329162E-2</v>
      </c>
      <c r="W22" s="7">
        <f t="shared" si="23"/>
        <v>9.0644722847329148E-2</v>
      </c>
      <c r="X22" s="7">
        <f t="shared" si="32"/>
        <v>9.0644722847329148E-2</v>
      </c>
      <c r="Y22">
        <f t="shared" si="2"/>
        <v>-4.6566128730773926E-10</v>
      </c>
      <c r="Z22">
        <f t="shared" si="3"/>
        <v>4.6566128730773926E-10</v>
      </c>
      <c r="AA22">
        <f t="shared" si="24"/>
        <v>-4.6566128730773926E-10</v>
      </c>
      <c r="AB22">
        <f t="shared" si="25"/>
        <v>-4.6566128730773926E-10</v>
      </c>
      <c r="AC22">
        <f t="shared" si="33"/>
        <v>2.2661180711832291E-2</v>
      </c>
      <c r="AD22" t="e">
        <f t="shared" si="34"/>
        <v>#DIV/0!</v>
      </c>
      <c r="AE22" t="e">
        <f t="shared" si="35"/>
        <v>#DIV/0!</v>
      </c>
      <c r="AF22" t="e">
        <f t="shared" si="36"/>
        <v>#DIV/0!</v>
      </c>
      <c r="AG22">
        <f t="shared" si="37"/>
        <v>9.0644722847329162E-2</v>
      </c>
      <c r="AH22">
        <f t="shared" si="38"/>
        <v>9.0644722847329162E-2</v>
      </c>
      <c r="AI22">
        <f t="shared" si="43"/>
        <v>9.0644722847329162E-2</v>
      </c>
      <c r="AJ22">
        <f t="shared" si="26"/>
        <v>9.0644722847329148E-2</v>
      </c>
      <c r="AK22" t="b">
        <f t="shared" si="27"/>
        <v>1</v>
      </c>
      <c r="AL22" t="s">
        <v>33</v>
      </c>
      <c r="AM22" t="b">
        <f t="shared" si="39"/>
        <v>1</v>
      </c>
      <c r="AN22">
        <f t="shared" si="14"/>
        <v>1.3877787807814457E-17</v>
      </c>
      <c r="AO22">
        <f t="shared" si="4"/>
        <v>0</v>
      </c>
      <c r="AP22">
        <f t="shared" si="5"/>
        <v>0</v>
      </c>
      <c r="AQ22" t="b">
        <f t="shared" si="28"/>
        <v>0</v>
      </c>
      <c r="AR22" s="10" t="b">
        <f t="shared" si="29"/>
        <v>1</v>
      </c>
      <c r="AS22" s="10" t="b">
        <f t="shared" si="30"/>
        <v>1</v>
      </c>
      <c r="AT22" s="10" t="b">
        <f t="shared" si="40"/>
        <v>1</v>
      </c>
      <c r="AU22" t="str">
        <f t="shared" si="31"/>
        <v>other</v>
      </c>
      <c r="AV22" t="b">
        <f t="shared" si="7"/>
        <v>0</v>
      </c>
      <c r="AW22" t="str">
        <f t="shared" si="41"/>
        <v>Secant</v>
      </c>
      <c r="AX22" t="str">
        <f t="shared" si="42"/>
        <v>Secant</v>
      </c>
      <c r="AY22">
        <f t="shared" si="8"/>
        <v>9.0644722847329162E-2</v>
      </c>
      <c r="AZ22">
        <f t="shared" si="9"/>
        <v>4.6566128730773926E-10</v>
      </c>
      <c r="BA22">
        <f t="shared" si="10"/>
        <v>9.0644722847329148E-2</v>
      </c>
      <c r="BB22">
        <f t="shared" si="11"/>
        <v>9.0644722847329162E-2</v>
      </c>
      <c r="BC22">
        <f t="shared" si="12"/>
        <v>-4.6566128730773926E-10</v>
      </c>
      <c r="BD22">
        <f t="shared" si="13"/>
        <v>4.6566128730773926E-10</v>
      </c>
      <c r="BE22">
        <f t="shared" si="15"/>
        <v>9.0644722847329148E-2</v>
      </c>
      <c r="BF22">
        <f t="shared" si="16"/>
        <v>9.0644722847329162E-2</v>
      </c>
      <c r="BI22" t="str">
        <f t="shared" si="17"/>
        <v>cash_flows.push_back(mirr::CashFlow(dates::MakeDate("2011-09-23"), -104663.2));</v>
      </c>
    </row>
    <row r="23" spans="1:61" x14ac:dyDescent="0.25">
      <c r="A23" s="8">
        <v>40813</v>
      </c>
      <c r="B23" s="2">
        <v>38143</v>
      </c>
      <c r="C23" s="2"/>
      <c r="D23" s="2">
        <f t="shared" si="0"/>
        <v>235</v>
      </c>
      <c r="F23">
        <f t="shared" si="18"/>
        <v>0.10000000000000002</v>
      </c>
      <c r="G23">
        <f t="shared" si="1"/>
        <v>34510.289087487385</v>
      </c>
      <c r="R23">
        <f t="shared" si="19"/>
        <v>0.10000000000000002</v>
      </c>
      <c r="T23">
        <f t="shared" si="20"/>
        <v>20</v>
      </c>
      <c r="U23" s="7">
        <f t="shared" si="21"/>
        <v>9.0644722847329148E-2</v>
      </c>
      <c r="V23" s="7">
        <f t="shared" si="22"/>
        <v>9.0644722847329162E-2</v>
      </c>
      <c r="W23" s="7">
        <f t="shared" si="23"/>
        <v>9.0644722847329148E-2</v>
      </c>
      <c r="X23" s="7">
        <f t="shared" si="32"/>
        <v>9.0644722847329148E-2</v>
      </c>
      <c r="Y23">
        <f t="shared" si="2"/>
        <v>-4.6566128730773926E-10</v>
      </c>
      <c r="Z23">
        <f t="shared" si="3"/>
        <v>4.6566128730773926E-10</v>
      </c>
      <c r="AA23">
        <f t="shared" si="24"/>
        <v>-4.6566128730773926E-10</v>
      </c>
      <c r="AB23">
        <f t="shared" si="25"/>
        <v>-4.6566128730773926E-10</v>
      </c>
      <c r="AC23">
        <f t="shared" si="33"/>
        <v>2.2661180711832291E-2</v>
      </c>
      <c r="AD23" t="e">
        <f t="shared" si="34"/>
        <v>#DIV/0!</v>
      </c>
      <c r="AE23" t="e">
        <f t="shared" si="35"/>
        <v>#DIV/0!</v>
      </c>
      <c r="AF23" t="e">
        <f t="shared" si="36"/>
        <v>#DIV/0!</v>
      </c>
      <c r="AG23">
        <f t="shared" si="37"/>
        <v>9.0644722847329162E-2</v>
      </c>
      <c r="AH23">
        <f t="shared" si="38"/>
        <v>9.0644722847329162E-2</v>
      </c>
      <c r="AI23">
        <f t="shared" si="43"/>
        <v>9.0644722847329162E-2</v>
      </c>
      <c r="AJ23">
        <f t="shared" si="26"/>
        <v>9.0644722847329148E-2</v>
      </c>
      <c r="AK23" t="b">
        <f t="shared" si="27"/>
        <v>1</v>
      </c>
      <c r="AL23" t="s">
        <v>33</v>
      </c>
      <c r="AM23" t="b">
        <f t="shared" si="39"/>
        <v>1</v>
      </c>
      <c r="AN23">
        <f t="shared" si="14"/>
        <v>1.3877787807814457E-17</v>
      </c>
      <c r="AO23">
        <f t="shared" si="4"/>
        <v>0</v>
      </c>
      <c r="AP23">
        <f t="shared" si="5"/>
        <v>0</v>
      </c>
      <c r="AQ23" t="b">
        <f t="shared" si="28"/>
        <v>0</v>
      </c>
      <c r="AR23" s="10" t="b">
        <f t="shared" si="29"/>
        <v>1</v>
      </c>
      <c r="AS23" s="10" t="b">
        <f t="shared" si="30"/>
        <v>1</v>
      </c>
      <c r="AT23" s="10" t="b">
        <f t="shared" si="40"/>
        <v>1</v>
      </c>
      <c r="AU23" t="str">
        <f t="shared" si="31"/>
        <v>other</v>
      </c>
      <c r="AV23" t="b">
        <f t="shared" si="7"/>
        <v>0</v>
      </c>
      <c r="AW23" t="str">
        <f t="shared" si="41"/>
        <v>Secant</v>
      </c>
      <c r="AX23" t="str">
        <f t="shared" si="42"/>
        <v>Secant</v>
      </c>
      <c r="AY23">
        <f t="shared" si="8"/>
        <v>9.0644722847329162E-2</v>
      </c>
      <c r="AZ23">
        <f t="shared" si="9"/>
        <v>4.6566128730773926E-10</v>
      </c>
      <c r="BA23">
        <f t="shared" si="10"/>
        <v>9.0644722847329148E-2</v>
      </c>
      <c r="BB23">
        <f t="shared" si="11"/>
        <v>9.0644722847329162E-2</v>
      </c>
      <c r="BC23">
        <f t="shared" si="12"/>
        <v>-4.6566128730773926E-10</v>
      </c>
      <c r="BD23">
        <f t="shared" si="13"/>
        <v>4.6566128730773926E-10</v>
      </c>
      <c r="BE23">
        <f t="shared" si="15"/>
        <v>9.0644722847329148E-2</v>
      </c>
      <c r="BF23">
        <f t="shared" si="16"/>
        <v>9.0644722847329162E-2</v>
      </c>
      <c r="BI23" t="str">
        <f t="shared" si="17"/>
        <v>cash_flows.push_back(mirr::CashFlow(dates::MakeDate("2011-09-27"), 38143));</v>
      </c>
    </row>
    <row r="24" spans="1:61" x14ac:dyDescent="0.25">
      <c r="A24" s="8">
        <v>40816</v>
      </c>
      <c r="B24" s="2">
        <v>-33170</v>
      </c>
      <c r="C24" s="2"/>
      <c r="D24" s="2">
        <f t="shared" si="0"/>
        <v>238</v>
      </c>
      <c r="F24">
        <f t="shared" si="18"/>
        <v>0.10500000000000002</v>
      </c>
      <c r="G24">
        <f t="shared" si="1"/>
        <v>52620.691377380397</v>
      </c>
      <c r="R24">
        <f t="shared" si="19"/>
        <v>0.10500000000000002</v>
      </c>
      <c r="T24">
        <f t="shared" si="20"/>
        <v>21</v>
      </c>
      <c r="U24" s="7">
        <f t="shared" si="21"/>
        <v>9.0644722847329148E-2</v>
      </c>
      <c r="V24" s="7">
        <f t="shared" si="22"/>
        <v>9.0644722847329162E-2</v>
      </c>
      <c r="W24" s="7">
        <f t="shared" si="23"/>
        <v>9.0644722847329148E-2</v>
      </c>
      <c r="X24" s="7">
        <f t="shared" si="32"/>
        <v>9.0644722847329148E-2</v>
      </c>
      <c r="Y24">
        <f t="shared" si="2"/>
        <v>-4.6566128730773926E-10</v>
      </c>
      <c r="Z24">
        <f t="shared" si="3"/>
        <v>4.6566128730773926E-10</v>
      </c>
      <c r="AA24">
        <f t="shared" si="24"/>
        <v>-4.6566128730773926E-10</v>
      </c>
      <c r="AB24">
        <f t="shared" si="25"/>
        <v>-4.6566128730773926E-10</v>
      </c>
      <c r="AC24">
        <f t="shared" si="33"/>
        <v>2.2661180711832291E-2</v>
      </c>
      <c r="AD24" t="e">
        <f t="shared" si="34"/>
        <v>#DIV/0!</v>
      </c>
      <c r="AE24" t="e">
        <f t="shared" si="35"/>
        <v>#DIV/0!</v>
      </c>
      <c r="AF24" t="e">
        <f t="shared" si="36"/>
        <v>#DIV/0!</v>
      </c>
      <c r="AG24">
        <f t="shared" si="37"/>
        <v>9.0644722847329162E-2</v>
      </c>
      <c r="AH24">
        <f t="shared" si="38"/>
        <v>9.0644722847329162E-2</v>
      </c>
      <c r="AI24">
        <f t="shared" si="43"/>
        <v>9.0644722847329162E-2</v>
      </c>
      <c r="AJ24">
        <f t="shared" si="26"/>
        <v>9.0644722847329148E-2</v>
      </c>
      <c r="AK24" t="b">
        <f t="shared" si="27"/>
        <v>1</v>
      </c>
      <c r="AL24" t="s">
        <v>33</v>
      </c>
      <c r="AM24" t="b">
        <f t="shared" si="39"/>
        <v>1</v>
      </c>
      <c r="AN24">
        <f t="shared" si="14"/>
        <v>1.3877787807814457E-17</v>
      </c>
      <c r="AO24">
        <f t="shared" si="4"/>
        <v>0</v>
      </c>
      <c r="AP24">
        <f t="shared" si="5"/>
        <v>0</v>
      </c>
      <c r="AQ24" t="b">
        <f t="shared" si="28"/>
        <v>0</v>
      </c>
      <c r="AR24" s="10" t="b">
        <f t="shared" si="29"/>
        <v>1</v>
      </c>
      <c r="AS24" s="10" t="b">
        <f t="shared" si="30"/>
        <v>1</v>
      </c>
      <c r="AT24" s="10" t="b">
        <f t="shared" si="40"/>
        <v>1</v>
      </c>
      <c r="AU24" t="str">
        <f t="shared" si="31"/>
        <v>other</v>
      </c>
      <c r="AV24" t="b">
        <f t="shared" si="7"/>
        <v>0</v>
      </c>
      <c r="AW24" t="str">
        <f t="shared" si="41"/>
        <v>Secant</v>
      </c>
      <c r="AX24" t="str">
        <f t="shared" si="42"/>
        <v>Secant</v>
      </c>
      <c r="AY24">
        <f t="shared" si="8"/>
        <v>9.0644722847329162E-2</v>
      </c>
      <c r="AZ24">
        <f t="shared" si="9"/>
        <v>4.6566128730773926E-10</v>
      </c>
      <c r="BA24">
        <f t="shared" si="10"/>
        <v>9.0644722847329148E-2</v>
      </c>
      <c r="BB24">
        <f t="shared" si="11"/>
        <v>9.0644722847329162E-2</v>
      </c>
      <c r="BC24">
        <f t="shared" si="12"/>
        <v>-4.6566128730773926E-10</v>
      </c>
      <c r="BD24">
        <f t="shared" si="13"/>
        <v>4.6566128730773926E-10</v>
      </c>
      <c r="BE24">
        <f t="shared" si="15"/>
        <v>9.0644722847329148E-2</v>
      </c>
      <c r="BF24">
        <f t="shared" si="16"/>
        <v>9.0644722847329162E-2</v>
      </c>
      <c r="BI24" t="str">
        <f t="shared" si="17"/>
        <v>cash_flows.push_back(mirr::CashFlow(dates::MakeDate("2011-09-30"), -33170));</v>
      </c>
    </row>
    <row r="25" spans="1:61" x14ac:dyDescent="0.25">
      <c r="A25" s="8">
        <v>40823</v>
      </c>
      <c r="B25" s="2">
        <v>19430</v>
      </c>
      <c r="C25" s="2"/>
      <c r="D25" s="2">
        <f t="shared" si="0"/>
        <v>245</v>
      </c>
      <c r="F25">
        <f t="shared" si="18"/>
        <v>0.11000000000000003</v>
      </c>
      <c r="G25">
        <f t="shared" si="1"/>
        <v>70503.545234822668</v>
      </c>
      <c r="R25">
        <f t="shared" si="19"/>
        <v>0.11000000000000003</v>
      </c>
      <c r="T25">
        <f t="shared" si="20"/>
        <v>22</v>
      </c>
      <c r="U25" s="7">
        <f t="shared" si="21"/>
        <v>9.0644722847329148E-2</v>
      </c>
      <c r="V25" s="7">
        <f t="shared" si="22"/>
        <v>9.0644722847329162E-2</v>
      </c>
      <c r="W25" s="7">
        <f t="shared" si="23"/>
        <v>9.0644722847329148E-2</v>
      </c>
      <c r="X25" s="7">
        <f t="shared" si="32"/>
        <v>9.0644722847329148E-2</v>
      </c>
      <c r="Y25">
        <f t="shared" si="2"/>
        <v>-4.6566128730773926E-10</v>
      </c>
      <c r="Z25">
        <f t="shared" si="3"/>
        <v>4.6566128730773926E-10</v>
      </c>
      <c r="AA25">
        <f t="shared" si="24"/>
        <v>-4.6566128730773926E-10</v>
      </c>
      <c r="AB25">
        <f t="shared" si="25"/>
        <v>-4.6566128730773926E-10</v>
      </c>
      <c r="AC25">
        <f t="shared" si="33"/>
        <v>2.2661180711832291E-2</v>
      </c>
      <c r="AD25" t="e">
        <f t="shared" si="34"/>
        <v>#DIV/0!</v>
      </c>
      <c r="AE25" t="e">
        <f t="shared" si="35"/>
        <v>#DIV/0!</v>
      </c>
      <c r="AF25" t="e">
        <f t="shared" si="36"/>
        <v>#DIV/0!</v>
      </c>
      <c r="AG25">
        <f t="shared" si="37"/>
        <v>9.0644722847329162E-2</v>
      </c>
      <c r="AH25">
        <f t="shared" si="38"/>
        <v>9.0644722847329162E-2</v>
      </c>
      <c r="AI25">
        <f t="shared" si="43"/>
        <v>9.0644722847329162E-2</v>
      </c>
      <c r="AJ25">
        <f t="shared" si="26"/>
        <v>9.0644722847329148E-2</v>
      </c>
      <c r="AK25" t="b">
        <f t="shared" si="27"/>
        <v>1</v>
      </c>
      <c r="AL25" t="s">
        <v>33</v>
      </c>
      <c r="AM25" t="b">
        <f t="shared" si="39"/>
        <v>1</v>
      </c>
      <c r="AN25">
        <f t="shared" si="14"/>
        <v>1.3877787807814457E-17</v>
      </c>
      <c r="AO25">
        <f t="shared" si="4"/>
        <v>0</v>
      </c>
      <c r="AP25">
        <f t="shared" si="5"/>
        <v>0</v>
      </c>
      <c r="AQ25" t="b">
        <f t="shared" si="28"/>
        <v>0</v>
      </c>
      <c r="AR25" s="10" t="b">
        <f t="shared" si="29"/>
        <v>1</v>
      </c>
      <c r="AS25" s="10" t="b">
        <f t="shared" si="30"/>
        <v>1</v>
      </c>
      <c r="AT25" s="10" t="b">
        <f t="shared" si="40"/>
        <v>1</v>
      </c>
      <c r="AU25" t="str">
        <f t="shared" si="31"/>
        <v>other</v>
      </c>
      <c r="AV25" t="b">
        <f t="shared" si="7"/>
        <v>0</v>
      </c>
      <c r="AW25" t="str">
        <f t="shared" si="41"/>
        <v>Secant</v>
      </c>
      <c r="AX25" t="str">
        <f t="shared" si="42"/>
        <v>Secant</v>
      </c>
      <c r="AY25">
        <f t="shared" si="8"/>
        <v>9.0644722847329162E-2</v>
      </c>
      <c r="AZ25">
        <f t="shared" si="9"/>
        <v>4.6566128730773926E-10</v>
      </c>
      <c r="BA25">
        <f t="shared" si="10"/>
        <v>9.0644722847329148E-2</v>
      </c>
      <c r="BB25">
        <f t="shared" si="11"/>
        <v>9.0644722847329162E-2</v>
      </c>
      <c r="BC25">
        <f t="shared" si="12"/>
        <v>-4.6566128730773926E-10</v>
      </c>
      <c r="BD25">
        <f t="shared" si="13"/>
        <v>4.6566128730773926E-10</v>
      </c>
      <c r="BE25">
        <f t="shared" si="15"/>
        <v>9.0644722847329148E-2</v>
      </c>
      <c r="BF25">
        <f t="shared" si="16"/>
        <v>9.0644722847329162E-2</v>
      </c>
      <c r="BI25" t="str">
        <f t="shared" si="17"/>
        <v>cash_flows.push_back(mirr::CashFlow(dates::MakeDate("2011-10-07"), 19430));</v>
      </c>
    </row>
    <row r="26" spans="1:61" x14ac:dyDescent="0.25">
      <c r="A26" s="8">
        <v>40834</v>
      </c>
      <c r="B26" s="2">
        <v>50958.68</v>
      </c>
      <c r="C26" s="2"/>
      <c r="D26" s="2">
        <f t="shared" si="0"/>
        <v>256</v>
      </c>
      <c r="F26">
        <f t="shared" si="18"/>
        <v>0.11500000000000003</v>
      </c>
      <c r="G26">
        <f t="shared" si="1"/>
        <v>88162.656520844903</v>
      </c>
      <c r="R26">
        <f t="shared" si="19"/>
        <v>0.11500000000000003</v>
      </c>
      <c r="T26">
        <f t="shared" si="20"/>
        <v>23</v>
      </c>
      <c r="U26" s="7">
        <f t="shared" si="21"/>
        <v>9.0644722847329148E-2</v>
      </c>
      <c r="V26" s="7">
        <f t="shared" si="22"/>
        <v>9.0644722847329162E-2</v>
      </c>
      <c r="W26" s="7">
        <f t="shared" si="23"/>
        <v>9.0644722847329148E-2</v>
      </c>
      <c r="X26" s="7">
        <f t="shared" si="32"/>
        <v>9.0644722847329148E-2</v>
      </c>
      <c r="Y26">
        <f t="shared" si="2"/>
        <v>-4.6566128730773926E-10</v>
      </c>
      <c r="Z26">
        <f t="shared" si="3"/>
        <v>4.6566128730773926E-10</v>
      </c>
      <c r="AA26">
        <f t="shared" si="24"/>
        <v>-4.6566128730773926E-10</v>
      </c>
      <c r="AB26">
        <f t="shared" si="25"/>
        <v>-4.6566128730773926E-10</v>
      </c>
      <c r="AC26">
        <f t="shared" si="33"/>
        <v>2.2661180711832291E-2</v>
      </c>
      <c r="AD26" t="e">
        <f t="shared" si="34"/>
        <v>#DIV/0!</v>
      </c>
      <c r="AE26" t="e">
        <f t="shared" si="35"/>
        <v>#DIV/0!</v>
      </c>
      <c r="AF26" t="e">
        <f t="shared" si="36"/>
        <v>#DIV/0!</v>
      </c>
      <c r="AG26">
        <f t="shared" si="37"/>
        <v>9.0644722847329162E-2</v>
      </c>
      <c r="AH26">
        <f t="shared" si="38"/>
        <v>9.0644722847329162E-2</v>
      </c>
      <c r="AI26">
        <f t="shared" si="43"/>
        <v>9.0644722847329162E-2</v>
      </c>
      <c r="AJ26">
        <f t="shared" si="26"/>
        <v>9.0644722847329148E-2</v>
      </c>
      <c r="AK26" t="b">
        <f t="shared" si="27"/>
        <v>1</v>
      </c>
      <c r="AL26" t="s">
        <v>33</v>
      </c>
      <c r="AM26" t="b">
        <f t="shared" si="39"/>
        <v>1</v>
      </c>
      <c r="AN26">
        <f t="shared" si="14"/>
        <v>1.3877787807814457E-17</v>
      </c>
      <c r="AO26">
        <f t="shared" si="4"/>
        <v>0</v>
      </c>
      <c r="AP26">
        <f t="shared" si="5"/>
        <v>0</v>
      </c>
      <c r="AQ26" t="b">
        <f t="shared" si="28"/>
        <v>0</v>
      </c>
      <c r="AR26" s="10" t="b">
        <f t="shared" si="29"/>
        <v>1</v>
      </c>
      <c r="AS26" s="10" t="b">
        <f t="shared" si="30"/>
        <v>1</v>
      </c>
      <c r="AT26" s="10" t="b">
        <f t="shared" si="40"/>
        <v>1</v>
      </c>
      <c r="AU26" t="str">
        <f t="shared" si="31"/>
        <v>other</v>
      </c>
      <c r="AV26" t="b">
        <f t="shared" si="7"/>
        <v>0</v>
      </c>
      <c r="AW26" t="str">
        <f t="shared" si="41"/>
        <v>Secant</v>
      </c>
      <c r="AX26" t="str">
        <f t="shared" si="42"/>
        <v>Secant</v>
      </c>
      <c r="AY26">
        <f t="shared" si="8"/>
        <v>9.0644722847329162E-2</v>
      </c>
      <c r="AZ26">
        <f t="shared" si="9"/>
        <v>4.6566128730773926E-10</v>
      </c>
      <c r="BA26">
        <f t="shared" si="10"/>
        <v>9.0644722847329148E-2</v>
      </c>
      <c r="BB26">
        <f t="shared" si="11"/>
        <v>9.0644722847329162E-2</v>
      </c>
      <c r="BC26">
        <f t="shared" si="12"/>
        <v>-4.6566128730773926E-10</v>
      </c>
      <c r="BD26">
        <f t="shared" si="13"/>
        <v>4.6566128730773926E-10</v>
      </c>
      <c r="BE26">
        <f t="shared" si="15"/>
        <v>9.0644722847329148E-2</v>
      </c>
      <c r="BF26">
        <f t="shared" si="16"/>
        <v>9.0644722847329162E-2</v>
      </c>
      <c r="BI26" t="str">
        <f t="shared" si="17"/>
        <v>cash_flows.push_back(mirr::CashFlow(dates::MakeDate("2011-10-18"), 50958.68));</v>
      </c>
    </row>
    <row r="27" spans="1:61" x14ac:dyDescent="0.25">
      <c r="A27" s="8">
        <v>40842</v>
      </c>
      <c r="B27" s="2">
        <v>-65940</v>
      </c>
      <c r="C27" s="2"/>
      <c r="D27" s="2">
        <f t="shared" si="0"/>
        <v>264</v>
      </c>
      <c r="F27">
        <f t="shared" si="18"/>
        <v>0.12000000000000004</v>
      </c>
      <c r="G27">
        <f t="shared" si="1"/>
        <v>105601.7511171666</v>
      </c>
      <c r="R27">
        <f t="shared" si="19"/>
        <v>0.12000000000000004</v>
      </c>
      <c r="T27">
        <f t="shared" si="20"/>
        <v>24</v>
      </c>
      <c r="U27" s="7">
        <f t="shared" si="21"/>
        <v>9.0644722847329148E-2</v>
      </c>
      <c r="V27" s="7">
        <f t="shared" si="22"/>
        <v>9.0644722847329162E-2</v>
      </c>
      <c r="W27" s="7">
        <f t="shared" si="23"/>
        <v>9.0644722847329148E-2</v>
      </c>
      <c r="X27" s="7">
        <f t="shared" si="32"/>
        <v>9.0644722847329148E-2</v>
      </c>
      <c r="Y27">
        <f t="shared" si="2"/>
        <v>-4.6566128730773926E-10</v>
      </c>
      <c r="Z27">
        <f t="shared" si="3"/>
        <v>4.6566128730773926E-10</v>
      </c>
      <c r="AA27">
        <f t="shared" si="24"/>
        <v>-4.6566128730773926E-10</v>
      </c>
      <c r="AB27">
        <f t="shared" si="25"/>
        <v>-4.6566128730773926E-10</v>
      </c>
      <c r="AC27">
        <f t="shared" si="33"/>
        <v>2.2661180711832291E-2</v>
      </c>
      <c r="AD27" t="e">
        <f t="shared" si="34"/>
        <v>#DIV/0!</v>
      </c>
      <c r="AE27" t="e">
        <f t="shared" si="35"/>
        <v>#DIV/0!</v>
      </c>
      <c r="AF27" t="e">
        <f t="shared" si="36"/>
        <v>#DIV/0!</v>
      </c>
      <c r="AG27">
        <f t="shared" si="37"/>
        <v>9.0644722847329162E-2</v>
      </c>
      <c r="AH27">
        <f t="shared" si="38"/>
        <v>9.0644722847329162E-2</v>
      </c>
      <c r="AI27">
        <f t="shared" si="43"/>
        <v>9.0644722847329162E-2</v>
      </c>
      <c r="AJ27">
        <f t="shared" si="26"/>
        <v>9.0644722847329148E-2</v>
      </c>
      <c r="AK27" t="b">
        <f t="shared" si="27"/>
        <v>1</v>
      </c>
      <c r="AL27" t="s">
        <v>33</v>
      </c>
      <c r="AM27" t="b">
        <f t="shared" si="39"/>
        <v>1</v>
      </c>
      <c r="AN27">
        <f t="shared" si="14"/>
        <v>1.3877787807814457E-17</v>
      </c>
      <c r="AO27">
        <f t="shared" si="4"/>
        <v>0</v>
      </c>
      <c r="AP27">
        <f t="shared" si="5"/>
        <v>0</v>
      </c>
      <c r="AQ27" t="b">
        <f t="shared" si="28"/>
        <v>0</v>
      </c>
      <c r="AR27" s="10" t="b">
        <f t="shared" si="29"/>
        <v>1</v>
      </c>
      <c r="AS27" s="10" t="b">
        <f t="shared" si="30"/>
        <v>1</v>
      </c>
      <c r="AT27" s="10" t="b">
        <f t="shared" si="40"/>
        <v>1</v>
      </c>
      <c r="AU27" t="str">
        <f t="shared" si="31"/>
        <v>other</v>
      </c>
      <c r="AV27" t="b">
        <f t="shared" si="7"/>
        <v>0</v>
      </c>
      <c r="AW27" t="str">
        <f t="shared" si="41"/>
        <v>Secant</v>
      </c>
      <c r="AX27" t="str">
        <f t="shared" si="42"/>
        <v>Secant</v>
      </c>
      <c r="AY27">
        <f t="shared" si="8"/>
        <v>9.0644722847329162E-2</v>
      </c>
      <c r="AZ27">
        <f t="shared" si="9"/>
        <v>4.6566128730773926E-10</v>
      </c>
      <c r="BA27">
        <f t="shared" si="10"/>
        <v>9.0644722847329148E-2</v>
      </c>
      <c r="BB27">
        <f t="shared" si="11"/>
        <v>9.0644722847329162E-2</v>
      </c>
      <c r="BC27">
        <f t="shared" si="12"/>
        <v>-4.6566128730773926E-10</v>
      </c>
      <c r="BD27">
        <f t="shared" si="13"/>
        <v>4.6566128730773926E-10</v>
      </c>
      <c r="BE27">
        <f t="shared" si="15"/>
        <v>9.0644722847329148E-2</v>
      </c>
      <c r="BF27">
        <f t="shared" si="16"/>
        <v>9.0644722847329162E-2</v>
      </c>
      <c r="BI27" t="str">
        <f t="shared" si="17"/>
        <v>cash_flows.push_back(mirr::CashFlow(dates::MakeDate("2011-10-26"), -65940));</v>
      </c>
    </row>
    <row r="28" spans="1:61" x14ac:dyDescent="0.25">
      <c r="A28" s="8">
        <v>40851</v>
      </c>
      <c r="B28" s="2">
        <v>61703.4</v>
      </c>
      <c r="C28" s="2"/>
      <c r="D28" s="2">
        <f t="shared" si="0"/>
        <v>273</v>
      </c>
      <c r="F28">
        <f t="shared" si="18"/>
        <v>0.12500000000000003</v>
      </c>
      <c r="G28">
        <f t="shared" si="1"/>
        <v>122824.47695050249</v>
      </c>
      <c r="R28">
        <f t="shared" si="19"/>
        <v>0.12500000000000003</v>
      </c>
      <c r="T28">
        <f t="shared" si="20"/>
        <v>25</v>
      </c>
      <c r="U28" s="7">
        <f t="shared" si="21"/>
        <v>9.0644722847329148E-2</v>
      </c>
      <c r="V28" s="7">
        <f t="shared" si="22"/>
        <v>9.0644722847329162E-2</v>
      </c>
      <c r="W28" s="7">
        <f t="shared" si="23"/>
        <v>9.0644722847329148E-2</v>
      </c>
      <c r="X28" s="7">
        <f t="shared" si="32"/>
        <v>9.0644722847329148E-2</v>
      </c>
      <c r="Y28">
        <f t="shared" si="2"/>
        <v>-4.6566128730773926E-10</v>
      </c>
      <c r="Z28">
        <f t="shared" si="3"/>
        <v>4.6566128730773926E-10</v>
      </c>
      <c r="AA28">
        <f t="shared" si="24"/>
        <v>-4.6566128730773926E-10</v>
      </c>
      <c r="AB28">
        <f t="shared" si="25"/>
        <v>-4.6566128730773926E-10</v>
      </c>
      <c r="AC28">
        <f t="shared" si="33"/>
        <v>2.2661180711832291E-2</v>
      </c>
      <c r="AD28" t="e">
        <f t="shared" si="34"/>
        <v>#DIV/0!</v>
      </c>
      <c r="AE28" t="e">
        <f t="shared" si="35"/>
        <v>#DIV/0!</v>
      </c>
      <c r="AF28" t="e">
        <f t="shared" si="36"/>
        <v>#DIV/0!</v>
      </c>
      <c r="AG28">
        <f t="shared" si="37"/>
        <v>9.0644722847329162E-2</v>
      </c>
      <c r="AH28">
        <f t="shared" si="38"/>
        <v>9.0644722847329162E-2</v>
      </c>
      <c r="AI28">
        <f t="shared" si="43"/>
        <v>9.0644722847329162E-2</v>
      </c>
      <c r="AJ28">
        <f t="shared" si="26"/>
        <v>9.0644722847329148E-2</v>
      </c>
      <c r="AK28" t="b">
        <f t="shared" si="27"/>
        <v>1</v>
      </c>
      <c r="AL28" t="s">
        <v>33</v>
      </c>
      <c r="AM28" t="b">
        <f t="shared" si="39"/>
        <v>1</v>
      </c>
      <c r="AN28">
        <f t="shared" si="14"/>
        <v>1.3877787807814457E-17</v>
      </c>
      <c r="AO28">
        <f t="shared" si="4"/>
        <v>0</v>
      </c>
      <c r="AP28">
        <f t="shared" si="5"/>
        <v>0</v>
      </c>
      <c r="AQ28" t="b">
        <f t="shared" si="28"/>
        <v>0</v>
      </c>
      <c r="AR28" s="10" t="b">
        <f t="shared" si="29"/>
        <v>1</v>
      </c>
      <c r="AS28" s="10" t="b">
        <f t="shared" si="30"/>
        <v>1</v>
      </c>
      <c r="AT28" s="10" t="b">
        <f t="shared" si="40"/>
        <v>1</v>
      </c>
      <c r="AU28" t="str">
        <f t="shared" si="31"/>
        <v>other</v>
      </c>
      <c r="AV28" t="b">
        <f t="shared" si="7"/>
        <v>0</v>
      </c>
      <c r="AW28" t="str">
        <f t="shared" si="41"/>
        <v>Secant</v>
      </c>
      <c r="AX28" t="str">
        <f t="shared" si="42"/>
        <v>Secant</v>
      </c>
      <c r="AY28">
        <f t="shared" si="8"/>
        <v>9.0644722847329162E-2</v>
      </c>
      <c r="AZ28">
        <f t="shared" si="9"/>
        <v>4.6566128730773926E-10</v>
      </c>
      <c r="BA28">
        <f t="shared" si="10"/>
        <v>9.0644722847329148E-2</v>
      </c>
      <c r="BB28">
        <f t="shared" si="11"/>
        <v>9.0644722847329162E-2</v>
      </c>
      <c r="BC28">
        <f t="shared" si="12"/>
        <v>-4.6566128730773926E-10</v>
      </c>
      <c r="BD28">
        <f t="shared" si="13"/>
        <v>4.6566128730773926E-10</v>
      </c>
      <c r="BE28">
        <f t="shared" si="15"/>
        <v>9.0644722847329148E-2</v>
      </c>
      <c r="BF28">
        <f t="shared" si="16"/>
        <v>9.0644722847329162E-2</v>
      </c>
      <c r="BI28" t="str">
        <f t="shared" si="17"/>
        <v>cash_flows.push_back(mirr::CashFlow(dates::MakeDate("2011-11-04"), 61703.4));</v>
      </c>
    </row>
    <row r="29" spans="1:61" x14ac:dyDescent="0.25">
      <c r="A29" s="8">
        <v>40856</v>
      </c>
      <c r="B29" s="2">
        <v>31480</v>
      </c>
      <c r="C29" s="2"/>
      <c r="D29" s="2">
        <f t="shared" si="0"/>
        <v>278</v>
      </c>
      <c r="F29">
        <f t="shared" si="18"/>
        <v>0.13000000000000003</v>
      </c>
      <c r="G29">
        <f t="shared" si="1"/>
        <v>139834.40595702501</v>
      </c>
      <c r="R29">
        <f t="shared" si="19"/>
        <v>0.13000000000000003</v>
      </c>
      <c r="T29">
        <f t="shared" si="20"/>
        <v>26</v>
      </c>
      <c r="U29" s="7">
        <f t="shared" si="21"/>
        <v>9.0644722847329148E-2</v>
      </c>
      <c r="V29" s="7">
        <f t="shared" si="22"/>
        <v>9.0644722847329162E-2</v>
      </c>
      <c r="W29" s="7">
        <f t="shared" si="23"/>
        <v>9.0644722847329148E-2</v>
      </c>
      <c r="X29" s="7">
        <f t="shared" si="32"/>
        <v>9.0644722847329148E-2</v>
      </c>
      <c r="Y29">
        <f t="shared" si="2"/>
        <v>-4.6566128730773926E-10</v>
      </c>
      <c r="Z29">
        <f t="shared" si="3"/>
        <v>4.6566128730773926E-10</v>
      </c>
      <c r="AA29">
        <f t="shared" si="24"/>
        <v>-4.6566128730773926E-10</v>
      </c>
      <c r="AB29">
        <f t="shared" si="25"/>
        <v>-4.6566128730773926E-10</v>
      </c>
      <c r="AC29">
        <f t="shared" si="33"/>
        <v>2.2661180711832291E-2</v>
      </c>
      <c r="AD29" t="e">
        <f t="shared" si="34"/>
        <v>#DIV/0!</v>
      </c>
      <c r="AE29" t="e">
        <f t="shared" si="35"/>
        <v>#DIV/0!</v>
      </c>
      <c r="AF29" t="e">
        <f t="shared" si="36"/>
        <v>#DIV/0!</v>
      </c>
      <c r="AG29">
        <f t="shared" si="37"/>
        <v>9.0644722847329162E-2</v>
      </c>
      <c r="AH29">
        <f t="shared" si="38"/>
        <v>9.0644722847329162E-2</v>
      </c>
      <c r="AI29">
        <f t="shared" si="43"/>
        <v>9.0644722847329162E-2</v>
      </c>
      <c r="AJ29">
        <f t="shared" si="26"/>
        <v>9.0644722847329148E-2</v>
      </c>
      <c r="AK29" t="b">
        <f t="shared" si="27"/>
        <v>1</v>
      </c>
      <c r="AL29" t="s">
        <v>33</v>
      </c>
      <c r="AM29" t="b">
        <f t="shared" si="39"/>
        <v>1</v>
      </c>
      <c r="AN29">
        <f t="shared" si="14"/>
        <v>1.3877787807814457E-17</v>
      </c>
      <c r="AO29">
        <f t="shared" si="4"/>
        <v>0</v>
      </c>
      <c r="AP29">
        <f t="shared" si="5"/>
        <v>0</v>
      </c>
      <c r="AQ29" t="b">
        <f t="shared" si="28"/>
        <v>0</v>
      </c>
      <c r="AR29" s="10" t="b">
        <f t="shared" si="29"/>
        <v>1</v>
      </c>
      <c r="AS29" s="10" t="b">
        <f t="shared" si="30"/>
        <v>1</v>
      </c>
      <c r="AT29" s="10" t="b">
        <f t="shared" si="40"/>
        <v>1</v>
      </c>
      <c r="AU29" t="str">
        <f t="shared" si="31"/>
        <v>other</v>
      </c>
      <c r="AV29" t="b">
        <f t="shared" si="7"/>
        <v>0</v>
      </c>
      <c r="AW29" t="str">
        <f t="shared" si="41"/>
        <v>Secant</v>
      </c>
      <c r="AX29" t="str">
        <f t="shared" si="42"/>
        <v>Secant</v>
      </c>
      <c r="AY29">
        <f t="shared" si="8"/>
        <v>9.0644722847329162E-2</v>
      </c>
      <c r="AZ29">
        <f t="shared" si="9"/>
        <v>4.6566128730773926E-10</v>
      </c>
      <c r="BA29">
        <f t="shared" si="10"/>
        <v>9.0644722847329148E-2</v>
      </c>
      <c r="BB29">
        <f t="shared" si="11"/>
        <v>9.0644722847329162E-2</v>
      </c>
      <c r="BC29">
        <f t="shared" si="12"/>
        <v>-4.6566128730773926E-10</v>
      </c>
      <c r="BD29">
        <f t="shared" si="13"/>
        <v>4.6566128730773926E-10</v>
      </c>
      <c r="BE29">
        <f t="shared" si="15"/>
        <v>9.0644722847329148E-2</v>
      </c>
      <c r="BF29">
        <f t="shared" si="16"/>
        <v>9.0644722847329162E-2</v>
      </c>
      <c r="BI29" t="str">
        <f t="shared" si="17"/>
        <v>cash_flows.push_back(mirr::CashFlow(dates::MakeDate("2011-11-09"), 31480));</v>
      </c>
    </row>
    <row r="30" spans="1:61" x14ac:dyDescent="0.25">
      <c r="A30" s="8">
        <v>40864</v>
      </c>
      <c r="B30" s="2">
        <v>32515.4</v>
      </c>
      <c r="C30" s="2"/>
      <c r="D30" s="2">
        <f t="shared" si="0"/>
        <v>286</v>
      </c>
      <c r="F30">
        <f t="shared" si="18"/>
        <v>0.13500000000000004</v>
      </c>
      <c r="G30">
        <f t="shared" si="1"/>
        <v>156635.03598891804</v>
      </c>
      <c r="R30">
        <f t="shared" si="19"/>
        <v>0.13500000000000004</v>
      </c>
      <c r="T30">
        <f t="shared" si="20"/>
        <v>27</v>
      </c>
      <c r="U30" s="7">
        <f t="shared" si="21"/>
        <v>9.0644722847329148E-2</v>
      </c>
      <c r="V30" s="7">
        <f t="shared" si="22"/>
        <v>9.0644722847329162E-2</v>
      </c>
      <c r="W30" s="7">
        <f t="shared" si="23"/>
        <v>9.0644722847329148E-2</v>
      </c>
      <c r="X30" s="7">
        <f t="shared" si="32"/>
        <v>9.0644722847329148E-2</v>
      </c>
      <c r="Y30">
        <f t="shared" si="2"/>
        <v>-4.6566128730773926E-10</v>
      </c>
      <c r="Z30">
        <f t="shared" si="3"/>
        <v>4.6566128730773926E-10</v>
      </c>
      <c r="AA30">
        <f t="shared" si="24"/>
        <v>-4.6566128730773926E-10</v>
      </c>
      <c r="AB30">
        <f t="shared" si="25"/>
        <v>-4.6566128730773926E-10</v>
      </c>
      <c r="AC30">
        <f t="shared" si="33"/>
        <v>2.2661180711832291E-2</v>
      </c>
      <c r="AD30" t="e">
        <f t="shared" si="34"/>
        <v>#DIV/0!</v>
      </c>
      <c r="AE30" t="e">
        <f t="shared" si="35"/>
        <v>#DIV/0!</v>
      </c>
      <c r="AF30" t="e">
        <f t="shared" si="36"/>
        <v>#DIV/0!</v>
      </c>
      <c r="AG30">
        <f t="shared" si="37"/>
        <v>9.0644722847329162E-2</v>
      </c>
      <c r="AH30">
        <f t="shared" si="38"/>
        <v>9.0644722847329162E-2</v>
      </c>
      <c r="AI30">
        <f t="shared" si="43"/>
        <v>9.0644722847329162E-2</v>
      </c>
      <c r="AJ30">
        <f t="shared" si="26"/>
        <v>9.0644722847329148E-2</v>
      </c>
      <c r="AK30" t="b">
        <f t="shared" si="27"/>
        <v>1</v>
      </c>
      <c r="AL30" t="s">
        <v>33</v>
      </c>
      <c r="AM30" t="b">
        <f t="shared" si="39"/>
        <v>1</v>
      </c>
      <c r="AN30">
        <f t="shared" si="14"/>
        <v>1.3877787807814457E-17</v>
      </c>
      <c r="AO30">
        <f t="shared" si="4"/>
        <v>0</v>
      </c>
      <c r="AP30">
        <f t="shared" si="5"/>
        <v>0</v>
      </c>
      <c r="AQ30" t="b">
        <f t="shared" si="28"/>
        <v>0</v>
      </c>
      <c r="AR30" s="10" t="b">
        <f t="shared" si="29"/>
        <v>1</v>
      </c>
      <c r="AS30" s="10" t="b">
        <f t="shared" si="30"/>
        <v>1</v>
      </c>
      <c r="AT30" s="10" t="b">
        <f t="shared" si="40"/>
        <v>1</v>
      </c>
      <c r="AU30" t="str">
        <f t="shared" si="31"/>
        <v>other</v>
      </c>
      <c r="AV30" t="b">
        <f t="shared" si="7"/>
        <v>0</v>
      </c>
      <c r="AW30" t="str">
        <f t="shared" si="41"/>
        <v>Secant</v>
      </c>
      <c r="AX30" t="str">
        <f t="shared" si="42"/>
        <v>Secant</v>
      </c>
      <c r="AY30">
        <f t="shared" si="8"/>
        <v>9.0644722847329162E-2</v>
      </c>
      <c r="AZ30">
        <f t="shared" si="9"/>
        <v>4.6566128730773926E-10</v>
      </c>
      <c r="BA30">
        <f t="shared" si="10"/>
        <v>9.0644722847329148E-2</v>
      </c>
      <c r="BB30">
        <f t="shared" si="11"/>
        <v>9.0644722847329162E-2</v>
      </c>
      <c r="BC30">
        <f t="shared" si="12"/>
        <v>-4.6566128730773926E-10</v>
      </c>
      <c r="BD30">
        <f t="shared" si="13"/>
        <v>4.6566128730773926E-10</v>
      </c>
      <c r="BE30">
        <f t="shared" si="15"/>
        <v>9.0644722847329148E-2</v>
      </c>
      <c r="BF30">
        <f t="shared" si="16"/>
        <v>9.0644722847329162E-2</v>
      </c>
      <c r="BI30" t="str">
        <f t="shared" si="17"/>
        <v>cash_flows.push_back(mirr::CashFlow(dates::MakeDate("2011-11-17"), 32515.4));</v>
      </c>
    </row>
    <row r="31" spans="1:61" x14ac:dyDescent="0.25">
      <c r="A31" s="8">
        <v>40869</v>
      </c>
      <c r="B31" s="2">
        <v>511.2</v>
      </c>
      <c r="C31" s="2"/>
      <c r="D31" s="2">
        <f t="shared" si="0"/>
        <v>291</v>
      </c>
      <c r="F31">
        <f t="shared" si="18"/>
        <v>0.14000000000000004</v>
      </c>
      <c r="G31">
        <f t="shared" si="1"/>
        <v>173229.7926650187</v>
      </c>
      <c r="R31">
        <f t="shared" si="19"/>
        <v>0.14000000000000004</v>
      </c>
      <c r="T31">
        <f t="shared" si="20"/>
        <v>28</v>
      </c>
      <c r="U31" s="7">
        <f t="shared" si="21"/>
        <v>9.0644722847329148E-2</v>
      </c>
      <c r="V31" s="7">
        <f t="shared" si="22"/>
        <v>9.0644722847329162E-2</v>
      </c>
      <c r="W31" s="7">
        <f t="shared" si="23"/>
        <v>9.0644722847329148E-2</v>
      </c>
      <c r="X31" s="7">
        <f t="shared" si="32"/>
        <v>9.0644722847329148E-2</v>
      </c>
      <c r="Y31">
        <f t="shared" si="2"/>
        <v>-4.6566128730773926E-10</v>
      </c>
      <c r="Z31">
        <f t="shared" si="3"/>
        <v>4.6566128730773926E-10</v>
      </c>
      <c r="AA31">
        <f t="shared" si="24"/>
        <v>-4.6566128730773926E-10</v>
      </c>
      <c r="AB31">
        <f t="shared" si="25"/>
        <v>-4.6566128730773926E-10</v>
      </c>
      <c r="AC31">
        <f t="shared" si="33"/>
        <v>2.2661180711832291E-2</v>
      </c>
      <c r="AD31" t="e">
        <f t="shared" si="34"/>
        <v>#DIV/0!</v>
      </c>
      <c r="AE31" t="e">
        <f t="shared" si="35"/>
        <v>#DIV/0!</v>
      </c>
      <c r="AF31" t="e">
        <f t="shared" si="36"/>
        <v>#DIV/0!</v>
      </c>
      <c r="AG31">
        <f t="shared" si="37"/>
        <v>9.0644722847329162E-2</v>
      </c>
      <c r="AH31">
        <f t="shared" si="38"/>
        <v>9.0644722847329162E-2</v>
      </c>
      <c r="AI31">
        <f t="shared" si="43"/>
        <v>9.0644722847329162E-2</v>
      </c>
      <c r="AJ31">
        <f t="shared" si="26"/>
        <v>9.0644722847329148E-2</v>
      </c>
      <c r="AK31" t="b">
        <f t="shared" si="27"/>
        <v>1</v>
      </c>
      <c r="AL31" t="s">
        <v>33</v>
      </c>
      <c r="AM31" t="b">
        <f t="shared" si="39"/>
        <v>1</v>
      </c>
      <c r="AN31">
        <f t="shared" si="14"/>
        <v>1.3877787807814457E-17</v>
      </c>
      <c r="AO31">
        <f t="shared" si="4"/>
        <v>0</v>
      </c>
      <c r="AP31">
        <f t="shared" si="5"/>
        <v>0</v>
      </c>
      <c r="AQ31" t="b">
        <f t="shared" si="28"/>
        <v>0</v>
      </c>
      <c r="AR31" s="10" t="b">
        <f t="shared" si="29"/>
        <v>1</v>
      </c>
      <c r="AS31" s="10" t="b">
        <f t="shared" si="30"/>
        <v>1</v>
      </c>
      <c r="AT31" s="10" t="b">
        <f t="shared" si="40"/>
        <v>1</v>
      </c>
      <c r="AU31" t="str">
        <f t="shared" si="31"/>
        <v>other</v>
      </c>
      <c r="AV31" t="b">
        <f t="shared" si="7"/>
        <v>0</v>
      </c>
      <c r="AW31" t="str">
        <f t="shared" si="41"/>
        <v>Secant</v>
      </c>
      <c r="AX31" t="str">
        <f t="shared" si="42"/>
        <v>Secant</v>
      </c>
      <c r="AY31">
        <f t="shared" si="8"/>
        <v>9.0644722847329162E-2</v>
      </c>
      <c r="AZ31">
        <f t="shared" si="9"/>
        <v>4.6566128730773926E-10</v>
      </c>
      <c r="BA31">
        <f t="shared" si="10"/>
        <v>9.0644722847329148E-2</v>
      </c>
      <c r="BB31">
        <f t="shared" si="11"/>
        <v>9.0644722847329162E-2</v>
      </c>
      <c r="BC31">
        <f t="shared" si="12"/>
        <v>-4.6566128730773926E-10</v>
      </c>
      <c r="BD31">
        <f t="shared" si="13"/>
        <v>4.6566128730773926E-10</v>
      </c>
      <c r="BE31">
        <f t="shared" si="15"/>
        <v>9.0644722847329148E-2</v>
      </c>
      <c r="BF31">
        <f t="shared" si="16"/>
        <v>9.0644722847329162E-2</v>
      </c>
      <c r="BI31" t="str">
        <f t="shared" si="17"/>
        <v>cash_flows.push_back(mirr::CashFlow(dates::MakeDate("2011-11-22"), 511.2));</v>
      </c>
    </row>
    <row r="32" spans="1:61" x14ac:dyDescent="0.25">
      <c r="A32" s="8">
        <v>40908</v>
      </c>
      <c r="B32" s="2">
        <v>0</v>
      </c>
      <c r="C32" s="2"/>
      <c r="D32" s="2">
        <f t="shared" si="0"/>
        <v>330</v>
      </c>
      <c r="F32">
        <f t="shared" si="18"/>
        <v>0.14500000000000005</v>
      </c>
      <c r="G32">
        <f t="shared" si="1"/>
        <v>189622.03116743593</v>
      </c>
      <c r="R32">
        <f t="shared" si="19"/>
        <v>0.14500000000000005</v>
      </c>
      <c r="T32">
        <f t="shared" si="20"/>
        <v>29</v>
      </c>
      <c r="U32" s="7">
        <f t="shared" si="21"/>
        <v>9.0644722847329148E-2</v>
      </c>
      <c r="V32" s="7">
        <f t="shared" si="22"/>
        <v>9.0644722847329162E-2</v>
      </c>
      <c r="W32" s="7">
        <f t="shared" si="23"/>
        <v>9.0644722847329148E-2</v>
      </c>
      <c r="X32" s="7">
        <f t="shared" si="32"/>
        <v>9.0644722847329148E-2</v>
      </c>
      <c r="Y32">
        <f t="shared" si="2"/>
        <v>-4.6566128730773926E-10</v>
      </c>
      <c r="Z32">
        <f t="shared" si="3"/>
        <v>4.6566128730773926E-10</v>
      </c>
      <c r="AA32">
        <f t="shared" si="24"/>
        <v>-4.6566128730773926E-10</v>
      </c>
      <c r="AB32">
        <f t="shared" si="25"/>
        <v>-4.6566128730773926E-10</v>
      </c>
      <c r="AC32">
        <f t="shared" si="33"/>
        <v>2.2661180711832291E-2</v>
      </c>
      <c r="AD32" t="e">
        <f t="shared" si="34"/>
        <v>#DIV/0!</v>
      </c>
      <c r="AE32" t="e">
        <f t="shared" si="35"/>
        <v>#DIV/0!</v>
      </c>
      <c r="AF32" t="e">
        <f t="shared" si="36"/>
        <v>#DIV/0!</v>
      </c>
      <c r="AG32">
        <f t="shared" si="37"/>
        <v>9.0644722847329162E-2</v>
      </c>
      <c r="AH32">
        <f t="shared" si="38"/>
        <v>9.0644722847329162E-2</v>
      </c>
      <c r="AI32">
        <f t="shared" si="43"/>
        <v>9.0644722847329162E-2</v>
      </c>
      <c r="AJ32">
        <f t="shared" si="26"/>
        <v>9.0644722847329148E-2</v>
      </c>
      <c r="AK32" t="b">
        <f t="shared" si="27"/>
        <v>1</v>
      </c>
      <c r="AL32" t="s">
        <v>33</v>
      </c>
      <c r="AM32" t="b">
        <f t="shared" si="39"/>
        <v>1</v>
      </c>
      <c r="AN32">
        <f t="shared" si="14"/>
        <v>1.3877787807814457E-17</v>
      </c>
      <c r="AO32">
        <f t="shared" si="4"/>
        <v>0</v>
      </c>
      <c r="AP32">
        <f t="shared" si="5"/>
        <v>0</v>
      </c>
      <c r="AQ32" t="b">
        <f t="shared" si="28"/>
        <v>0</v>
      </c>
      <c r="AR32" s="10" t="b">
        <f t="shared" si="29"/>
        <v>1</v>
      </c>
      <c r="AS32" s="10" t="b">
        <f t="shared" si="30"/>
        <v>1</v>
      </c>
      <c r="AT32" s="10" t="b">
        <f t="shared" si="40"/>
        <v>1</v>
      </c>
      <c r="AU32" t="str">
        <f t="shared" si="31"/>
        <v>other</v>
      </c>
      <c r="AV32" t="b">
        <f t="shared" si="7"/>
        <v>0</v>
      </c>
      <c r="AW32" t="str">
        <f t="shared" si="41"/>
        <v>Secant</v>
      </c>
      <c r="AX32" t="str">
        <f t="shared" si="42"/>
        <v>Secant</v>
      </c>
      <c r="AY32">
        <f t="shared" si="8"/>
        <v>9.0644722847329162E-2</v>
      </c>
      <c r="AZ32">
        <f t="shared" si="9"/>
        <v>4.6566128730773926E-10</v>
      </c>
      <c r="BA32">
        <f t="shared" si="10"/>
        <v>9.0644722847329148E-2</v>
      </c>
      <c r="BB32">
        <f t="shared" si="11"/>
        <v>9.0644722847329162E-2</v>
      </c>
      <c r="BC32">
        <f t="shared" si="12"/>
        <v>-4.6566128730773926E-10</v>
      </c>
      <c r="BD32">
        <f t="shared" si="13"/>
        <v>4.6566128730773926E-10</v>
      </c>
      <c r="BE32">
        <f t="shared" si="15"/>
        <v>9.0644722847329148E-2</v>
      </c>
      <c r="BF32">
        <f t="shared" si="16"/>
        <v>9.0644722847329162E-2</v>
      </c>
      <c r="BI32" t="str">
        <f t="shared" si="17"/>
        <v>cash_flows.push_back(mirr::CashFlow(dates::MakeDate("2011-12-31"), 0));</v>
      </c>
    </row>
    <row r="33" spans="1:61" x14ac:dyDescent="0.25">
      <c r="A33" s="8">
        <v>40938</v>
      </c>
      <c r="B33" s="2">
        <v>15092.98</v>
      </c>
      <c r="C33" s="2"/>
      <c r="D33" s="2">
        <f t="shared" si="0"/>
        <v>360</v>
      </c>
      <c r="F33">
        <f t="shared" si="18"/>
        <v>0.15000000000000005</v>
      </c>
      <c r="G33">
        <f t="shared" si="1"/>
        <v>205815.03798591811</v>
      </c>
      <c r="R33">
        <f t="shared" si="19"/>
        <v>0.15000000000000005</v>
      </c>
      <c r="T33">
        <f t="shared" si="20"/>
        <v>30</v>
      </c>
      <c r="U33" s="7">
        <f t="shared" si="21"/>
        <v>9.0644722847329148E-2</v>
      </c>
      <c r="V33" s="7">
        <f t="shared" si="22"/>
        <v>9.0644722847329162E-2</v>
      </c>
      <c r="W33" s="7">
        <f t="shared" si="23"/>
        <v>9.0644722847329148E-2</v>
      </c>
      <c r="X33" s="7">
        <f t="shared" si="32"/>
        <v>9.0644722847329148E-2</v>
      </c>
      <c r="Y33">
        <f t="shared" si="2"/>
        <v>-4.6566128730773926E-10</v>
      </c>
      <c r="Z33">
        <f t="shared" si="3"/>
        <v>4.6566128730773926E-10</v>
      </c>
      <c r="AA33">
        <f t="shared" si="24"/>
        <v>-4.6566128730773926E-10</v>
      </c>
      <c r="AB33">
        <f t="shared" si="25"/>
        <v>-4.6566128730773926E-10</v>
      </c>
      <c r="AC33">
        <f t="shared" si="33"/>
        <v>2.2661180711832291E-2</v>
      </c>
      <c r="AD33" t="e">
        <f t="shared" si="34"/>
        <v>#DIV/0!</v>
      </c>
      <c r="AE33" t="e">
        <f t="shared" si="35"/>
        <v>#DIV/0!</v>
      </c>
      <c r="AF33" t="e">
        <f t="shared" si="36"/>
        <v>#DIV/0!</v>
      </c>
      <c r="AG33">
        <f t="shared" si="37"/>
        <v>9.0644722847329162E-2</v>
      </c>
      <c r="AH33">
        <f t="shared" si="38"/>
        <v>9.0644722847329162E-2</v>
      </c>
      <c r="AI33">
        <f t="shared" si="43"/>
        <v>9.0644722847329162E-2</v>
      </c>
      <c r="AJ33">
        <f t="shared" si="26"/>
        <v>9.0644722847329148E-2</v>
      </c>
      <c r="AK33" t="b">
        <f t="shared" si="27"/>
        <v>1</v>
      </c>
      <c r="AL33" t="s">
        <v>33</v>
      </c>
      <c r="AM33" t="b">
        <f t="shared" si="39"/>
        <v>1</v>
      </c>
      <c r="AN33">
        <f t="shared" si="14"/>
        <v>1.3877787807814457E-17</v>
      </c>
      <c r="AO33">
        <f t="shared" si="4"/>
        <v>0</v>
      </c>
      <c r="AP33">
        <f t="shared" si="5"/>
        <v>0</v>
      </c>
      <c r="AQ33" t="b">
        <f t="shared" si="28"/>
        <v>0</v>
      </c>
      <c r="AR33" s="10" t="b">
        <f t="shared" si="29"/>
        <v>1</v>
      </c>
      <c r="AS33" s="10" t="b">
        <f t="shared" si="30"/>
        <v>1</v>
      </c>
      <c r="AT33" s="10" t="b">
        <f t="shared" si="40"/>
        <v>1</v>
      </c>
      <c r="AU33" t="str">
        <f t="shared" si="31"/>
        <v>other</v>
      </c>
      <c r="AV33" t="b">
        <f t="shared" si="7"/>
        <v>0</v>
      </c>
      <c r="AW33" t="str">
        <f t="shared" si="41"/>
        <v>Secant</v>
      </c>
      <c r="AX33" t="str">
        <f t="shared" si="42"/>
        <v>Secant</v>
      </c>
      <c r="AY33">
        <f t="shared" si="8"/>
        <v>9.0644722847329162E-2</v>
      </c>
      <c r="AZ33">
        <f t="shared" si="9"/>
        <v>4.6566128730773926E-10</v>
      </c>
      <c r="BA33">
        <f t="shared" si="10"/>
        <v>9.0644722847329148E-2</v>
      </c>
      <c r="BB33">
        <f t="shared" si="11"/>
        <v>9.0644722847329162E-2</v>
      </c>
      <c r="BC33">
        <f t="shared" si="12"/>
        <v>-4.6566128730773926E-10</v>
      </c>
      <c r="BD33">
        <f t="shared" si="13"/>
        <v>4.6566128730773926E-10</v>
      </c>
      <c r="BE33">
        <f t="shared" si="15"/>
        <v>9.0644722847329148E-2</v>
      </c>
      <c r="BF33">
        <f t="shared" si="16"/>
        <v>9.0644722847329162E-2</v>
      </c>
      <c r="BI33" t="str">
        <f t="shared" si="17"/>
        <v>cash_flows.push_back(mirr::CashFlow(dates::MakeDate("2012-01-30"), 15092.98));</v>
      </c>
    </row>
    <row r="34" spans="1:61" x14ac:dyDescent="0.25">
      <c r="A34" s="8">
        <v>40941</v>
      </c>
      <c r="B34" s="2">
        <v>265586.2</v>
      </c>
      <c r="C34" s="2"/>
      <c r="D34" s="2">
        <f t="shared" si="0"/>
        <v>363</v>
      </c>
      <c r="F34">
        <f t="shared" si="18"/>
        <v>0.15500000000000005</v>
      </c>
      <c r="G34">
        <f t="shared" si="1"/>
        <v>221812.03261171421</v>
      </c>
      <c r="R34">
        <f t="shared" si="19"/>
        <v>0.15500000000000005</v>
      </c>
      <c r="T34">
        <f t="shared" si="20"/>
        <v>31</v>
      </c>
      <c r="U34" s="7">
        <f t="shared" si="21"/>
        <v>9.0644722847329148E-2</v>
      </c>
      <c r="V34" s="7">
        <f t="shared" si="22"/>
        <v>9.0644722847329162E-2</v>
      </c>
      <c r="W34" s="7">
        <f t="shared" si="23"/>
        <v>9.0644722847329148E-2</v>
      </c>
      <c r="X34" s="7">
        <f t="shared" si="32"/>
        <v>9.0644722847329148E-2</v>
      </c>
      <c r="Y34">
        <f t="shared" si="2"/>
        <v>-4.6566128730773926E-10</v>
      </c>
      <c r="Z34">
        <f t="shared" si="3"/>
        <v>4.6566128730773926E-10</v>
      </c>
      <c r="AA34">
        <f t="shared" si="24"/>
        <v>-4.6566128730773926E-10</v>
      </c>
      <c r="AB34">
        <f t="shared" si="25"/>
        <v>-4.6566128730773926E-10</v>
      </c>
      <c r="AC34">
        <f t="shared" si="33"/>
        <v>2.2661180711832291E-2</v>
      </c>
      <c r="AD34" t="e">
        <f t="shared" si="34"/>
        <v>#DIV/0!</v>
      </c>
      <c r="AE34" t="e">
        <f t="shared" si="35"/>
        <v>#DIV/0!</v>
      </c>
      <c r="AF34" t="e">
        <f t="shared" si="36"/>
        <v>#DIV/0!</v>
      </c>
      <c r="AG34">
        <f t="shared" si="37"/>
        <v>9.0644722847329162E-2</v>
      </c>
      <c r="AH34">
        <f t="shared" si="38"/>
        <v>9.0644722847329162E-2</v>
      </c>
      <c r="AI34">
        <f t="shared" si="43"/>
        <v>9.0644722847329162E-2</v>
      </c>
      <c r="AJ34">
        <f t="shared" si="26"/>
        <v>9.0644722847329148E-2</v>
      </c>
      <c r="AK34" t="b">
        <f t="shared" si="27"/>
        <v>1</v>
      </c>
      <c r="AL34" t="s">
        <v>33</v>
      </c>
      <c r="AM34" t="b">
        <f t="shared" si="39"/>
        <v>1</v>
      </c>
      <c r="AN34">
        <f t="shared" si="14"/>
        <v>1.3877787807814457E-17</v>
      </c>
      <c r="AO34">
        <f t="shared" si="4"/>
        <v>0</v>
      </c>
      <c r="AP34">
        <f t="shared" si="5"/>
        <v>0</v>
      </c>
      <c r="AQ34" t="b">
        <f t="shared" si="28"/>
        <v>0</v>
      </c>
      <c r="AR34" s="10" t="b">
        <f t="shared" si="29"/>
        <v>1</v>
      </c>
      <c r="AS34" s="10" t="b">
        <f t="shared" si="30"/>
        <v>1</v>
      </c>
      <c r="AT34" s="10" t="b">
        <f t="shared" si="40"/>
        <v>1</v>
      </c>
      <c r="AU34" t="str">
        <f t="shared" si="31"/>
        <v>other</v>
      </c>
      <c r="AV34" t="b">
        <f t="shared" si="7"/>
        <v>0</v>
      </c>
      <c r="AW34" t="str">
        <f t="shared" si="41"/>
        <v>Secant</v>
      </c>
      <c r="AX34" t="str">
        <f t="shared" si="42"/>
        <v>Secant</v>
      </c>
      <c r="AY34">
        <f t="shared" si="8"/>
        <v>9.0644722847329162E-2</v>
      </c>
      <c r="AZ34">
        <f t="shared" si="9"/>
        <v>4.6566128730773926E-10</v>
      </c>
      <c r="BA34">
        <f t="shared" si="10"/>
        <v>9.0644722847329148E-2</v>
      </c>
      <c r="BB34">
        <f t="shared" si="11"/>
        <v>9.0644722847329162E-2</v>
      </c>
      <c r="BC34">
        <f t="shared" si="12"/>
        <v>-4.6566128730773926E-10</v>
      </c>
      <c r="BD34">
        <f t="shared" si="13"/>
        <v>4.6566128730773926E-10</v>
      </c>
      <c r="BE34">
        <f t="shared" si="15"/>
        <v>9.0644722847329148E-2</v>
      </c>
      <c r="BF34">
        <f t="shared" si="16"/>
        <v>9.0644722847329162E-2</v>
      </c>
      <c r="BI34" t="str">
        <f t="shared" si="17"/>
        <v>cash_flows.push_back(mirr::CashFlow(dates::MakeDate("2012-02-02"), 265586.2));</v>
      </c>
    </row>
    <row r="35" spans="1:61" x14ac:dyDescent="0.25">
      <c r="A35" s="8">
        <v>40947</v>
      </c>
      <c r="B35" s="2">
        <v>-218030</v>
      </c>
      <c r="C35" s="2"/>
      <c r="D35" s="2">
        <f t="shared" si="0"/>
        <v>369</v>
      </c>
      <c r="F35">
        <f t="shared" si="18"/>
        <v>0.16000000000000006</v>
      </c>
      <c r="G35">
        <f t="shared" si="1"/>
        <v>237616.1691826256</v>
      </c>
      <c r="R35">
        <f t="shared" si="19"/>
        <v>0.16000000000000006</v>
      </c>
      <c r="T35">
        <f t="shared" si="20"/>
        <v>32</v>
      </c>
      <c r="U35" s="7">
        <f t="shared" si="21"/>
        <v>9.0644722847329148E-2</v>
      </c>
      <c r="V35" s="7">
        <f t="shared" si="22"/>
        <v>9.0644722847329162E-2</v>
      </c>
      <c r="W35" s="7">
        <f t="shared" si="23"/>
        <v>9.0644722847329148E-2</v>
      </c>
      <c r="X35" s="7">
        <f t="shared" si="32"/>
        <v>9.0644722847329148E-2</v>
      </c>
      <c r="Y35">
        <f t="shared" si="2"/>
        <v>-4.6566128730773926E-10</v>
      </c>
      <c r="Z35">
        <f t="shared" si="3"/>
        <v>4.6566128730773926E-10</v>
      </c>
      <c r="AA35">
        <f t="shared" si="24"/>
        <v>-4.6566128730773926E-10</v>
      </c>
      <c r="AB35">
        <f t="shared" si="25"/>
        <v>-4.6566128730773926E-10</v>
      </c>
      <c r="AC35">
        <f t="shared" si="33"/>
        <v>2.2661180711832291E-2</v>
      </c>
      <c r="AD35" t="e">
        <f t="shared" si="34"/>
        <v>#DIV/0!</v>
      </c>
      <c r="AE35" t="e">
        <f t="shared" si="35"/>
        <v>#DIV/0!</v>
      </c>
      <c r="AF35" t="e">
        <f t="shared" si="36"/>
        <v>#DIV/0!</v>
      </c>
      <c r="AG35">
        <f t="shared" si="37"/>
        <v>9.0644722847329162E-2</v>
      </c>
      <c r="AH35">
        <f t="shared" si="38"/>
        <v>9.0644722847329162E-2</v>
      </c>
      <c r="AI35">
        <f t="shared" si="43"/>
        <v>9.0644722847329162E-2</v>
      </c>
      <c r="AJ35">
        <f t="shared" si="26"/>
        <v>9.0644722847329148E-2</v>
      </c>
      <c r="AK35" t="b">
        <f t="shared" si="27"/>
        <v>1</v>
      </c>
      <c r="AL35" t="s">
        <v>33</v>
      </c>
      <c r="AM35" t="b">
        <f t="shared" si="39"/>
        <v>1</v>
      </c>
      <c r="AN35">
        <f t="shared" si="14"/>
        <v>1.3877787807814457E-17</v>
      </c>
      <c r="AO35">
        <f t="shared" si="4"/>
        <v>0</v>
      </c>
      <c r="AP35">
        <f t="shared" si="5"/>
        <v>0</v>
      </c>
      <c r="AQ35" t="b">
        <f t="shared" si="28"/>
        <v>0</v>
      </c>
      <c r="AR35" s="10" t="b">
        <f t="shared" si="29"/>
        <v>1</v>
      </c>
      <c r="AS35" s="10" t="b">
        <f t="shared" si="30"/>
        <v>1</v>
      </c>
      <c r="AT35" s="10" t="b">
        <f t="shared" si="40"/>
        <v>1</v>
      </c>
      <c r="AU35" t="str">
        <f t="shared" si="31"/>
        <v>other</v>
      </c>
      <c r="AV35" t="b">
        <f t="shared" si="7"/>
        <v>0</v>
      </c>
      <c r="AW35" t="str">
        <f t="shared" si="41"/>
        <v>Secant</v>
      </c>
      <c r="AX35" t="str">
        <f t="shared" si="42"/>
        <v>Secant</v>
      </c>
      <c r="AY35">
        <f t="shared" si="8"/>
        <v>9.0644722847329162E-2</v>
      </c>
      <c r="AZ35">
        <f t="shared" si="9"/>
        <v>4.6566128730773926E-10</v>
      </c>
      <c r="BA35">
        <f t="shared" si="10"/>
        <v>9.0644722847329148E-2</v>
      </c>
      <c r="BB35">
        <f t="shared" si="11"/>
        <v>9.0644722847329162E-2</v>
      </c>
      <c r="BC35">
        <f t="shared" si="12"/>
        <v>-4.6566128730773926E-10</v>
      </c>
      <c r="BD35">
        <f t="shared" si="13"/>
        <v>4.6566128730773926E-10</v>
      </c>
      <c r="BE35">
        <f t="shared" si="15"/>
        <v>9.0644722847329148E-2</v>
      </c>
      <c r="BF35">
        <f t="shared" si="16"/>
        <v>9.0644722847329162E-2</v>
      </c>
      <c r="BI35" t="str">
        <f t="shared" si="17"/>
        <v>cash_flows.push_back(mirr::CashFlow(dates::MakeDate("2012-02-08"), -218030));</v>
      </c>
    </row>
    <row r="36" spans="1:61" x14ac:dyDescent="0.25">
      <c r="A36" s="8">
        <v>40948</v>
      </c>
      <c r="B36" s="2">
        <v>156750</v>
      </c>
      <c r="C36" s="2"/>
      <c r="D36" s="2">
        <f t="shared" si="0"/>
        <v>370</v>
      </c>
      <c r="F36">
        <f t="shared" si="18"/>
        <v>0.16500000000000006</v>
      </c>
      <c r="G36">
        <f t="shared" si="1"/>
        <v>253230.5380808101</v>
      </c>
      <c r="R36">
        <f t="shared" si="19"/>
        <v>0.16500000000000006</v>
      </c>
      <c r="T36">
        <f t="shared" si="20"/>
        <v>33</v>
      </c>
      <c r="U36" s="7">
        <f t="shared" si="21"/>
        <v>9.0644722847329148E-2</v>
      </c>
      <c r="V36" s="7">
        <f t="shared" si="22"/>
        <v>9.0644722847329162E-2</v>
      </c>
      <c r="W36" s="7">
        <f t="shared" si="23"/>
        <v>9.0644722847329148E-2</v>
      </c>
      <c r="X36" s="7">
        <f t="shared" si="32"/>
        <v>9.0644722847329148E-2</v>
      </c>
      <c r="Y36">
        <f t="shared" si="2"/>
        <v>-4.6566128730773926E-10</v>
      </c>
      <c r="Z36">
        <f t="shared" si="3"/>
        <v>4.6566128730773926E-10</v>
      </c>
      <c r="AA36">
        <f t="shared" si="24"/>
        <v>-4.6566128730773926E-10</v>
      </c>
      <c r="AB36">
        <f t="shared" si="25"/>
        <v>-4.6566128730773926E-10</v>
      </c>
      <c r="AC36">
        <f t="shared" si="33"/>
        <v>2.2661180711832291E-2</v>
      </c>
      <c r="AD36" t="e">
        <f t="shared" si="34"/>
        <v>#DIV/0!</v>
      </c>
      <c r="AE36" t="e">
        <f t="shared" si="35"/>
        <v>#DIV/0!</v>
      </c>
      <c r="AF36" t="e">
        <f t="shared" si="36"/>
        <v>#DIV/0!</v>
      </c>
      <c r="AG36">
        <f t="shared" si="37"/>
        <v>9.0644722847329162E-2</v>
      </c>
      <c r="AH36">
        <f t="shared" si="38"/>
        <v>9.0644722847329162E-2</v>
      </c>
      <c r="AI36">
        <f t="shared" si="43"/>
        <v>9.0644722847329162E-2</v>
      </c>
      <c r="AJ36">
        <f t="shared" si="26"/>
        <v>9.0644722847329148E-2</v>
      </c>
      <c r="AK36" t="b">
        <f t="shared" si="27"/>
        <v>1</v>
      </c>
      <c r="AL36" t="s">
        <v>33</v>
      </c>
      <c r="AM36" t="b">
        <f t="shared" si="39"/>
        <v>1</v>
      </c>
      <c r="AN36">
        <f t="shared" si="14"/>
        <v>1.3877787807814457E-17</v>
      </c>
      <c r="AO36">
        <f t="shared" si="4"/>
        <v>0</v>
      </c>
      <c r="AP36">
        <f t="shared" si="5"/>
        <v>0</v>
      </c>
      <c r="AQ36" t="b">
        <f t="shared" si="28"/>
        <v>0</v>
      </c>
      <c r="AR36" s="10" t="b">
        <f t="shared" si="29"/>
        <v>1</v>
      </c>
      <c r="AS36" s="10" t="b">
        <f t="shared" si="30"/>
        <v>1</v>
      </c>
      <c r="AT36" s="10" t="b">
        <f t="shared" si="40"/>
        <v>1</v>
      </c>
      <c r="AU36" t="str">
        <f t="shared" si="31"/>
        <v>other</v>
      </c>
      <c r="AV36" t="b">
        <f t="shared" si="7"/>
        <v>0</v>
      </c>
      <c r="AW36" t="str">
        <f t="shared" si="41"/>
        <v>Secant</v>
      </c>
      <c r="AX36" t="str">
        <f t="shared" si="42"/>
        <v>Secant</v>
      </c>
      <c r="AY36">
        <f t="shared" si="8"/>
        <v>9.0644722847329162E-2</v>
      </c>
      <c r="AZ36">
        <f t="shared" si="9"/>
        <v>4.6566128730773926E-10</v>
      </c>
      <c r="BA36">
        <f t="shared" si="10"/>
        <v>9.0644722847329148E-2</v>
      </c>
      <c r="BB36">
        <f t="shared" si="11"/>
        <v>9.0644722847329162E-2</v>
      </c>
      <c r="BC36">
        <f t="shared" si="12"/>
        <v>-4.6566128730773926E-10</v>
      </c>
      <c r="BD36">
        <f t="shared" si="13"/>
        <v>4.6566128730773926E-10</v>
      </c>
      <c r="BE36">
        <f t="shared" si="15"/>
        <v>9.0644722847329148E-2</v>
      </c>
      <c r="BF36">
        <f t="shared" si="16"/>
        <v>9.0644722847329162E-2</v>
      </c>
      <c r="BI36" t="str">
        <f t="shared" si="17"/>
        <v>cash_flows.push_back(mirr::CashFlow(dates::MakeDate("2012-02-09"), 156750));</v>
      </c>
    </row>
    <row r="37" spans="1:61" x14ac:dyDescent="0.25">
      <c r="A37" s="8">
        <v>40966</v>
      </c>
      <c r="B37" s="2">
        <v>32210.400000000001</v>
      </c>
      <c r="C37" s="2"/>
      <c r="D37" s="2">
        <f t="shared" si="0"/>
        <v>388</v>
      </c>
      <c r="F37">
        <f t="shared" si="18"/>
        <v>0.17000000000000007</v>
      </c>
      <c r="G37">
        <f t="shared" si="1"/>
        <v>268658.16748495121</v>
      </c>
      <c r="R37">
        <f t="shared" si="19"/>
        <v>0.17000000000000007</v>
      </c>
      <c r="T37">
        <f t="shared" si="20"/>
        <v>34</v>
      </c>
      <c r="U37" s="7">
        <f t="shared" si="21"/>
        <v>9.0644722847329148E-2</v>
      </c>
      <c r="V37" s="7">
        <f t="shared" si="22"/>
        <v>9.0644722847329162E-2</v>
      </c>
      <c r="W37" s="7">
        <f t="shared" si="23"/>
        <v>9.0644722847329148E-2</v>
      </c>
      <c r="X37" s="7">
        <f t="shared" si="32"/>
        <v>9.0644722847329148E-2</v>
      </c>
      <c r="Y37">
        <f t="shared" si="2"/>
        <v>-4.6566128730773926E-10</v>
      </c>
      <c r="Z37">
        <f t="shared" si="3"/>
        <v>4.6566128730773926E-10</v>
      </c>
      <c r="AA37">
        <f t="shared" si="24"/>
        <v>-4.6566128730773926E-10</v>
      </c>
      <c r="AB37">
        <f t="shared" si="25"/>
        <v>-4.6566128730773926E-10</v>
      </c>
      <c r="AC37">
        <f t="shared" si="33"/>
        <v>2.2661180711832291E-2</v>
      </c>
      <c r="AD37" t="e">
        <f t="shared" si="34"/>
        <v>#DIV/0!</v>
      </c>
      <c r="AE37" t="e">
        <f t="shared" si="35"/>
        <v>#DIV/0!</v>
      </c>
      <c r="AF37" t="e">
        <f t="shared" si="36"/>
        <v>#DIV/0!</v>
      </c>
      <c r="AG37">
        <f t="shared" si="37"/>
        <v>9.0644722847329162E-2</v>
      </c>
      <c r="AH37">
        <f t="shared" si="38"/>
        <v>9.0644722847329162E-2</v>
      </c>
      <c r="AI37">
        <f t="shared" si="43"/>
        <v>9.0644722847329162E-2</v>
      </c>
      <c r="AJ37">
        <f t="shared" si="26"/>
        <v>9.0644722847329148E-2</v>
      </c>
      <c r="AK37" t="b">
        <f t="shared" si="27"/>
        <v>1</v>
      </c>
      <c r="AL37" t="s">
        <v>33</v>
      </c>
      <c r="AM37" t="b">
        <f t="shared" si="39"/>
        <v>1</v>
      </c>
      <c r="AN37">
        <f t="shared" si="14"/>
        <v>1.3877787807814457E-17</v>
      </c>
      <c r="AO37">
        <f t="shared" si="4"/>
        <v>0</v>
      </c>
      <c r="AP37">
        <f t="shared" si="5"/>
        <v>0</v>
      </c>
      <c r="AQ37" t="b">
        <f t="shared" si="28"/>
        <v>0</v>
      </c>
      <c r="AR37" s="10" t="b">
        <f t="shared" si="29"/>
        <v>1</v>
      </c>
      <c r="AS37" s="10" t="b">
        <f t="shared" si="30"/>
        <v>1</v>
      </c>
      <c r="AT37" s="10" t="b">
        <f t="shared" si="40"/>
        <v>1</v>
      </c>
      <c r="AU37" t="str">
        <f t="shared" si="31"/>
        <v>other</v>
      </c>
      <c r="AV37" t="b">
        <f t="shared" si="7"/>
        <v>0</v>
      </c>
      <c r="AW37" t="str">
        <f t="shared" si="41"/>
        <v>Secant</v>
      </c>
      <c r="AX37" t="str">
        <f t="shared" si="42"/>
        <v>Secant</v>
      </c>
      <c r="AY37">
        <f t="shared" si="8"/>
        <v>9.0644722847329162E-2</v>
      </c>
      <c r="AZ37">
        <f t="shared" si="9"/>
        <v>4.6566128730773926E-10</v>
      </c>
      <c r="BA37">
        <f t="shared" si="10"/>
        <v>9.0644722847329148E-2</v>
      </c>
      <c r="BB37">
        <f t="shared" si="11"/>
        <v>9.0644722847329162E-2</v>
      </c>
      <c r="BC37">
        <f t="shared" si="12"/>
        <v>-4.6566128730773926E-10</v>
      </c>
      <c r="BD37">
        <f t="shared" si="13"/>
        <v>4.6566128730773926E-10</v>
      </c>
      <c r="BE37">
        <f t="shared" si="15"/>
        <v>9.0644722847329148E-2</v>
      </c>
      <c r="BF37">
        <f t="shared" si="16"/>
        <v>9.0644722847329162E-2</v>
      </c>
      <c r="BI37" t="str">
        <f t="shared" si="17"/>
        <v>cash_flows.push_back(mirr::CashFlow(dates::MakeDate("2012-02-27"), 32210.4));</v>
      </c>
    </row>
    <row r="38" spans="1:61" x14ac:dyDescent="0.25">
      <c r="A38" s="8">
        <v>40975</v>
      </c>
      <c r="B38" s="2">
        <v>82921.13</v>
      </c>
      <c r="C38" s="2"/>
      <c r="D38" s="2">
        <f t="shared" si="0"/>
        <v>397</v>
      </c>
      <c r="F38">
        <f t="shared" si="18"/>
        <v>0.17500000000000007</v>
      </c>
      <c r="G38">
        <f t="shared" si="1"/>
        <v>283902.02487822343</v>
      </c>
      <c r="R38">
        <f t="shared" si="19"/>
        <v>0.17500000000000007</v>
      </c>
      <c r="T38">
        <f t="shared" si="20"/>
        <v>35</v>
      </c>
      <c r="U38" s="7">
        <f t="shared" si="21"/>
        <v>9.0644722847329148E-2</v>
      </c>
      <c r="V38" s="7">
        <f t="shared" si="22"/>
        <v>9.0644722847329162E-2</v>
      </c>
      <c r="W38" s="7">
        <f t="shared" si="23"/>
        <v>9.0644722847329148E-2</v>
      </c>
      <c r="X38" s="7">
        <f t="shared" si="32"/>
        <v>9.0644722847329148E-2</v>
      </c>
      <c r="Y38">
        <f t="shared" si="2"/>
        <v>-4.6566128730773926E-10</v>
      </c>
      <c r="Z38">
        <f t="shared" si="3"/>
        <v>4.6566128730773926E-10</v>
      </c>
      <c r="AA38">
        <f t="shared" si="24"/>
        <v>-4.6566128730773926E-10</v>
      </c>
      <c r="AB38">
        <f t="shared" si="25"/>
        <v>-4.6566128730773926E-10</v>
      </c>
      <c r="AC38">
        <f t="shared" si="33"/>
        <v>2.2661180711832291E-2</v>
      </c>
      <c r="AD38" t="e">
        <f t="shared" si="34"/>
        <v>#DIV/0!</v>
      </c>
      <c r="AE38" t="e">
        <f t="shared" si="35"/>
        <v>#DIV/0!</v>
      </c>
      <c r="AF38" t="e">
        <f t="shared" si="36"/>
        <v>#DIV/0!</v>
      </c>
      <c r="AG38">
        <f t="shared" si="37"/>
        <v>9.0644722847329162E-2</v>
      </c>
      <c r="AH38">
        <f t="shared" si="38"/>
        <v>9.0644722847329162E-2</v>
      </c>
      <c r="AI38">
        <f t="shared" si="43"/>
        <v>9.0644722847329162E-2</v>
      </c>
      <c r="AJ38">
        <f t="shared" si="26"/>
        <v>9.0644722847329148E-2</v>
      </c>
      <c r="AK38" t="b">
        <f t="shared" si="27"/>
        <v>1</v>
      </c>
      <c r="AL38" t="s">
        <v>33</v>
      </c>
      <c r="AM38" t="b">
        <f t="shared" si="39"/>
        <v>1</v>
      </c>
      <c r="AN38">
        <f t="shared" si="14"/>
        <v>1.3877787807814457E-17</v>
      </c>
      <c r="AO38">
        <f t="shared" si="4"/>
        <v>0</v>
      </c>
      <c r="AP38">
        <f t="shared" si="5"/>
        <v>0</v>
      </c>
      <c r="AQ38" t="b">
        <f t="shared" si="28"/>
        <v>0</v>
      </c>
      <c r="AR38" s="10" t="b">
        <f t="shared" si="29"/>
        <v>1</v>
      </c>
      <c r="AS38" s="10" t="b">
        <f t="shared" si="30"/>
        <v>1</v>
      </c>
      <c r="AT38" s="10" t="b">
        <f t="shared" si="40"/>
        <v>1</v>
      </c>
      <c r="AU38" t="str">
        <f t="shared" si="31"/>
        <v>other</v>
      </c>
      <c r="AV38" t="b">
        <f t="shared" si="7"/>
        <v>0</v>
      </c>
      <c r="AW38" t="str">
        <f t="shared" si="41"/>
        <v>Secant</v>
      </c>
      <c r="AX38" t="str">
        <f t="shared" si="42"/>
        <v>Secant</v>
      </c>
      <c r="AY38">
        <f t="shared" si="8"/>
        <v>9.0644722847329162E-2</v>
      </c>
      <c r="AZ38">
        <f t="shared" si="9"/>
        <v>4.6566128730773926E-10</v>
      </c>
      <c r="BA38">
        <f t="shared" si="10"/>
        <v>9.0644722847329148E-2</v>
      </c>
      <c r="BB38">
        <f t="shared" si="11"/>
        <v>9.0644722847329162E-2</v>
      </c>
      <c r="BC38">
        <f t="shared" si="12"/>
        <v>-4.6566128730773926E-10</v>
      </c>
      <c r="BD38">
        <f t="shared" si="13"/>
        <v>4.6566128730773926E-10</v>
      </c>
      <c r="BE38">
        <f t="shared" si="15"/>
        <v>9.0644722847329148E-2</v>
      </c>
      <c r="BF38">
        <f t="shared" si="16"/>
        <v>9.0644722847329162E-2</v>
      </c>
      <c r="BI38" t="str">
        <f t="shared" si="17"/>
        <v>cash_flows.push_back(mirr::CashFlow(dates::MakeDate("2012-03-07"), 82921.13));</v>
      </c>
    </row>
    <row r="39" spans="1:61" x14ac:dyDescent="0.25">
      <c r="A39" s="8">
        <v>40980</v>
      </c>
      <c r="B39" s="2">
        <v>224200</v>
      </c>
      <c r="C39" s="2"/>
      <c r="D39" s="2">
        <f t="shared" si="0"/>
        <v>402</v>
      </c>
      <c r="F39">
        <f t="shared" si="18"/>
        <v>0.18000000000000008</v>
      </c>
      <c r="G39">
        <f t="shared" si="1"/>
        <v>298965.01851353655</v>
      </c>
      <c r="R39">
        <f t="shared" si="19"/>
        <v>0.18000000000000008</v>
      </c>
      <c r="T39">
        <f t="shared" si="20"/>
        <v>36</v>
      </c>
      <c r="U39" s="7">
        <f t="shared" si="21"/>
        <v>9.0644722847329148E-2</v>
      </c>
      <c r="V39" s="7">
        <f t="shared" si="22"/>
        <v>9.0644722847329162E-2</v>
      </c>
      <c r="W39" s="7">
        <f t="shared" si="23"/>
        <v>9.0644722847329148E-2</v>
      </c>
      <c r="X39" s="7">
        <f t="shared" si="32"/>
        <v>9.0644722847329148E-2</v>
      </c>
      <c r="Y39">
        <f t="shared" si="2"/>
        <v>-4.6566128730773926E-10</v>
      </c>
      <c r="Z39">
        <f t="shared" si="3"/>
        <v>4.6566128730773926E-10</v>
      </c>
      <c r="AA39">
        <f t="shared" si="24"/>
        <v>-4.6566128730773926E-10</v>
      </c>
      <c r="AB39">
        <f t="shared" si="25"/>
        <v>-4.6566128730773926E-10</v>
      </c>
      <c r="AC39">
        <f t="shared" si="33"/>
        <v>2.2661180711832291E-2</v>
      </c>
      <c r="AD39" t="e">
        <f t="shared" si="34"/>
        <v>#DIV/0!</v>
      </c>
      <c r="AE39" t="e">
        <f t="shared" si="35"/>
        <v>#DIV/0!</v>
      </c>
      <c r="AF39" t="e">
        <f t="shared" si="36"/>
        <v>#DIV/0!</v>
      </c>
      <c r="AG39">
        <f t="shared" si="37"/>
        <v>9.0644722847329162E-2</v>
      </c>
      <c r="AH39">
        <f t="shared" si="38"/>
        <v>9.0644722847329162E-2</v>
      </c>
      <c r="AI39">
        <f t="shared" si="43"/>
        <v>9.0644722847329162E-2</v>
      </c>
      <c r="AJ39">
        <f t="shared" si="26"/>
        <v>9.0644722847329148E-2</v>
      </c>
      <c r="AK39" t="b">
        <f t="shared" si="27"/>
        <v>1</v>
      </c>
      <c r="AL39" t="s">
        <v>33</v>
      </c>
      <c r="AM39" t="b">
        <f t="shared" si="39"/>
        <v>1</v>
      </c>
      <c r="AN39">
        <f t="shared" si="14"/>
        <v>1.3877787807814457E-17</v>
      </c>
      <c r="AO39">
        <f t="shared" si="4"/>
        <v>0</v>
      </c>
      <c r="AP39">
        <f t="shared" si="5"/>
        <v>0</v>
      </c>
      <c r="AQ39" t="b">
        <f t="shared" si="28"/>
        <v>0</v>
      </c>
      <c r="AR39" s="10" t="b">
        <f t="shared" si="29"/>
        <v>1</v>
      </c>
      <c r="AS39" s="10" t="b">
        <f t="shared" si="30"/>
        <v>1</v>
      </c>
      <c r="AT39" s="10" t="b">
        <f t="shared" si="40"/>
        <v>1</v>
      </c>
      <c r="AU39" t="str">
        <f t="shared" si="31"/>
        <v>other</v>
      </c>
      <c r="AV39" t="b">
        <f t="shared" si="7"/>
        <v>0</v>
      </c>
      <c r="AW39" t="str">
        <f t="shared" si="41"/>
        <v>Secant</v>
      </c>
      <c r="AX39" t="str">
        <f t="shared" si="42"/>
        <v>Secant</v>
      </c>
      <c r="AY39">
        <f t="shared" si="8"/>
        <v>9.0644722847329162E-2</v>
      </c>
      <c r="AZ39">
        <f t="shared" si="9"/>
        <v>4.6566128730773926E-10</v>
      </c>
      <c r="BA39">
        <f t="shared" si="10"/>
        <v>9.0644722847329148E-2</v>
      </c>
      <c r="BB39">
        <f t="shared" si="11"/>
        <v>9.0644722847329162E-2</v>
      </c>
      <c r="BC39">
        <f t="shared" si="12"/>
        <v>-4.6566128730773926E-10</v>
      </c>
      <c r="BD39">
        <f t="shared" si="13"/>
        <v>4.6566128730773926E-10</v>
      </c>
      <c r="BE39">
        <f t="shared" si="15"/>
        <v>9.0644722847329148E-2</v>
      </c>
      <c r="BF39">
        <f t="shared" si="16"/>
        <v>9.0644722847329162E-2</v>
      </c>
      <c r="BI39" t="str">
        <f t="shared" si="17"/>
        <v>cash_flows.push_back(mirr::CashFlow(dates::MakeDate("2012-03-12"), 224200));</v>
      </c>
    </row>
    <row r="40" spans="1:61" x14ac:dyDescent="0.25">
      <c r="A40" s="8">
        <v>40983</v>
      </c>
      <c r="B40" s="2">
        <v>-225232</v>
      </c>
      <c r="C40" s="2"/>
      <c r="D40" s="2">
        <f t="shared" si="0"/>
        <v>405</v>
      </c>
      <c r="T40">
        <f t="shared" si="20"/>
        <v>37</v>
      </c>
      <c r="U40" s="7">
        <f t="shared" si="21"/>
        <v>9.0644722847329148E-2</v>
      </c>
      <c r="V40" s="7">
        <f t="shared" si="22"/>
        <v>9.0644722847329162E-2</v>
      </c>
      <c r="W40" s="7">
        <f t="shared" si="23"/>
        <v>9.0644722847329148E-2</v>
      </c>
      <c r="X40" s="7">
        <f t="shared" si="32"/>
        <v>9.0644722847329148E-2</v>
      </c>
      <c r="Y40">
        <f t="shared" si="2"/>
        <v>-4.6566128730773926E-10</v>
      </c>
      <c r="Z40">
        <f t="shared" si="3"/>
        <v>4.6566128730773926E-10</v>
      </c>
      <c r="AA40">
        <f t="shared" si="24"/>
        <v>-4.6566128730773926E-10</v>
      </c>
      <c r="AB40">
        <f t="shared" si="25"/>
        <v>-4.6566128730773926E-10</v>
      </c>
      <c r="AC40">
        <f t="shared" si="33"/>
        <v>2.2661180711832291E-2</v>
      </c>
      <c r="AD40" t="e">
        <f t="shared" si="34"/>
        <v>#DIV/0!</v>
      </c>
      <c r="AE40" t="e">
        <f t="shared" si="35"/>
        <v>#DIV/0!</v>
      </c>
      <c r="AF40" t="e">
        <f t="shared" si="36"/>
        <v>#DIV/0!</v>
      </c>
      <c r="AG40">
        <f t="shared" si="37"/>
        <v>9.0644722847329162E-2</v>
      </c>
      <c r="AH40">
        <f t="shared" si="38"/>
        <v>9.0644722847329162E-2</v>
      </c>
      <c r="AI40">
        <f t="shared" si="43"/>
        <v>9.0644722847329162E-2</v>
      </c>
      <c r="AJ40">
        <f t="shared" si="26"/>
        <v>9.0644722847329148E-2</v>
      </c>
      <c r="AK40" t="b">
        <f t="shared" si="27"/>
        <v>1</v>
      </c>
      <c r="AL40" t="s">
        <v>33</v>
      </c>
      <c r="AM40" t="b">
        <f t="shared" si="39"/>
        <v>1</v>
      </c>
      <c r="AN40">
        <f t="shared" si="14"/>
        <v>1.3877787807814457E-17</v>
      </c>
      <c r="AO40">
        <f t="shared" si="4"/>
        <v>0</v>
      </c>
      <c r="AP40">
        <f t="shared" si="5"/>
        <v>0</v>
      </c>
      <c r="AQ40" t="b">
        <f t="shared" si="28"/>
        <v>0</v>
      </c>
      <c r="AR40" s="10" t="b">
        <f t="shared" si="29"/>
        <v>1</v>
      </c>
      <c r="AS40" s="10" t="b">
        <f t="shared" si="30"/>
        <v>1</v>
      </c>
      <c r="AT40" s="10" t="b">
        <f t="shared" si="40"/>
        <v>1</v>
      </c>
      <c r="AU40" t="str">
        <f t="shared" si="31"/>
        <v>other</v>
      </c>
      <c r="AV40" t="b">
        <f t="shared" si="7"/>
        <v>0</v>
      </c>
      <c r="AW40" t="str">
        <f t="shared" si="41"/>
        <v>Secant</v>
      </c>
      <c r="AX40" t="str">
        <f t="shared" si="42"/>
        <v>Secant</v>
      </c>
      <c r="AY40">
        <f t="shared" si="8"/>
        <v>9.0644722847329162E-2</v>
      </c>
      <c r="AZ40">
        <f t="shared" si="9"/>
        <v>4.6566128730773926E-10</v>
      </c>
      <c r="BA40">
        <f t="shared" si="10"/>
        <v>9.0644722847329148E-2</v>
      </c>
      <c r="BB40">
        <f t="shared" si="11"/>
        <v>9.0644722847329162E-2</v>
      </c>
      <c r="BC40">
        <f t="shared" si="12"/>
        <v>-4.6566128730773926E-10</v>
      </c>
      <c r="BD40">
        <f t="shared" si="13"/>
        <v>4.6566128730773926E-10</v>
      </c>
      <c r="BE40">
        <f t="shared" si="15"/>
        <v>9.0644722847329148E-2</v>
      </c>
      <c r="BF40">
        <f t="shared" si="16"/>
        <v>9.0644722847329162E-2</v>
      </c>
      <c r="BI40" t="str">
        <f t="shared" si="17"/>
        <v>cash_flows.push_back(mirr::CashFlow(dates::MakeDate("2012-03-15"), -225232));</v>
      </c>
    </row>
    <row r="41" spans="1:61" x14ac:dyDescent="0.25">
      <c r="A41" s="8">
        <v>40998</v>
      </c>
      <c r="B41" s="2">
        <v>0</v>
      </c>
      <c r="C41" s="2"/>
      <c r="D41" s="2">
        <f t="shared" si="0"/>
        <v>420</v>
      </c>
      <c r="T41">
        <f t="shared" si="20"/>
        <v>38</v>
      </c>
      <c r="U41" s="7">
        <f t="shared" si="21"/>
        <v>9.0644722847329148E-2</v>
      </c>
      <c r="V41" s="7">
        <f t="shared" si="22"/>
        <v>9.0644722847329162E-2</v>
      </c>
      <c r="W41" s="7">
        <f t="shared" si="23"/>
        <v>9.0644722847329148E-2</v>
      </c>
      <c r="X41" s="7">
        <f t="shared" si="32"/>
        <v>9.0644722847329148E-2</v>
      </c>
      <c r="Y41">
        <f t="shared" si="2"/>
        <v>-4.6566128730773926E-10</v>
      </c>
      <c r="Z41">
        <f t="shared" si="3"/>
        <v>4.6566128730773926E-10</v>
      </c>
      <c r="AA41">
        <f t="shared" si="24"/>
        <v>-4.6566128730773926E-10</v>
      </c>
      <c r="AB41">
        <f t="shared" si="25"/>
        <v>-4.6566128730773926E-10</v>
      </c>
      <c r="AC41">
        <f t="shared" si="33"/>
        <v>2.2661180711832291E-2</v>
      </c>
      <c r="AD41" t="e">
        <f t="shared" si="34"/>
        <v>#DIV/0!</v>
      </c>
      <c r="AE41" t="e">
        <f t="shared" si="35"/>
        <v>#DIV/0!</v>
      </c>
      <c r="AF41" t="e">
        <f t="shared" si="36"/>
        <v>#DIV/0!</v>
      </c>
      <c r="AG41">
        <f t="shared" si="37"/>
        <v>9.0644722847329162E-2</v>
      </c>
      <c r="AH41">
        <f t="shared" si="38"/>
        <v>9.0644722847329162E-2</v>
      </c>
      <c r="AI41">
        <f t="shared" si="43"/>
        <v>9.0644722847329162E-2</v>
      </c>
      <c r="AJ41">
        <f t="shared" si="26"/>
        <v>9.0644722847329148E-2</v>
      </c>
      <c r="AK41" t="b">
        <f t="shared" si="27"/>
        <v>1</v>
      </c>
      <c r="AL41" t="s">
        <v>33</v>
      </c>
      <c r="AM41" t="b">
        <f t="shared" si="39"/>
        <v>1</v>
      </c>
      <c r="AN41">
        <f t="shared" si="14"/>
        <v>1.3877787807814457E-17</v>
      </c>
      <c r="AO41">
        <f t="shared" si="4"/>
        <v>0</v>
      </c>
      <c r="AP41">
        <f t="shared" si="5"/>
        <v>0</v>
      </c>
      <c r="AQ41" t="b">
        <f t="shared" si="28"/>
        <v>0</v>
      </c>
      <c r="AR41" s="10" t="b">
        <f t="shared" si="29"/>
        <v>1</v>
      </c>
      <c r="AS41" s="10" t="b">
        <f t="shared" si="30"/>
        <v>1</v>
      </c>
      <c r="AT41" s="10" t="b">
        <f t="shared" si="40"/>
        <v>1</v>
      </c>
      <c r="AU41" t="str">
        <f t="shared" si="31"/>
        <v>other</v>
      </c>
      <c r="AV41" t="b">
        <f t="shared" si="7"/>
        <v>0</v>
      </c>
      <c r="AW41" t="str">
        <f t="shared" si="41"/>
        <v>Secant</v>
      </c>
      <c r="AX41" t="str">
        <f t="shared" si="42"/>
        <v>Secant</v>
      </c>
      <c r="AY41">
        <f t="shared" si="8"/>
        <v>9.0644722847329162E-2</v>
      </c>
      <c r="AZ41">
        <f t="shared" si="9"/>
        <v>4.6566128730773926E-10</v>
      </c>
      <c r="BA41">
        <f t="shared" si="10"/>
        <v>9.0644722847329148E-2</v>
      </c>
      <c r="BB41">
        <f t="shared" si="11"/>
        <v>9.0644722847329162E-2</v>
      </c>
      <c r="BC41">
        <f t="shared" si="12"/>
        <v>-4.6566128730773926E-10</v>
      </c>
      <c r="BD41">
        <f t="shared" si="13"/>
        <v>4.6566128730773926E-10</v>
      </c>
      <c r="BE41">
        <f t="shared" si="15"/>
        <v>9.0644722847329148E-2</v>
      </c>
      <c r="BF41">
        <f t="shared" si="16"/>
        <v>9.0644722847329162E-2</v>
      </c>
      <c r="BI41" t="str">
        <f t="shared" si="17"/>
        <v>cash_flows.push_back(mirr::CashFlow(dates::MakeDate("2012-03-30"), 0));</v>
      </c>
    </row>
    <row r="42" spans="1:61" x14ac:dyDescent="0.25">
      <c r="A42" s="8">
        <v>41018</v>
      </c>
      <c r="B42" s="2">
        <v>-35420.43</v>
      </c>
      <c r="C42" s="2"/>
      <c r="D42" s="2">
        <f t="shared" si="0"/>
        <v>440</v>
      </c>
      <c r="T42">
        <f t="shared" si="20"/>
        <v>39</v>
      </c>
      <c r="U42" s="7">
        <f t="shared" si="21"/>
        <v>9.0644722847329148E-2</v>
      </c>
      <c r="V42" s="7">
        <f t="shared" si="22"/>
        <v>9.0644722847329162E-2</v>
      </c>
      <c r="W42" s="7">
        <f t="shared" si="23"/>
        <v>9.0644722847329148E-2</v>
      </c>
      <c r="X42" s="7">
        <f t="shared" si="32"/>
        <v>9.0644722847329148E-2</v>
      </c>
      <c r="Y42">
        <f t="shared" si="2"/>
        <v>-4.6566128730773926E-10</v>
      </c>
      <c r="Z42">
        <f t="shared" si="3"/>
        <v>4.6566128730773926E-10</v>
      </c>
      <c r="AA42">
        <f t="shared" si="24"/>
        <v>-4.6566128730773926E-10</v>
      </c>
      <c r="AB42">
        <f t="shared" si="25"/>
        <v>-4.6566128730773926E-10</v>
      </c>
      <c r="AC42">
        <f t="shared" si="33"/>
        <v>2.2661180711832291E-2</v>
      </c>
      <c r="AD42" t="e">
        <f t="shared" si="34"/>
        <v>#DIV/0!</v>
      </c>
      <c r="AE42" t="e">
        <f t="shared" si="35"/>
        <v>#DIV/0!</v>
      </c>
      <c r="AF42" t="e">
        <f t="shared" si="36"/>
        <v>#DIV/0!</v>
      </c>
      <c r="AG42">
        <f t="shared" si="37"/>
        <v>9.0644722847329162E-2</v>
      </c>
      <c r="AH42">
        <f t="shared" si="38"/>
        <v>9.0644722847329162E-2</v>
      </c>
      <c r="AI42">
        <f t="shared" si="43"/>
        <v>9.0644722847329162E-2</v>
      </c>
      <c r="AJ42">
        <f t="shared" si="26"/>
        <v>9.0644722847329148E-2</v>
      </c>
      <c r="AK42" t="b">
        <f t="shared" si="27"/>
        <v>1</v>
      </c>
      <c r="AL42" t="s">
        <v>33</v>
      </c>
      <c r="AM42" t="b">
        <f t="shared" si="39"/>
        <v>1</v>
      </c>
      <c r="AN42">
        <f t="shared" si="14"/>
        <v>1.3877787807814457E-17</v>
      </c>
      <c r="AO42">
        <f t="shared" si="4"/>
        <v>0</v>
      </c>
      <c r="AP42">
        <f t="shared" si="5"/>
        <v>0</v>
      </c>
      <c r="AQ42" t="b">
        <f t="shared" si="28"/>
        <v>0</v>
      </c>
      <c r="AR42" s="10" t="b">
        <f t="shared" si="29"/>
        <v>1</v>
      </c>
      <c r="AS42" s="10" t="b">
        <f t="shared" si="30"/>
        <v>1</v>
      </c>
      <c r="AT42" s="10" t="b">
        <f t="shared" si="40"/>
        <v>1</v>
      </c>
      <c r="AU42" t="str">
        <f t="shared" si="31"/>
        <v>other</v>
      </c>
      <c r="AV42" t="b">
        <f t="shared" si="7"/>
        <v>0</v>
      </c>
      <c r="AW42" t="str">
        <f t="shared" si="41"/>
        <v>Secant</v>
      </c>
      <c r="AX42" t="str">
        <f t="shared" si="42"/>
        <v>Secant</v>
      </c>
      <c r="AY42">
        <f t="shared" si="8"/>
        <v>9.0644722847329162E-2</v>
      </c>
      <c r="AZ42">
        <f t="shared" si="9"/>
        <v>4.6566128730773926E-10</v>
      </c>
      <c r="BA42">
        <f t="shared" si="10"/>
        <v>9.0644722847329148E-2</v>
      </c>
      <c r="BB42">
        <f t="shared" si="11"/>
        <v>9.0644722847329162E-2</v>
      </c>
      <c r="BC42">
        <f t="shared" si="12"/>
        <v>-4.6566128730773926E-10</v>
      </c>
      <c r="BD42">
        <f t="shared" si="13"/>
        <v>4.6566128730773926E-10</v>
      </c>
      <c r="BE42">
        <f t="shared" si="15"/>
        <v>9.0644722847329148E-2</v>
      </c>
      <c r="BF42">
        <f t="shared" si="16"/>
        <v>9.0644722847329162E-2</v>
      </c>
      <c r="BI42" t="str">
        <f t="shared" si="17"/>
        <v>cash_flows.push_back(mirr::CashFlow(dates::MakeDate("2012-04-19"), -35420.43));</v>
      </c>
    </row>
    <row r="43" spans="1:61" x14ac:dyDescent="0.25">
      <c r="A43" s="8">
        <v>41029</v>
      </c>
      <c r="B43" s="2">
        <v>115850</v>
      </c>
      <c r="C43" s="2"/>
      <c r="D43" s="2">
        <f t="shared" si="0"/>
        <v>451</v>
      </c>
      <c r="T43">
        <f t="shared" si="20"/>
        <v>40</v>
      </c>
      <c r="U43" s="7">
        <f t="shared" si="21"/>
        <v>9.0644722847329148E-2</v>
      </c>
      <c r="V43" s="7">
        <f t="shared" si="22"/>
        <v>9.0644722847329162E-2</v>
      </c>
      <c r="W43" s="7">
        <f t="shared" si="23"/>
        <v>9.0644722847329148E-2</v>
      </c>
      <c r="X43" s="7">
        <f t="shared" si="32"/>
        <v>9.0644722847329148E-2</v>
      </c>
      <c r="Y43">
        <f t="shared" si="2"/>
        <v>-4.6566128730773926E-10</v>
      </c>
      <c r="Z43">
        <f t="shared" si="3"/>
        <v>4.6566128730773926E-10</v>
      </c>
      <c r="AA43">
        <f t="shared" si="24"/>
        <v>-4.6566128730773926E-10</v>
      </c>
      <c r="AB43">
        <f t="shared" si="25"/>
        <v>-4.6566128730773926E-10</v>
      </c>
      <c r="AC43">
        <f t="shared" si="33"/>
        <v>2.2661180711832291E-2</v>
      </c>
      <c r="AD43" t="e">
        <f t="shared" si="34"/>
        <v>#DIV/0!</v>
      </c>
      <c r="AE43" t="e">
        <f t="shared" si="35"/>
        <v>#DIV/0!</v>
      </c>
      <c r="AF43" t="e">
        <f t="shared" si="36"/>
        <v>#DIV/0!</v>
      </c>
      <c r="AG43">
        <f t="shared" si="37"/>
        <v>9.0644722847329162E-2</v>
      </c>
      <c r="AH43">
        <f t="shared" si="38"/>
        <v>9.0644722847329162E-2</v>
      </c>
      <c r="AI43">
        <f t="shared" si="43"/>
        <v>9.0644722847329162E-2</v>
      </c>
      <c r="AJ43">
        <f t="shared" si="26"/>
        <v>9.0644722847329148E-2</v>
      </c>
      <c r="AK43" t="b">
        <f t="shared" si="27"/>
        <v>1</v>
      </c>
      <c r="AL43" t="s">
        <v>33</v>
      </c>
      <c r="AM43" t="b">
        <f t="shared" si="39"/>
        <v>1</v>
      </c>
      <c r="AN43">
        <f t="shared" si="14"/>
        <v>1.3877787807814457E-17</v>
      </c>
      <c r="AO43">
        <f t="shared" si="4"/>
        <v>0</v>
      </c>
      <c r="AP43">
        <f t="shared" si="5"/>
        <v>0</v>
      </c>
      <c r="AQ43" t="b">
        <f t="shared" si="28"/>
        <v>0</v>
      </c>
      <c r="AR43" s="10" t="b">
        <f t="shared" si="29"/>
        <v>1</v>
      </c>
      <c r="AS43" s="10" t="b">
        <f t="shared" si="30"/>
        <v>1</v>
      </c>
      <c r="AT43" s="10" t="b">
        <f t="shared" si="40"/>
        <v>1</v>
      </c>
      <c r="AU43" t="str">
        <f t="shared" si="31"/>
        <v>other</v>
      </c>
      <c r="AV43" t="b">
        <f t="shared" si="7"/>
        <v>0</v>
      </c>
      <c r="AW43" t="str">
        <f t="shared" si="41"/>
        <v>Secant</v>
      </c>
      <c r="AX43" t="str">
        <f t="shared" si="42"/>
        <v>Secant</v>
      </c>
      <c r="AY43">
        <f t="shared" si="8"/>
        <v>9.0644722847329162E-2</v>
      </c>
      <c r="AZ43">
        <f t="shared" si="9"/>
        <v>4.6566128730773926E-10</v>
      </c>
      <c r="BA43">
        <f t="shared" si="10"/>
        <v>9.0644722847329148E-2</v>
      </c>
      <c r="BB43">
        <f t="shared" si="11"/>
        <v>9.0644722847329162E-2</v>
      </c>
      <c r="BC43">
        <f t="shared" si="12"/>
        <v>-4.6566128730773926E-10</v>
      </c>
      <c r="BD43">
        <f t="shared" si="13"/>
        <v>4.6566128730773926E-10</v>
      </c>
      <c r="BE43">
        <f t="shared" si="15"/>
        <v>9.0644722847329148E-2</v>
      </c>
      <c r="BF43">
        <f t="shared" si="16"/>
        <v>9.0644722847329162E-2</v>
      </c>
      <c r="BI43" t="str">
        <f t="shared" si="17"/>
        <v>cash_flows.push_back(mirr::CashFlow(dates::MakeDate("2012-04-30"), 115850));</v>
      </c>
    </row>
    <row r="44" spans="1:61" x14ac:dyDescent="0.25">
      <c r="A44" s="8">
        <v>41032</v>
      </c>
      <c r="B44" s="2">
        <v>-120275.2</v>
      </c>
      <c r="C44" s="2"/>
      <c r="D44" s="2">
        <f t="shared" si="0"/>
        <v>454</v>
      </c>
      <c r="T44">
        <f t="shared" si="20"/>
        <v>41</v>
      </c>
      <c r="U44" s="7">
        <f t="shared" si="21"/>
        <v>9.0644722847329148E-2</v>
      </c>
      <c r="V44" s="7">
        <f t="shared" si="22"/>
        <v>9.0644722847329162E-2</v>
      </c>
      <c r="W44" s="7">
        <f t="shared" si="23"/>
        <v>9.0644722847329148E-2</v>
      </c>
      <c r="X44" s="7">
        <f t="shared" si="32"/>
        <v>9.0644722847329148E-2</v>
      </c>
      <c r="Y44">
        <f t="shared" si="2"/>
        <v>-4.6566128730773926E-10</v>
      </c>
      <c r="Z44">
        <f t="shared" si="3"/>
        <v>4.6566128730773926E-10</v>
      </c>
      <c r="AA44">
        <f t="shared" si="24"/>
        <v>-4.6566128730773926E-10</v>
      </c>
      <c r="AB44">
        <f t="shared" si="25"/>
        <v>-4.6566128730773926E-10</v>
      </c>
      <c r="AC44">
        <f t="shared" si="33"/>
        <v>2.2661180711832291E-2</v>
      </c>
      <c r="AD44" t="e">
        <f t="shared" si="34"/>
        <v>#DIV/0!</v>
      </c>
      <c r="AE44" t="e">
        <f t="shared" si="35"/>
        <v>#DIV/0!</v>
      </c>
      <c r="AF44" t="e">
        <f t="shared" si="36"/>
        <v>#DIV/0!</v>
      </c>
      <c r="AG44">
        <f t="shared" si="37"/>
        <v>9.0644722847329162E-2</v>
      </c>
      <c r="AH44">
        <f t="shared" si="38"/>
        <v>9.0644722847329162E-2</v>
      </c>
      <c r="AI44">
        <f t="shared" si="43"/>
        <v>9.0644722847329162E-2</v>
      </c>
      <c r="AJ44">
        <f t="shared" si="26"/>
        <v>9.0644722847329148E-2</v>
      </c>
      <c r="AK44" t="b">
        <f t="shared" si="27"/>
        <v>1</v>
      </c>
      <c r="AL44" t="s">
        <v>33</v>
      </c>
      <c r="AM44" t="b">
        <f t="shared" si="39"/>
        <v>1</v>
      </c>
      <c r="AN44">
        <f t="shared" si="14"/>
        <v>1.3877787807814457E-17</v>
      </c>
      <c r="AO44">
        <f t="shared" si="4"/>
        <v>0</v>
      </c>
      <c r="AP44">
        <f t="shared" si="5"/>
        <v>0</v>
      </c>
      <c r="AQ44" t="b">
        <f t="shared" si="28"/>
        <v>0</v>
      </c>
      <c r="AR44" s="10" t="b">
        <f t="shared" si="29"/>
        <v>1</v>
      </c>
      <c r="AS44" s="10" t="b">
        <f t="shared" si="30"/>
        <v>1</v>
      </c>
      <c r="AT44" s="10" t="b">
        <f t="shared" si="40"/>
        <v>1</v>
      </c>
      <c r="AU44" t="str">
        <f t="shared" si="31"/>
        <v>other</v>
      </c>
      <c r="AV44" t="b">
        <f t="shared" si="7"/>
        <v>0</v>
      </c>
      <c r="AW44" t="str">
        <f t="shared" si="41"/>
        <v>Secant</v>
      </c>
      <c r="AX44" t="str">
        <f t="shared" si="42"/>
        <v>Secant</v>
      </c>
      <c r="AY44">
        <f t="shared" si="8"/>
        <v>9.0644722847329162E-2</v>
      </c>
      <c r="AZ44">
        <f t="shared" si="9"/>
        <v>4.6566128730773926E-10</v>
      </c>
      <c r="BA44">
        <f t="shared" si="10"/>
        <v>9.0644722847329148E-2</v>
      </c>
      <c r="BB44">
        <f t="shared" si="11"/>
        <v>9.0644722847329162E-2</v>
      </c>
      <c r="BC44">
        <f t="shared" si="12"/>
        <v>-4.6566128730773926E-10</v>
      </c>
      <c r="BD44">
        <f t="shared" si="13"/>
        <v>4.6566128730773926E-10</v>
      </c>
      <c r="BE44">
        <f t="shared" si="15"/>
        <v>9.0644722847329148E-2</v>
      </c>
      <c r="BF44">
        <f t="shared" si="16"/>
        <v>9.0644722847329162E-2</v>
      </c>
      <c r="BI44" t="str">
        <f t="shared" si="17"/>
        <v>cash_flows.push_back(mirr::CashFlow(dates::MakeDate("2012-05-03"), -120275.2));</v>
      </c>
    </row>
    <row r="45" spans="1:61" x14ac:dyDescent="0.25">
      <c r="A45" s="8">
        <v>41040</v>
      </c>
      <c r="B45" s="2">
        <v>34009.599999999999</v>
      </c>
      <c r="C45" s="2"/>
      <c r="D45" s="2">
        <f t="shared" si="0"/>
        <v>462</v>
      </c>
      <c r="T45">
        <f t="shared" si="20"/>
        <v>42</v>
      </c>
      <c r="U45" s="7">
        <f t="shared" si="21"/>
        <v>9.0644722847329148E-2</v>
      </c>
      <c r="V45" s="7">
        <f t="shared" si="22"/>
        <v>9.0644722847329162E-2</v>
      </c>
      <c r="W45" s="7">
        <f t="shared" si="23"/>
        <v>9.0644722847329148E-2</v>
      </c>
      <c r="X45" s="7">
        <f t="shared" si="32"/>
        <v>9.0644722847329148E-2</v>
      </c>
      <c r="Y45">
        <f t="shared" si="2"/>
        <v>-4.6566128730773926E-10</v>
      </c>
      <c r="Z45">
        <f t="shared" si="3"/>
        <v>4.6566128730773926E-10</v>
      </c>
      <c r="AA45">
        <f t="shared" si="24"/>
        <v>-4.6566128730773926E-10</v>
      </c>
      <c r="AB45">
        <f t="shared" si="25"/>
        <v>-4.6566128730773926E-10</v>
      </c>
      <c r="AC45">
        <f t="shared" si="33"/>
        <v>2.2661180711832291E-2</v>
      </c>
      <c r="AD45" t="e">
        <f t="shared" si="34"/>
        <v>#DIV/0!</v>
      </c>
      <c r="AE45" t="e">
        <f t="shared" si="35"/>
        <v>#DIV/0!</v>
      </c>
      <c r="AF45" t="e">
        <f t="shared" si="36"/>
        <v>#DIV/0!</v>
      </c>
      <c r="AG45">
        <f t="shared" si="37"/>
        <v>9.0644722847329162E-2</v>
      </c>
      <c r="AH45">
        <f t="shared" si="38"/>
        <v>9.0644722847329162E-2</v>
      </c>
      <c r="AI45">
        <f t="shared" si="43"/>
        <v>9.0644722847329162E-2</v>
      </c>
      <c r="AJ45">
        <f t="shared" si="26"/>
        <v>9.0644722847329148E-2</v>
      </c>
      <c r="AK45" t="b">
        <f t="shared" si="27"/>
        <v>1</v>
      </c>
      <c r="AL45" t="s">
        <v>33</v>
      </c>
      <c r="AM45" t="b">
        <f t="shared" si="39"/>
        <v>1</v>
      </c>
      <c r="AN45">
        <f t="shared" si="14"/>
        <v>1.3877787807814457E-17</v>
      </c>
      <c r="AO45">
        <f t="shared" si="4"/>
        <v>0</v>
      </c>
      <c r="AP45">
        <f t="shared" si="5"/>
        <v>0</v>
      </c>
      <c r="AQ45" t="b">
        <f t="shared" si="28"/>
        <v>0</v>
      </c>
      <c r="AR45" s="10" t="b">
        <f t="shared" si="29"/>
        <v>1</v>
      </c>
      <c r="AS45" s="10" t="b">
        <f t="shared" si="30"/>
        <v>1</v>
      </c>
      <c r="AT45" s="10" t="b">
        <f t="shared" si="40"/>
        <v>1</v>
      </c>
      <c r="AU45" t="str">
        <f t="shared" si="31"/>
        <v>other</v>
      </c>
      <c r="AV45" t="b">
        <f t="shared" si="7"/>
        <v>0</v>
      </c>
      <c r="AW45" t="str">
        <f t="shared" si="41"/>
        <v>Secant</v>
      </c>
      <c r="AX45" t="str">
        <f t="shared" si="42"/>
        <v>Secant</v>
      </c>
      <c r="AY45">
        <f t="shared" si="8"/>
        <v>9.0644722847329162E-2</v>
      </c>
      <c r="AZ45">
        <f t="shared" si="9"/>
        <v>4.6566128730773926E-10</v>
      </c>
      <c r="BA45">
        <f t="shared" si="10"/>
        <v>9.0644722847329148E-2</v>
      </c>
      <c r="BB45">
        <f t="shared" si="11"/>
        <v>9.0644722847329162E-2</v>
      </c>
      <c r="BC45">
        <f t="shared" si="12"/>
        <v>-4.6566128730773926E-10</v>
      </c>
      <c r="BD45">
        <f t="shared" si="13"/>
        <v>4.6566128730773926E-10</v>
      </c>
      <c r="BE45">
        <f t="shared" si="15"/>
        <v>9.0644722847329148E-2</v>
      </c>
      <c r="BF45">
        <f t="shared" si="16"/>
        <v>9.0644722847329162E-2</v>
      </c>
      <c r="BI45" t="str">
        <f t="shared" si="17"/>
        <v>cash_flows.push_back(mirr::CashFlow(dates::MakeDate("2012-05-11"), 34009.6));</v>
      </c>
    </row>
    <row r="46" spans="1:61" x14ac:dyDescent="0.25">
      <c r="A46" s="8">
        <v>41051</v>
      </c>
      <c r="B46" s="2">
        <v>-44722.22</v>
      </c>
      <c r="C46" s="2"/>
      <c r="D46" s="2">
        <f t="shared" si="0"/>
        <v>473</v>
      </c>
      <c r="T46">
        <f t="shared" si="20"/>
        <v>43</v>
      </c>
      <c r="U46" s="7">
        <f t="shared" si="21"/>
        <v>9.0644722847329148E-2</v>
      </c>
      <c r="V46" s="7">
        <f t="shared" si="22"/>
        <v>9.0644722847329162E-2</v>
      </c>
      <c r="W46" s="7">
        <f t="shared" si="23"/>
        <v>9.0644722847329148E-2</v>
      </c>
      <c r="X46" s="7">
        <f t="shared" si="32"/>
        <v>9.0644722847329148E-2</v>
      </c>
      <c r="Y46">
        <f t="shared" si="2"/>
        <v>-4.6566128730773926E-10</v>
      </c>
      <c r="Z46">
        <f t="shared" si="3"/>
        <v>4.6566128730773926E-10</v>
      </c>
      <c r="AA46">
        <f t="shared" si="24"/>
        <v>-4.6566128730773926E-10</v>
      </c>
      <c r="AB46">
        <f t="shared" si="25"/>
        <v>-4.6566128730773926E-10</v>
      </c>
      <c r="AC46">
        <f t="shared" si="33"/>
        <v>2.2661180711832291E-2</v>
      </c>
      <c r="AD46" t="e">
        <f t="shared" si="34"/>
        <v>#DIV/0!</v>
      </c>
      <c r="AE46" t="e">
        <f t="shared" si="35"/>
        <v>#DIV/0!</v>
      </c>
      <c r="AF46" t="e">
        <f t="shared" si="36"/>
        <v>#DIV/0!</v>
      </c>
      <c r="AG46">
        <f t="shared" si="37"/>
        <v>9.0644722847329162E-2</v>
      </c>
      <c r="AH46">
        <f t="shared" si="38"/>
        <v>9.0644722847329162E-2</v>
      </c>
      <c r="AI46">
        <f t="shared" si="43"/>
        <v>9.0644722847329162E-2</v>
      </c>
      <c r="AJ46">
        <f t="shared" si="26"/>
        <v>9.0644722847329148E-2</v>
      </c>
      <c r="AK46" t="b">
        <f t="shared" si="27"/>
        <v>1</v>
      </c>
      <c r="AL46" t="s">
        <v>33</v>
      </c>
      <c r="AM46" t="b">
        <f t="shared" si="39"/>
        <v>1</v>
      </c>
      <c r="AN46">
        <f t="shared" si="14"/>
        <v>1.3877787807814457E-17</v>
      </c>
      <c r="AO46">
        <f t="shared" si="4"/>
        <v>0</v>
      </c>
      <c r="AP46">
        <f t="shared" si="5"/>
        <v>0</v>
      </c>
      <c r="AQ46" t="b">
        <f t="shared" si="28"/>
        <v>0</v>
      </c>
      <c r="AR46" s="10" t="b">
        <f t="shared" si="29"/>
        <v>1</v>
      </c>
      <c r="AS46" s="10" t="b">
        <f t="shared" si="30"/>
        <v>1</v>
      </c>
      <c r="AT46" s="10" t="b">
        <f t="shared" si="40"/>
        <v>1</v>
      </c>
      <c r="AU46" t="str">
        <f t="shared" si="31"/>
        <v>other</v>
      </c>
      <c r="AV46" t="b">
        <f t="shared" si="7"/>
        <v>0</v>
      </c>
      <c r="AW46" t="str">
        <f t="shared" si="41"/>
        <v>Secant</v>
      </c>
      <c r="AX46" t="str">
        <f t="shared" si="42"/>
        <v>Secant</v>
      </c>
      <c r="AY46">
        <f t="shared" si="8"/>
        <v>9.0644722847329162E-2</v>
      </c>
      <c r="AZ46">
        <f t="shared" si="9"/>
        <v>4.6566128730773926E-10</v>
      </c>
      <c r="BA46">
        <f t="shared" si="10"/>
        <v>9.0644722847329148E-2</v>
      </c>
      <c r="BB46">
        <f t="shared" si="11"/>
        <v>9.0644722847329162E-2</v>
      </c>
      <c r="BC46">
        <f t="shared" si="12"/>
        <v>-4.6566128730773926E-10</v>
      </c>
      <c r="BD46">
        <f t="shared" si="13"/>
        <v>4.6566128730773926E-10</v>
      </c>
      <c r="BE46">
        <f t="shared" si="15"/>
        <v>9.0644722847329148E-2</v>
      </c>
      <c r="BF46">
        <f t="shared" si="16"/>
        <v>9.0644722847329162E-2</v>
      </c>
      <c r="BI46" t="str">
        <f t="shared" si="17"/>
        <v>cash_flows.push_back(mirr::CashFlow(dates::MakeDate("2012-05-22"), -44722.22));</v>
      </c>
    </row>
    <row r="47" spans="1:61" x14ac:dyDescent="0.25">
      <c r="A47" s="8">
        <v>41059</v>
      </c>
      <c r="B47" s="2">
        <v>-71468</v>
      </c>
      <c r="C47" s="2"/>
      <c r="D47" s="2">
        <f t="shared" si="0"/>
        <v>481</v>
      </c>
      <c r="T47">
        <f t="shared" si="20"/>
        <v>44</v>
      </c>
      <c r="U47" s="7">
        <f t="shared" si="21"/>
        <v>9.0644722847329148E-2</v>
      </c>
      <c r="V47" s="7">
        <f t="shared" si="22"/>
        <v>9.0644722847329162E-2</v>
      </c>
      <c r="W47" s="7">
        <f t="shared" si="23"/>
        <v>9.0644722847329148E-2</v>
      </c>
      <c r="X47" s="7">
        <f t="shared" si="32"/>
        <v>9.0644722847329148E-2</v>
      </c>
      <c r="Y47">
        <f t="shared" si="2"/>
        <v>-4.6566128730773926E-10</v>
      </c>
      <c r="Z47">
        <f t="shared" si="3"/>
        <v>4.6566128730773926E-10</v>
      </c>
      <c r="AA47">
        <f t="shared" si="24"/>
        <v>-4.6566128730773926E-10</v>
      </c>
      <c r="AB47">
        <f t="shared" si="25"/>
        <v>-4.6566128730773926E-10</v>
      </c>
      <c r="AC47">
        <f t="shared" si="33"/>
        <v>2.2661180711832291E-2</v>
      </c>
      <c r="AD47" t="e">
        <f t="shared" si="34"/>
        <v>#DIV/0!</v>
      </c>
      <c r="AE47" t="e">
        <f t="shared" si="35"/>
        <v>#DIV/0!</v>
      </c>
      <c r="AF47" t="e">
        <f t="shared" si="36"/>
        <v>#DIV/0!</v>
      </c>
      <c r="AG47">
        <f t="shared" si="37"/>
        <v>9.0644722847329162E-2</v>
      </c>
      <c r="AH47">
        <f t="shared" si="38"/>
        <v>9.0644722847329162E-2</v>
      </c>
      <c r="AI47">
        <f t="shared" si="43"/>
        <v>9.0644722847329162E-2</v>
      </c>
      <c r="AJ47">
        <f t="shared" si="26"/>
        <v>9.0644722847329148E-2</v>
      </c>
      <c r="AK47" t="b">
        <f t="shared" si="27"/>
        <v>1</v>
      </c>
      <c r="AL47" t="s">
        <v>33</v>
      </c>
      <c r="AM47" t="b">
        <f t="shared" si="39"/>
        <v>1</v>
      </c>
      <c r="AN47">
        <f t="shared" si="14"/>
        <v>1.3877787807814457E-17</v>
      </c>
      <c r="AO47">
        <f t="shared" si="4"/>
        <v>0</v>
      </c>
      <c r="AP47">
        <f t="shared" si="5"/>
        <v>0</v>
      </c>
      <c r="AQ47" t="b">
        <f t="shared" si="28"/>
        <v>0</v>
      </c>
      <c r="AR47" s="10" t="b">
        <f t="shared" si="29"/>
        <v>1</v>
      </c>
      <c r="AS47" s="10" t="b">
        <f t="shared" si="30"/>
        <v>1</v>
      </c>
      <c r="AT47" s="10" t="b">
        <f t="shared" si="40"/>
        <v>1</v>
      </c>
      <c r="AU47" t="str">
        <f t="shared" si="31"/>
        <v>other</v>
      </c>
      <c r="AV47" t="b">
        <f t="shared" si="7"/>
        <v>0</v>
      </c>
      <c r="AW47" t="str">
        <f t="shared" si="41"/>
        <v>Secant</v>
      </c>
      <c r="AX47" t="str">
        <f t="shared" si="42"/>
        <v>Secant</v>
      </c>
      <c r="AY47">
        <f t="shared" si="8"/>
        <v>9.0644722847329162E-2</v>
      </c>
      <c r="AZ47">
        <f t="shared" si="9"/>
        <v>4.6566128730773926E-10</v>
      </c>
      <c r="BA47">
        <f t="shared" si="10"/>
        <v>9.0644722847329148E-2</v>
      </c>
      <c r="BB47">
        <f t="shared" si="11"/>
        <v>9.0644722847329162E-2</v>
      </c>
      <c r="BC47">
        <f t="shared" si="12"/>
        <v>-4.6566128730773926E-10</v>
      </c>
      <c r="BD47">
        <f t="shared" si="13"/>
        <v>4.6566128730773926E-10</v>
      </c>
      <c r="BE47">
        <f t="shared" si="15"/>
        <v>9.0644722847329148E-2</v>
      </c>
      <c r="BF47">
        <f t="shared" si="16"/>
        <v>9.0644722847329162E-2</v>
      </c>
      <c r="BI47" t="str">
        <f t="shared" si="17"/>
        <v>cash_flows.push_back(mirr::CashFlow(dates::MakeDate("2012-05-30"), -71468));</v>
      </c>
    </row>
    <row r="48" spans="1:61" x14ac:dyDescent="0.25">
      <c r="A48" s="8">
        <v>41067</v>
      </c>
      <c r="B48" s="2">
        <v>106334.51</v>
      </c>
      <c r="C48" s="2"/>
      <c r="D48" s="2">
        <f t="shared" si="0"/>
        <v>489</v>
      </c>
      <c r="T48">
        <f t="shared" si="20"/>
        <v>45</v>
      </c>
      <c r="U48" s="7">
        <f t="shared" si="21"/>
        <v>9.0644722847329148E-2</v>
      </c>
      <c r="V48" s="7">
        <f t="shared" si="22"/>
        <v>9.0644722847329162E-2</v>
      </c>
      <c r="W48" s="7">
        <f t="shared" si="23"/>
        <v>9.0644722847329148E-2</v>
      </c>
      <c r="X48" s="7">
        <f t="shared" si="32"/>
        <v>9.0644722847329148E-2</v>
      </c>
      <c r="Y48">
        <f t="shared" si="2"/>
        <v>-4.6566128730773926E-10</v>
      </c>
      <c r="Z48">
        <f t="shared" si="3"/>
        <v>4.6566128730773926E-10</v>
      </c>
      <c r="AA48">
        <f t="shared" si="24"/>
        <v>-4.6566128730773926E-10</v>
      </c>
      <c r="AB48">
        <f t="shared" si="25"/>
        <v>-4.6566128730773926E-10</v>
      </c>
      <c r="AC48">
        <f t="shared" si="33"/>
        <v>2.2661180711832291E-2</v>
      </c>
      <c r="AD48" t="e">
        <f t="shared" si="34"/>
        <v>#DIV/0!</v>
      </c>
      <c r="AE48" t="e">
        <f t="shared" si="35"/>
        <v>#DIV/0!</v>
      </c>
      <c r="AF48" t="e">
        <f t="shared" si="36"/>
        <v>#DIV/0!</v>
      </c>
      <c r="AG48">
        <f t="shared" si="37"/>
        <v>9.0644722847329162E-2</v>
      </c>
      <c r="AH48">
        <f t="shared" si="38"/>
        <v>9.0644722847329162E-2</v>
      </c>
      <c r="AI48">
        <f t="shared" si="43"/>
        <v>9.0644722847329162E-2</v>
      </c>
      <c r="AJ48">
        <f t="shared" si="26"/>
        <v>9.0644722847329148E-2</v>
      </c>
      <c r="AK48" t="b">
        <f t="shared" si="27"/>
        <v>1</v>
      </c>
      <c r="AL48" t="s">
        <v>33</v>
      </c>
      <c r="AM48" t="b">
        <f t="shared" si="39"/>
        <v>1</v>
      </c>
      <c r="AN48">
        <f t="shared" si="14"/>
        <v>1.3877787807814457E-17</v>
      </c>
      <c r="AO48">
        <f t="shared" si="4"/>
        <v>0</v>
      </c>
      <c r="AP48">
        <f t="shared" si="5"/>
        <v>0</v>
      </c>
      <c r="AQ48" t="b">
        <f t="shared" si="28"/>
        <v>0</v>
      </c>
      <c r="AR48" s="10" t="b">
        <f t="shared" si="29"/>
        <v>1</v>
      </c>
      <c r="AS48" s="10" t="b">
        <f t="shared" si="30"/>
        <v>1</v>
      </c>
      <c r="AT48" s="10" t="b">
        <f t="shared" si="40"/>
        <v>1</v>
      </c>
      <c r="AU48" t="str">
        <f t="shared" si="31"/>
        <v>other</v>
      </c>
      <c r="AV48" t="b">
        <f t="shared" si="7"/>
        <v>0</v>
      </c>
      <c r="AW48" t="str">
        <f t="shared" si="41"/>
        <v>Secant</v>
      </c>
      <c r="AX48" t="str">
        <f t="shared" si="42"/>
        <v>Secant</v>
      </c>
      <c r="AY48">
        <f t="shared" si="8"/>
        <v>9.0644722847329162E-2</v>
      </c>
      <c r="AZ48">
        <f t="shared" si="9"/>
        <v>4.6566128730773926E-10</v>
      </c>
      <c r="BA48">
        <f t="shared" si="10"/>
        <v>9.0644722847329148E-2</v>
      </c>
      <c r="BB48">
        <f t="shared" si="11"/>
        <v>9.0644722847329162E-2</v>
      </c>
      <c r="BC48">
        <f t="shared" si="12"/>
        <v>-4.6566128730773926E-10</v>
      </c>
      <c r="BD48">
        <f t="shared" si="13"/>
        <v>4.6566128730773926E-10</v>
      </c>
      <c r="BE48">
        <f t="shared" si="15"/>
        <v>9.0644722847329148E-2</v>
      </c>
      <c r="BF48">
        <f t="shared" si="16"/>
        <v>9.0644722847329162E-2</v>
      </c>
      <c r="BI48" t="str">
        <f t="shared" si="17"/>
        <v>cash_flows.push_back(mirr::CashFlow(dates::MakeDate("2012-06-07"), 106334.51));</v>
      </c>
    </row>
    <row r="49" spans="1:61" x14ac:dyDescent="0.25">
      <c r="A49" s="8">
        <v>41072</v>
      </c>
      <c r="B49" s="2">
        <v>-110030</v>
      </c>
      <c r="C49" s="2"/>
      <c r="D49" s="2">
        <f t="shared" si="0"/>
        <v>494</v>
      </c>
      <c r="T49">
        <f t="shared" si="20"/>
        <v>46</v>
      </c>
      <c r="U49" s="7">
        <f t="shared" si="21"/>
        <v>9.0644722847329148E-2</v>
      </c>
      <c r="V49" s="7">
        <f t="shared" si="22"/>
        <v>9.0644722847329162E-2</v>
      </c>
      <c r="W49" s="7">
        <f t="shared" si="23"/>
        <v>9.0644722847329148E-2</v>
      </c>
      <c r="X49" s="7">
        <f t="shared" si="32"/>
        <v>9.0644722847329148E-2</v>
      </c>
      <c r="Y49">
        <f t="shared" si="2"/>
        <v>-4.6566128730773926E-10</v>
      </c>
      <c r="Z49">
        <f t="shared" si="3"/>
        <v>4.6566128730773926E-10</v>
      </c>
      <c r="AA49">
        <f t="shared" si="24"/>
        <v>-4.6566128730773926E-10</v>
      </c>
      <c r="AB49">
        <f t="shared" si="25"/>
        <v>-4.6566128730773926E-10</v>
      </c>
      <c r="AC49">
        <f t="shared" si="33"/>
        <v>2.2661180711832291E-2</v>
      </c>
      <c r="AD49" t="e">
        <f t="shared" si="34"/>
        <v>#DIV/0!</v>
      </c>
      <c r="AE49" t="e">
        <f t="shared" si="35"/>
        <v>#DIV/0!</v>
      </c>
      <c r="AF49" t="e">
        <f t="shared" si="36"/>
        <v>#DIV/0!</v>
      </c>
      <c r="AG49">
        <f t="shared" si="37"/>
        <v>9.0644722847329162E-2</v>
      </c>
      <c r="AH49">
        <f t="shared" si="38"/>
        <v>9.0644722847329162E-2</v>
      </c>
      <c r="AI49">
        <f t="shared" si="43"/>
        <v>9.0644722847329162E-2</v>
      </c>
      <c r="AJ49">
        <f t="shared" si="26"/>
        <v>9.0644722847329148E-2</v>
      </c>
      <c r="AK49" t="b">
        <f t="shared" si="27"/>
        <v>1</v>
      </c>
      <c r="AL49" t="s">
        <v>33</v>
      </c>
      <c r="AM49" t="b">
        <f t="shared" si="39"/>
        <v>1</v>
      </c>
      <c r="AN49">
        <f t="shared" si="14"/>
        <v>1.3877787807814457E-17</v>
      </c>
      <c r="AO49">
        <f t="shared" si="4"/>
        <v>0</v>
      </c>
      <c r="AP49">
        <f t="shared" si="5"/>
        <v>0</v>
      </c>
      <c r="AQ49" t="b">
        <f t="shared" si="28"/>
        <v>0</v>
      </c>
      <c r="AR49" s="10" t="b">
        <f t="shared" si="29"/>
        <v>1</v>
      </c>
      <c r="AS49" s="10" t="b">
        <f t="shared" si="30"/>
        <v>1</v>
      </c>
      <c r="AT49" s="10" t="b">
        <f t="shared" si="40"/>
        <v>1</v>
      </c>
      <c r="AU49" t="str">
        <f t="shared" si="31"/>
        <v>other</v>
      </c>
      <c r="AV49" t="b">
        <f t="shared" si="7"/>
        <v>0</v>
      </c>
      <c r="AW49" t="str">
        <f t="shared" si="41"/>
        <v>Secant</v>
      </c>
      <c r="AX49" t="str">
        <f t="shared" si="42"/>
        <v>Secant</v>
      </c>
      <c r="AY49">
        <f t="shared" si="8"/>
        <v>9.0644722847329162E-2</v>
      </c>
      <c r="AZ49">
        <f t="shared" si="9"/>
        <v>4.6566128730773926E-10</v>
      </c>
      <c r="BA49">
        <f t="shared" si="10"/>
        <v>9.0644722847329148E-2</v>
      </c>
      <c r="BB49">
        <f t="shared" si="11"/>
        <v>9.0644722847329162E-2</v>
      </c>
      <c r="BC49">
        <f t="shared" si="12"/>
        <v>-4.6566128730773926E-10</v>
      </c>
      <c r="BD49">
        <f t="shared" si="13"/>
        <v>4.6566128730773926E-10</v>
      </c>
      <c r="BE49">
        <f t="shared" si="15"/>
        <v>9.0644722847329148E-2</v>
      </c>
      <c r="BF49">
        <f t="shared" si="16"/>
        <v>9.0644722847329162E-2</v>
      </c>
      <c r="BI49" t="str">
        <f t="shared" si="17"/>
        <v>cash_flows.push_back(mirr::CashFlow(dates::MakeDate("2012-06-12"), -110030));</v>
      </c>
    </row>
    <row r="50" spans="1:61" x14ac:dyDescent="0.25">
      <c r="A50" s="8">
        <v>41089</v>
      </c>
      <c r="B50" s="2">
        <v>0</v>
      </c>
      <c r="C50" s="2"/>
      <c r="D50" s="2">
        <f t="shared" si="0"/>
        <v>511</v>
      </c>
      <c r="BI50" t="str">
        <f t="shared" si="17"/>
        <v>cash_flows.push_back(mirr::CashFlow(dates::MakeDate("2012-06-29"), 0));</v>
      </c>
    </row>
    <row r="51" spans="1:61" x14ac:dyDescent="0.25">
      <c r="A51" s="8">
        <v>41114</v>
      </c>
      <c r="B51" s="2">
        <v>-5769.55</v>
      </c>
      <c r="C51" s="2"/>
      <c r="D51" s="2">
        <f t="shared" si="0"/>
        <v>536</v>
      </c>
      <c r="BI51" t="str">
        <f t="shared" si="17"/>
        <v>cash_flows.push_back(mirr::CashFlow(dates::MakeDate("2012-07-24"), -5769.55));</v>
      </c>
    </row>
    <row r="52" spans="1:61" x14ac:dyDescent="0.25">
      <c r="A52" s="8">
        <v>41121</v>
      </c>
      <c r="B52" s="2">
        <v>-87962.5</v>
      </c>
      <c r="C52" s="2"/>
      <c r="D52" s="2">
        <f t="shared" si="0"/>
        <v>543</v>
      </c>
      <c r="BI52" t="str">
        <f t="shared" si="17"/>
        <v>cash_flows.push_back(mirr::CashFlow(dates::MakeDate("2012-07-31"), -87962.5));</v>
      </c>
    </row>
    <row r="53" spans="1:61" x14ac:dyDescent="0.25">
      <c r="A53" s="8">
        <v>41141</v>
      </c>
      <c r="B53" s="2">
        <v>93008.78</v>
      </c>
      <c r="C53" s="2"/>
      <c r="D53" s="2">
        <f t="shared" si="0"/>
        <v>563</v>
      </c>
      <c r="BI53" t="str">
        <f t="shared" si="17"/>
        <v>cash_flows.push_back(mirr::CashFlow(dates::MakeDate("2012-08-20"), 93008.78));</v>
      </c>
    </row>
    <row r="54" spans="1:61" x14ac:dyDescent="0.25">
      <c r="A54" s="8">
        <v>41149</v>
      </c>
      <c r="B54" s="2">
        <v>32681.1</v>
      </c>
      <c r="C54" s="2"/>
      <c r="D54" s="2">
        <f t="shared" si="0"/>
        <v>571</v>
      </c>
      <c r="BI54" t="str">
        <f t="shared" si="17"/>
        <v>cash_flows.push_back(mirr::CashFlow(dates::MakeDate("2012-08-28"), 32681.1));</v>
      </c>
    </row>
    <row r="55" spans="1:61" x14ac:dyDescent="0.25">
      <c r="A55" s="8">
        <v>41162</v>
      </c>
      <c r="B55" s="2">
        <v>-95229.5</v>
      </c>
      <c r="C55" s="2"/>
      <c r="D55" s="2">
        <f t="shared" si="0"/>
        <v>584</v>
      </c>
      <c r="BI55" t="str">
        <f t="shared" si="17"/>
        <v>cash_flows.push_back(mirr::CashFlow(dates::MakeDate("2012-09-10"), -95229.5));</v>
      </c>
    </row>
    <row r="56" spans="1:61" x14ac:dyDescent="0.25">
      <c r="A56" s="8">
        <v>41180</v>
      </c>
      <c r="B56" s="2">
        <v>47350</v>
      </c>
      <c r="C56" s="2"/>
      <c r="D56" s="2">
        <f t="shared" si="0"/>
        <v>602</v>
      </c>
      <c r="BI56" t="str">
        <f t="shared" si="17"/>
        <v>cash_flows.push_back(mirr::CashFlow(dates::MakeDate("2012-09-28"), 47350));</v>
      </c>
    </row>
    <row r="57" spans="1:61" x14ac:dyDescent="0.25">
      <c r="A57" s="8">
        <v>41184</v>
      </c>
      <c r="B57" s="2">
        <v>-50723.82</v>
      </c>
      <c r="C57" s="2"/>
      <c r="D57" s="2">
        <f t="shared" si="0"/>
        <v>606</v>
      </c>
      <c r="BI57" t="str">
        <f t="shared" si="17"/>
        <v>cash_flows.push_back(mirr::CashFlow(dates::MakeDate("2012-10-02"), -50723.82));</v>
      </c>
    </row>
    <row r="58" spans="1:61" x14ac:dyDescent="0.25">
      <c r="A58">
        <v>41187</v>
      </c>
      <c r="B58">
        <v>-3072999.35</v>
      </c>
      <c r="D58" s="2">
        <f t="shared" si="0"/>
        <v>609</v>
      </c>
      <c r="BI58" t="str">
        <f t="shared" si="17"/>
        <v>cash_flows.push_back(mirr::CashFlow(dates::MakeDate("2012-10-05"), -3072999.35));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7"/>
  <sheetViews>
    <sheetView zoomScale="85" zoomScaleNormal="85" workbookViewId="0">
      <selection activeCell="BI4" sqref="BI4:BI34"/>
    </sheetView>
  </sheetViews>
  <sheetFormatPr defaultRowHeight="15" x14ac:dyDescent="0.25"/>
  <cols>
    <col min="1" max="1" width="16.140625" customWidth="1"/>
    <col min="30" max="30" width="10.28515625" bestFit="1" customWidth="1"/>
    <col min="44" max="46" width="9.140625" style="10"/>
  </cols>
  <sheetData>
    <row r="1" spans="1:61" x14ac:dyDescent="0.25">
      <c r="Q1" t="s">
        <v>6</v>
      </c>
      <c r="R1">
        <f>(1+R2)^(MAX(D4:D34)/365)-1</f>
        <v>17.823529746584612</v>
      </c>
      <c r="Y1" t="s">
        <v>11</v>
      </c>
      <c r="Z1" t="s">
        <v>60</v>
      </c>
      <c r="AA1" t="s">
        <v>12</v>
      </c>
      <c r="AB1" t="s">
        <v>13</v>
      </c>
    </row>
    <row r="2" spans="1:61" x14ac:dyDescent="0.25">
      <c r="Q2" t="s">
        <v>7</v>
      </c>
      <c r="R2">
        <f>XIRR($B$4:$B$34,$A$4:$A$34)</f>
        <v>4.264322209358216</v>
      </c>
      <c r="U2" t="s">
        <v>11</v>
      </c>
      <c r="V2" t="s">
        <v>14</v>
      </c>
      <c r="W2" t="s">
        <v>15</v>
      </c>
      <c r="X2" t="s">
        <v>16</v>
      </c>
      <c r="Y2" t="s">
        <v>19</v>
      </c>
      <c r="Z2" t="s">
        <v>20</v>
      </c>
      <c r="AA2" t="s">
        <v>23</v>
      </c>
      <c r="AB2" t="s">
        <v>24</v>
      </c>
      <c r="AC2" t="s">
        <v>4</v>
      </c>
      <c r="AD2">
        <v>9.9999999999999995E-8</v>
      </c>
      <c r="AI2" t="s">
        <v>28</v>
      </c>
      <c r="AK2" t="s">
        <v>43</v>
      </c>
      <c r="AS2" s="10" t="s">
        <v>40</v>
      </c>
      <c r="AT2" s="10" t="s">
        <v>39</v>
      </c>
    </row>
    <row r="3" spans="1:61" ht="30" x14ac:dyDescent="0.25">
      <c r="A3" s="4" t="s">
        <v>0</v>
      </c>
      <c r="B3" s="4" t="s">
        <v>1</v>
      </c>
      <c r="C3" s="4"/>
      <c r="D3" s="4" t="s">
        <v>2</v>
      </c>
      <c r="F3" s="9" t="s">
        <v>8</v>
      </c>
      <c r="G3" s="9" t="s">
        <v>5</v>
      </c>
      <c r="R3" t="s">
        <v>10</v>
      </c>
      <c r="T3" t="s">
        <v>3</v>
      </c>
      <c r="U3" t="s">
        <v>11</v>
      </c>
      <c r="V3" t="s">
        <v>60</v>
      </c>
      <c r="W3" t="s">
        <v>12</v>
      </c>
      <c r="X3" t="s">
        <v>13</v>
      </c>
      <c r="Y3" t="s">
        <v>17</v>
      </c>
      <c r="Z3" t="s">
        <v>18</v>
      </c>
      <c r="AA3" t="s">
        <v>21</v>
      </c>
      <c r="AB3" t="s">
        <v>22</v>
      </c>
      <c r="AC3" t="s">
        <v>25</v>
      </c>
      <c r="AD3" t="s">
        <v>26</v>
      </c>
      <c r="AE3" t="s">
        <v>27</v>
      </c>
      <c r="AF3" t="s">
        <v>57</v>
      </c>
      <c r="AG3" t="s">
        <v>58</v>
      </c>
      <c r="AH3" t="s">
        <v>59</v>
      </c>
      <c r="AI3" t="s">
        <v>29</v>
      </c>
      <c r="AJ3" t="s">
        <v>30</v>
      </c>
      <c r="AK3" t="s">
        <v>31</v>
      </c>
      <c r="AL3" t="s">
        <v>32</v>
      </c>
      <c r="AM3" t="s">
        <v>34</v>
      </c>
      <c r="AN3" t="s">
        <v>56</v>
      </c>
      <c r="AO3" t="s">
        <v>35</v>
      </c>
      <c r="AP3" t="s">
        <v>36</v>
      </c>
      <c r="AQ3" t="s">
        <v>37</v>
      </c>
      <c r="AR3" s="10" t="s">
        <v>38</v>
      </c>
      <c r="AS3" s="10" t="s">
        <v>41</v>
      </c>
      <c r="AT3" s="10" t="s">
        <v>42</v>
      </c>
      <c r="AU3" t="s">
        <v>44</v>
      </c>
      <c r="AV3" t="s">
        <v>45</v>
      </c>
      <c r="AW3" t="s">
        <v>46</v>
      </c>
      <c r="AX3" t="s">
        <v>47</v>
      </c>
      <c r="AY3" t="s">
        <v>48</v>
      </c>
      <c r="AZ3" t="s">
        <v>49</v>
      </c>
      <c r="BA3" t="s">
        <v>50</v>
      </c>
      <c r="BB3" t="s">
        <v>51</v>
      </c>
      <c r="BC3" t="s">
        <v>52</v>
      </c>
      <c r="BD3" t="s">
        <v>53</v>
      </c>
      <c r="BE3" t="s">
        <v>54</v>
      </c>
      <c r="BF3" t="s">
        <v>55</v>
      </c>
      <c r="BI3" t="s">
        <v>69</v>
      </c>
    </row>
    <row r="4" spans="1:61" x14ac:dyDescent="0.25">
      <c r="A4" s="8">
        <v>41298</v>
      </c>
      <c r="B4" s="2">
        <v>320.8</v>
      </c>
      <c r="C4" s="2"/>
      <c r="D4" s="2">
        <f t="shared" ref="D4:D34" si="0">IF(A4&lt;&gt;"",A4-A$4,"")</f>
        <v>0</v>
      </c>
      <c r="F4">
        <v>5.0000000000000001E-3</v>
      </c>
      <c r="G4">
        <f t="shared" ref="G4:G39" si="1">XNPV(F4,$B$4:$B$34,$A$4:$A$34)</f>
        <v>-3493.7588048823868</v>
      </c>
      <c r="R4">
        <f>F4</f>
        <v>5.0000000000000001E-3</v>
      </c>
      <c r="T4">
        <v>1</v>
      </c>
      <c r="U4" s="6">
        <v>20</v>
      </c>
      <c r="V4" s="6">
        <v>0.01</v>
      </c>
      <c r="W4" s="6"/>
      <c r="X4" s="6"/>
      <c r="Y4">
        <f t="shared" ref="Y4:Y49" si="2">XNPV(U4,$B$4:$B$34,$A$4:$A$34)</f>
        <v>791.63564530234032</v>
      </c>
      <c r="Z4">
        <f t="shared" ref="Z4:Z49" si="3">XNPV(V4,$B$4:$B$34,$A$4:$A$34)</f>
        <v>-3471.8370749045303</v>
      </c>
      <c r="AC4">
        <f>(V4*Y4*AA4)/((Z4-Y4)*(Z4-AA4))</f>
        <v>0</v>
      </c>
      <c r="AD4">
        <f>(U4*Z4*AA4)/((Y4-Z4)*(Y4-AA4))</f>
        <v>0</v>
      </c>
      <c r="AE4">
        <f>(W4*Z4*Y4)/((AA4-Z4)*(AA4-Y4))</f>
        <v>0</v>
      </c>
      <c r="AF4">
        <f>SUM(AC4:AE4)</f>
        <v>0</v>
      </c>
      <c r="AG4">
        <f>U4-((Y4*(U4-V4))/(Y4-Z4))</f>
        <v>16.28828478845622</v>
      </c>
      <c r="AH4">
        <f>(U4+V4)/2</f>
        <v>10.005000000000001</v>
      </c>
      <c r="AI4">
        <f>IF(AND(OR(NOT(ISERROR(AF4)),NOT(ISERROR(AG4))),Z4&lt;&gt;AA4,Y4&lt;&gt;AA4),AF4,AG4)</f>
        <v>0</v>
      </c>
      <c r="AJ4">
        <f>ABS(((3/4)*ABS(W4-U4))-U4)</f>
        <v>5</v>
      </c>
      <c r="AK4" t="b">
        <f>IF(AND(AI4&gt;AJ4),TRUE,FALSE)</f>
        <v>0</v>
      </c>
      <c r="AL4" t="s">
        <v>33</v>
      </c>
      <c r="AM4" t="b">
        <f>IF(AL4="bisect",TRUE,FALSE)</f>
        <v>1</v>
      </c>
      <c r="AN4">
        <f>ABS(AI4-U4)</f>
        <v>20</v>
      </c>
      <c r="AO4">
        <f t="shared" ref="AO4:AO49" si="4">ABS((U4-W4)/2)</f>
        <v>10</v>
      </c>
      <c r="AP4">
        <f t="shared" ref="AP4:AP49" si="5">ABS((W4-X4)/2)</f>
        <v>0</v>
      </c>
      <c r="AQ4" t="b">
        <f>AND(AM4,AN4&gt;AN3,FALSE)</f>
        <v>0</v>
      </c>
      <c r="AR4" s="10" t="b">
        <f>AND(NOT(AM4),ABS(AI4-U4)&gt;AP4)</f>
        <v>0</v>
      </c>
      <c r="AS4" s="10" t="b">
        <f>AND(AM4,ABS(U4-W4)&lt;$AD$2)</f>
        <v>0</v>
      </c>
      <c r="AT4" s="10" t="b">
        <f>AND(NOT(AM4),ABS(W4-X4)&lt;$AD$2)</f>
        <v>0</v>
      </c>
      <c r="AU4" t="str">
        <f t="shared" ref="AU4" si="6">IF(OR(NOT(AK4),AQ4),"bisect","other")</f>
        <v>bisect</v>
      </c>
      <c r="AV4" t="b">
        <f t="shared" ref="AV4:AV49" si="7">AND(Z4&lt;&gt;AA4,Y4&lt;&gt;AA4)</f>
        <v>1</v>
      </c>
      <c r="AW4" t="str">
        <f>IF(AV4,"quad","Secant")</f>
        <v>quad</v>
      </c>
      <c r="AX4" t="str">
        <f>IF(AU4="bisect",AU4,AW4)</f>
        <v>bisect</v>
      </c>
      <c r="AY4">
        <f t="shared" ref="AY4:AY49" si="8">IF(AX4="bisect",AH4,IF(AX4="quad",AF4,AG4))</f>
        <v>10.005000000000001</v>
      </c>
      <c r="AZ4">
        <f t="shared" ref="AZ4:AZ49" si="9">XNPV(AY4,$B$4:$B$34,$A$4:$A$34)</f>
        <v>518.30300098070336</v>
      </c>
      <c r="BA4">
        <f t="shared" ref="BA4:BA49" si="10">IF(Z4*AZ4&lt;0,AY4,U4)</f>
        <v>10.005000000000001</v>
      </c>
      <c r="BB4">
        <f t="shared" ref="BB4:BB49" si="11">IF(NOT(Z4*AZ4&lt;0),AY4,V4)</f>
        <v>0.01</v>
      </c>
      <c r="BC4">
        <f t="shared" ref="BC4:BC49" si="12">XNPV(BA4,$B$4:$B$34,$A$4:$A$34)</f>
        <v>518.30300098070336</v>
      </c>
      <c r="BD4">
        <f t="shared" ref="BD4:BD49" si="13">XNPV(BB4,$B$4:$B$34,$A$4:$A$34)</f>
        <v>-3471.8370749045303</v>
      </c>
      <c r="BE4">
        <f>IF(ABS(BD4)&lt;ABS(BC4),BB4,BA4)</f>
        <v>10.005000000000001</v>
      </c>
      <c r="BF4">
        <f>IF(ABS(BD4)&lt;ABS(BC4),BA4,BB4)</f>
        <v>0.01</v>
      </c>
      <c r="BI4" t="str">
        <f>"cash_flows.push_back(mirr::CashFlow(dates::MakeDate("""&amp;TEXT($A4,"YYYY-MM-DD")&amp;"""), "&amp;$B4&amp;"));"</f>
        <v>cash_flows.push_back(mirr::CashFlow(dates::MakeDate("2013-01-24"), 320.8));</v>
      </c>
    </row>
    <row r="5" spans="1:61" x14ac:dyDescent="0.25">
      <c r="A5" s="8">
        <v>41303</v>
      </c>
      <c r="B5" s="2">
        <v>352.6</v>
      </c>
      <c r="C5" s="2"/>
      <c r="D5" s="2">
        <f t="shared" si="0"/>
        <v>5</v>
      </c>
      <c r="F5">
        <f>F4+0.005</f>
        <v>0.01</v>
      </c>
      <c r="G5">
        <f t="shared" si="1"/>
        <v>-3471.8370749045303</v>
      </c>
      <c r="R5">
        <f>F5</f>
        <v>0.01</v>
      </c>
      <c r="T5">
        <f>T4+1</f>
        <v>2</v>
      </c>
      <c r="U5" s="6">
        <f>BE4</f>
        <v>10.005000000000001</v>
      </c>
      <c r="V5" s="6">
        <f>BF4</f>
        <v>0.01</v>
      </c>
      <c r="W5" s="6">
        <f>U4</f>
        <v>20</v>
      </c>
      <c r="X5" s="6">
        <v>0</v>
      </c>
      <c r="Y5">
        <f t="shared" si="2"/>
        <v>518.30300098070336</v>
      </c>
      <c r="Z5">
        <f t="shared" si="3"/>
        <v>-3471.8370749045303</v>
      </c>
      <c r="AA5">
        <f>Y4</f>
        <v>791.63564530234032</v>
      </c>
      <c r="AB5">
        <f>AA4</f>
        <v>0</v>
      </c>
      <c r="AC5">
        <f>(V5*Y5*AA5)/((Z5-Y5)*(Z5-AA5))</f>
        <v>2.4118896505872576E-4</v>
      </c>
      <c r="AD5">
        <f>(U5*Z5*AA5)/((Y5-Z5)*(Y5-AA5))</f>
        <v>25.212860776743703</v>
      </c>
      <c r="AE5">
        <f>(W5*Z5*Y5)/((AA5-Z5)*(AA5-Y5))</f>
        <v>-30.882899222958432</v>
      </c>
      <c r="AF5">
        <f>SUM(AC5:AE5)</f>
        <v>-5.6697972572496695</v>
      </c>
      <c r="AG5">
        <f>U5-((Y5*(U5-V5))/(Y5-Z5))</f>
        <v>8.706690066945125</v>
      </c>
      <c r="AH5">
        <f>(U5+V5)/2</f>
        <v>5.0075000000000003</v>
      </c>
      <c r="AI5">
        <f>IF(AND(Z5&lt;&gt;AA5,Y5&lt;&gt;AA5),AF5,AG5)</f>
        <v>-5.6697972572496695</v>
      </c>
      <c r="AJ5">
        <f>ABS(((3/4)*ABS(W5-U5))-U5)</f>
        <v>2.5087500000000009</v>
      </c>
      <c r="AK5" t="b">
        <f>IF(AND(AI5&gt;AJ5),TRUE,FALSE)</f>
        <v>0</v>
      </c>
      <c r="AL5" t="s">
        <v>33</v>
      </c>
      <c r="AM5" t="b">
        <f>IF(AL5="bisect",TRUE,FALSE)</f>
        <v>1</v>
      </c>
      <c r="AN5">
        <f t="shared" ref="AN5:AN49" si="14">ABS(AI5-U5)</f>
        <v>15.67479725724967</v>
      </c>
      <c r="AO5">
        <f t="shared" si="4"/>
        <v>4.9974999999999996</v>
      </c>
      <c r="AP5">
        <f t="shared" si="5"/>
        <v>10</v>
      </c>
      <c r="AQ5" t="b">
        <f>AND(AM5,AN5&gt;AO4,AN3&gt;($AD$2/2))</f>
        <v>1</v>
      </c>
      <c r="AR5" s="10" t="b">
        <f>AND(NOT(AM5),AN5&lt;AO3,AN3&gt;($AD$2/2))</f>
        <v>0</v>
      </c>
      <c r="AS5" s="10" t="b">
        <f>AND(AM5,ABS(U5-W5)&lt;$AD$2)</f>
        <v>0</v>
      </c>
      <c r="AT5" s="10" t="b">
        <f>AND(NOT(AM5),ABS(W5-X5)&lt;$AD$2)</f>
        <v>0</v>
      </c>
      <c r="AU5" t="str">
        <f>IF(OR(NOT(AK5),AQ5),"bisect","other")</f>
        <v>bisect</v>
      </c>
      <c r="AV5" t="b">
        <f t="shared" si="7"/>
        <v>1</v>
      </c>
      <c r="AW5" t="str">
        <f>IF(AV5,"quad","Secant")</f>
        <v>quad</v>
      </c>
      <c r="AX5" t="str">
        <f>IF(AU5="bisect",AU5,AW5)</f>
        <v>bisect</v>
      </c>
      <c r="AY5">
        <f t="shared" si="8"/>
        <v>5.0075000000000003</v>
      </c>
      <c r="AZ5">
        <f t="shared" si="9"/>
        <v>115.06608275638456</v>
      </c>
      <c r="BA5">
        <f t="shared" si="10"/>
        <v>5.0075000000000003</v>
      </c>
      <c r="BB5">
        <f t="shared" si="11"/>
        <v>0.01</v>
      </c>
      <c r="BC5">
        <f t="shared" si="12"/>
        <v>115.06608275638456</v>
      </c>
      <c r="BD5">
        <f t="shared" si="13"/>
        <v>-3471.8370749045303</v>
      </c>
      <c r="BE5">
        <f t="shared" ref="BE5:BE49" si="15">IF(ABS(BD5)&lt;ABS(BC5),BB5,BA5)</f>
        <v>5.0075000000000003</v>
      </c>
      <c r="BF5">
        <f t="shared" ref="BF5:BF49" si="16">IF(ABS(BD5)&lt;ABS(BC5),BA5,BB5)</f>
        <v>0.01</v>
      </c>
      <c r="BI5" t="str">
        <f t="shared" ref="BI5:BI34" si="17">"cash_flows.push_back(mirr::CashFlow(dates::MakeDate("""&amp;TEXT($A5,"YYYY-MM-DD")&amp;"""), "&amp;$B5&amp;"));"</f>
        <v>cash_flows.push_back(mirr::CashFlow(dates::MakeDate("2013-01-29"), 352.6));</v>
      </c>
    </row>
    <row r="6" spans="1:61" x14ac:dyDescent="0.25">
      <c r="A6" s="8">
        <v>41306</v>
      </c>
      <c r="B6" s="2">
        <v>-92.15</v>
      </c>
      <c r="C6" s="2"/>
      <c r="D6" s="2">
        <f t="shared" si="0"/>
        <v>8</v>
      </c>
      <c r="F6">
        <f t="shared" ref="F6:F39" si="18">F5+0.005</f>
        <v>1.4999999999999999E-2</v>
      </c>
      <c r="G6">
        <f t="shared" si="1"/>
        <v>-3450.1508820700265</v>
      </c>
      <c r="R6">
        <f t="shared" ref="R6:R39" si="19">F6</f>
        <v>1.4999999999999999E-2</v>
      </c>
      <c r="T6">
        <f t="shared" ref="T6:T49" si="20">T5+1</f>
        <v>3</v>
      </c>
      <c r="U6" s="6">
        <f t="shared" ref="U6:V49" si="21">BE5</f>
        <v>5.0075000000000003</v>
      </c>
      <c r="V6" s="6">
        <f t="shared" si="21"/>
        <v>0.01</v>
      </c>
      <c r="W6" s="6">
        <f t="shared" ref="W6:W49" si="22">U5</f>
        <v>10.005000000000001</v>
      </c>
      <c r="X6" s="6">
        <f>W5</f>
        <v>20</v>
      </c>
      <c r="Y6">
        <f t="shared" si="2"/>
        <v>115.06608275638456</v>
      </c>
      <c r="Z6">
        <f t="shared" si="3"/>
        <v>-3471.8370749045303</v>
      </c>
      <c r="AA6">
        <f t="shared" ref="AA6:AA49" si="23">Y5</f>
        <v>518.30300098070336</v>
      </c>
      <c r="AB6">
        <f t="shared" ref="AB6:AB49" si="24">AA5</f>
        <v>791.63564530234032</v>
      </c>
      <c r="AC6">
        <f>(V6*Y6*AA6)/((Z6-Y6)*(Z6-AA6))</f>
        <v>4.1669976778364129E-5</v>
      </c>
      <c r="AD6">
        <f>(U6*Z6*AA6)/((Y6-Z6)*(Y6-AA6))</f>
        <v>6.2299430928540902</v>
      </c>
      <c r="AE6">
        <f>(W6*Z6*Y6)/((AA6-Z6)*(AA6-Y6))</f>
        <v>-2.4841357731257503</v>
      </c>
      <c r="AF6">
        <f>SUM(AC6:AE6)</f>
        <v>3.7458489897051184</v>
      </c>
      <c r="AG6">
        <f>U6-((Y6*(U6-V6))/(Y6-Z6))</f>
        <v>4.8471826668300615</v>
      </c>
      <c r="AH6">
        <f>(U6+V6)/2</f>
        <v>2.50875</v>
      </c>
      <c r="AI6">
        <f>IF(AND(Z6&lt;&gt;AA6,Y6&lt;&gt;AA6),AF6,AG6)</f>
        <v>3.7458489897051184</v>
      </c>
      <c r="AJ6">
        <f t="shared" ref="AJ6:AJ49" si="25">ABS(((3/4)*ABS(W6-U6))-U6)</f>
        <v>1.2593749999999999</v>
      </c>
      <c r="AK6" t="b">
        <f t="shared" ref="AK6:AK49" si="26">IF(AND(AI6&gt;AJ6),TRUE,FALSE)</f>
        <v>1</v>
      </c>
      <c r="AL6" t="s">
        <v>33</v>
      </c>
      <c r="AM6" t="b">
        <f>IF(AL6="bisect",TRUE,FALSE)</f>
        <v>1</v>
      </c>
      <c r="AN6">
        <f t="shared" si="14"/>
        <v>1.2616510102948819</v>
      </c>
      <c r="AO6">
        <f t="shared" si="4"/>
        <v>2.4987500000000002</v>
      </c>
      <c r="AP6">
        <f t="shared" si="5"/>
        <v>4.9974999999999996</v>
      </c>
      <c r="AQ6" t="b">
        <f t="shared" ref="AQ6:AQ49" si="27">AND(AM6,AN6&gt;AO5,AN4&gt;($AD$2/2))</f>
        <v>0</v>
      </c>
      <c r="AR6" s="10" t="b">
        <f t="shared" ref="AR6:AR49" si="28">OR(TRUE,AND(NOT(AM6),AN6&lt;AO4,AN4&gt;($AD$2/2)))</f>
        <v>1</v>
      </c>
      <c r="AS6" s="10" t="b">
        <f t="shared" ref="AS6:AS49" si="29">OR(TRUE,AND(AM6,ABS(U6-W6)&lt;$AD$2))</f>
        <v>1</v>
      </c>
      <c r="AT6" s="10" t="b">
        <f>OR(TRUE,AND(NOT(AM6),ABS(W6-X6)&lt;$AD$2))</f>
        <v>1</v>
      </c>
      <c r="AU6" t="str">
        <f t="shared" ref="AU6:AU49" si="30">IF(OR(NOT(AK6),AQ6),"bisect","other")</f>
        <v>other</v>
      </c>
      <c r="AV6" t="b">
        <f t="shared" si="7"/>
        <v>1</v>
      </c>
      <c r="AW6" t="str">
        <f>IF(AV6,"quad","Secant")</f>
        <v>quad</v>
      </c>
      <c r="AX6" t="str">
        <f>IF(AU6="bisect",AU6,AW6)</f>
        <v>quad</v>
      </c>
      <c r="AY6">
        <f t="shared" si="8"/>
        <v>3.7458489897051184</v>
      </c>
      <c r="AZ6">
        <f t="shared" si="9"/>
        <v>-98.996325981705525</v>
      </c>
      <c r="BA6">
        <f t="shared" si="10"/>
        <v>5.0075000000000003</v>
      </c>
      <c r="BB6">
        <f t="shared" si="11"/>
        <v>3.7458489897051184</v>
      </c>
      <c r="BC6">
        <f t="shared" si="12"/>
        <v>115.06608275638456</v>
      </c>
      <c r="BD6">
        <f t="shared" si="13"/>
        <v>-98.996325981705525</v>
      </c>
      <c r="BE6">
        <f t="shared" si="15"/>
        <v>3.7458489897051184</v>
      </c>
      <c r="BF6">
        <f t="shared" si="16"/>
        <v>5.0075000000000003</v>
      </c>
      <c r="BI6" t="str">
        <f t="shared" si="17"/>
        <v>cash_flows.push_back(mirr::CashFlow(dates::MakeDate("2013-02-01"), -92.15));</v>
      </c>
    </row>
    <row r="7" spans="1:61" x14ac:dyDescent="0.25">
      <c r="A7" s="8">
        <v>41333</v>
      </c>
      <c r="B7" s="2">
        <v>740</v>
      </c>
      <c r="C7" s="2"/>
      <c r="D7" s="2">
        <f t="shared" si="0"/>
        <v>35</v>
      </c>
      <c r="F7">
        <f t="shared" si="18"/>
        <v>0.02</v>
      </c>
      <c r="G7">
        <f t="shared" si="1"/>
        <v>-3428.6963835020119</v>
      </c>
      <c r="R7">
        <f t="shared" si="19"/>
        <v>0.02</v>
      </c>
      <c r="T7">
        <f t="shared" si="20"/>
        <v>4</v>
      </c>
      <c r="U7" s="6">
        <f t="shared" si="21"/>
        <v>3.7458489897051184</v>
      </c>
      <c r="V7" s="6">
        <f t="shared" si="21"/>
        <v>5.0075000000000003</v>
      </c>
      <c r="W7" s="6">
        <f t="shared" si="22"/>
        <v>5.0075000000000003</v>
      </c>
      <c r="X7" s="6">
        <f t="shared" ref="X7:X49" si="31">W6</f>
        <v>10.005000000000001</v>
      </c>
      <c r="Y7">
        <f t="shared" si="2"/>
        <v>-98.996325981705525</v>
      </c>
      <c r="Z7">
        <f t="shared" si="3"/>
        <v>115.06608275638456</v>
      </c>
      <c r="AA7">
        <f t="shared" si="23"/>
        <v>115.06608275638456</v>
      </c>
      <c r="AB7">
        <f t="shared" si="24"/>
        <v>518.30300098070336</v>
      </c>
      <c r="AC7" t="e">
        <f t="shared" ref="AC7:AC49" si="32">(V7*Y7*AA7)/((Z7-Y7)*(Z7-AA7))</f>
        <v>#DIV/0!</v>
      </c>
      <c r="AD7">
        <f t="shared" ref="AD7:AD49" si="33">(U7*Z7*AA7)/((Y7-Z7)*(Y7-AA7))</f>
        <v>1.0823409898693641</v>
      </c>
      <c r="AE7" t="e">
        <f t="shared" ref="AE7:AE49" si="34">(W7*Z7*Y7)/((AA7-Z7)*(AA7-Y7))</f>
        <v>#DIV/0!</v>
      </c>
      <c r="AF7" t="e">
        <f t="shared" ref="AF7:AF49" si="35">SUM(AC7:AE7)</f>
        <v>#DIV/0!</v>
      </c>
      <c r="AG7">
        <f t="shared" ref="AG7:AG49" si="36">U7-((Y7*(U7-V7))/(Y7-Z7))</f>
        <v>4.3293181537988321</v>
      </c>
      <c r="AH7">
        <f t="shared" ref="AH7:AH49" si="37">(U7+V7)/2</f>
        <v>4.3766744948525593</v>
      </c>
      <c r="AI7">
        <f>IF(AND(Z7&lt;&gt;AA7,Y7&lt;&gt;AA7),AF7,AG7)</f>
        <v>4.3293181537988321</v>
      </c>
      <c r="AJ7">
        <f t="shared" si="25"/>
        <v>2.7996107319839569</v>
      </c>
      <c r="AK7" t="b">
        <f t="shared" si="26"/>
        <v>1</v>
      </c>
      <c r="AL7" t="s">
        <v>33</v>
      </c>
      <c r="AM7" t="b">
        <f t="shared" ref="AM7:AM49" si="38">IF(AL7="bisect",TRUE,FALSE)</f>
        <v>1</v>
      </c>
      <c r="AN7">
        <f t="shared" si="14"/>
        <v>0.58346916409371374</v>
      </c>
      <c r="AO7">
        <f t="shared" si="4"/>
        <v>0.63082550514744096</v>
      </c>
      <c r="AP7">
        <f t="shared" si="5"/>
        <v>2.4987500000000002</v>
      </c>
      <c r="AQ7" t="b">
        <f>AND(AM7,AN7&gt;AO6,AN5&gt;($AD$2/2))</f>
        <v>0</v>
      </c>
      <c r="AR7" s="10" t="b">
        <f t="shared" si="28"/>
        <v>1</v>
      </c>
      <c r="AS7" s="10" t="b">
        <f t="shared" si="29"/>
        <v>1</v>
      </c>
      <c r="AT7" s="10" t="b">
        <f t="shared" ref="AT7:AT49" si="39">OR(TRUE,AND(NOT(AM7),ABS(W7-X7)&lt;$AD$2))</f>
        <v>1</v>
      </c>
      <c r="AU7" t="str">
        <f t="shared" si="30"/>
        <v>other</v>
      </c>
      <c r="AV7" t="b">
        <f t="shared" si="7"/>
        <v>0</v>
      </c>
      <c r="AW7" t="str">
        <f t="shared" ref="AW7:AW49" si="40">IF(AV7,"quad","Secant")</f>
        <v>Secant</v>
      </c>
      <c r="AX7" t="str">
        <f t="shared" ref="AX7:AX49" si="41">IF(AU7="bisect",AU7,AW7)</f>
        <v>Secant</v>
      </c>
      <c r="AY7">
        <f t="shared" si="8"/>
        <v>4.3293181537988321</v>
      </c>
      <c r="AZ7" s="1">
        <f t="shared" si="9"/>
        <v>11.193725661609196</v>
      </c>
      <c r="BA7">
        <f t="shared" si="10"/>
        <v>3.7458489897051184</v>
      </c>
      <c r="BB7">
        <f t="shared" si="11"/>
        <v>4.3293181537988321</v>
      </c>
      <c r="BC7">
        <f t="shared" si="12"/>
        <v>-98.996325981705525</v>
      </c>
      <c r="BD7">
        <f t="shared" si="13"/>
        <v>11.193725661609196</v>
      </c>
      <c r="BE7">
        <f t="shared" si="15"/>
        <v>4.3293181537988321</v>
      </c>
      <c r="BF7">
        <f t="shared" si="16"/>
        <v>3.7458489897051184</v>
      </c>
      <c r="BI7" t="str">
        <f t="shared" si="17"/>
        <v>cash_flows.push_back(mirr::CashFlow(dates::MakeDate("2013-02-28"), 740));</v>
      </c>
    </row>
    <row r="8" spans="1:61" x14ac:dyDescent="0.25">
      <c r="A8" s="8">
        <v>41359</v>
      </c>
      <c r="B8" s="2">
        <v>655</v>
      </c>
      <c r="C8" s="2"/>
      <c r="D8" s="2">
        <f t="shared" si="0"/>
        <v>61</v>
      </c>
      <c r="F8">
        <f t="shared" si="18"/>
        <v>2.5000000000000001E-2</v>
      </c>
      <c r="G8">
        <f t="shared" si="1"/>
        <v>-3407.4698191671218</v>
      </c>
      <c r="R8">
        <f t="shared" si="19"/>
        <v>2.5000000000000001E-2</v>
      </c>
      <c r="T8">
        <f t="shared" si="20"/>
        <v>5</v>
      </c>
      <c r="U8" s="6">
        <f t="shared" si="21"/>
        <v>4.3293181537988321</v>
      </c>
      <c r="V8" s="6">
        <f t="shared" si="21"/>
        <v>3.7458489897051184</v>
      </c>
      <c r="W8" s="6">
        <f t="shared" si="22"/>
        <v>3.7458489897051184</v>
      </c>
      <c r="X8" s="6">
        <f t="shared" si="31"/>
        <v>5.0075000000000003</v>
      </c>
      <c r="Y8">
        <f t="shared" si="2"/>
        <v>11.193725661609196</v>
      </c>
      <c r="Z8">
        <f t="shared" si="3"/>
        <v>-98.996325981705525</v>
      </c>
      <c r="AA8">
        <f t="shared" si="23"/>
        <v>-98.996325981705525</v>
      </c>
      <c r="AB8">
        <f t="shared" si="24"/>
        <v>115.06608275638456</v>
      </c>
      <c r="AC8" t="e">
        <f t="shared" si="32"/>
        <v>#DIV/0!</v>
      </c>
      <c r="AD8">
        <f t="shared" si="33"/>
        <v>3.4944021462003021</v>
      </c>
      <c r="AE8" t="e">
        <f t="shared" si="34"/>
        <v>#DIV/0!</v>
      </c>
      <c r="AF8" t="e">
        <f t="shared" si="35"/>
        <v>#DIV/0!</v>
      </c>
      <c r="AG8">
        <f t="shared" si="36"/>
        <v>4.2700460719958855</v>
      </c>
      <c r="AH8">
        <f t="shared" si="37"/>
        <v>4.0375835717519752</v>
      </c>
      <c r="AI8">
        <f t="shared" ref="AI8:AI49" si="42">IF(AND(Z8&lt;&gt;AA8,Y8&lt;&gt;AA8),AF8,AG8)</f>
        <v>4.2700460719958855</v>
      </c>
      <c r="AJ8">
        <f t="shared" si="25"/>
        <v>3.8917162807285468</v>
      </c>
      <c r="AK8" t="b">
        <f t="shared" si="26"/>
        <v>1</v>
      </c>
      <c r="AL8" t="s">
        <v>33</v>
      </c>
      <c r="AM8" t="b">
        <f t="shared" si="38"/>
        <v>1</v>
      </c>
      <c r="AN8">
        <f t="shared" si="14"/>
        <v>5.927208180294663E-2</v>
      </c>
      <c r="AO8">
        <f t="shared" si="4"/>
        <v>0.29173458204685687</v>
      </c>
      <c r="AP8">
        <f t="shared" si="5"/>
        <v>0.63082550514744096</v>
      </c>
      <c r="AQ8" t="b">
        <f t="shared" si="27"/>
        <v>0</v>
      </c>
      <c r="AR8" s="10" t="b">
        <f t="shared" si="28"/>
        <v>1</v>
      </c>
      <c r="AS8" s="10" t="b">
        <f t="shared" si="29"/>
        <v>1</v>
      </c>
      <c r="AT8" s="10" t="b">
        <f t="shared" si="39"/>
        <v>1</v>
      </c>
      <c r="AU8" t="str">
        <f t="shared" si="30"/>
        <v>other</v>
      </c>
      <c r="AV8" t="b">
        <f t="shared" si="7"/>
        <v>0</v>
      </c>
      <c r="AW8" t="str">
        <f t="shared" si="40"/>
        <v>Secant</v>
      </c>
      <c r="AX8" t="str">
        <f t="shared" si="41"/>
        <v>Secant</v>
      </c>
      <c r="AY8">
        <f t="shared" si="8"/>
        <v>4.2700460719958855</v>
      </c>
      <c r="AZ8">
        <f t="shared" si="9"/>
        <v>0.9956260053892505</v>
      </c>
      <c r="BA8">
        <f t="shared" si="10"/>
        <v>4.2700460719958855</v>
      </c>
      <c r="BB8">
        <f t="shared" si="11"/>
        <v>3.7458489897051184</v>
      </c>
      <c r="BC8">
        <f t="shared" si="12"/>
        <v>0.9956260053892505</v>
      </c>
      <c r="BD8">
        <f t="shared" si="13"/>
        <v>-98.996325981705525</v>
      </c>
      <c r="BE8">
        <f t="shared" si="15"/>
        <v>4.2700460719958855</v>
      </c>
      <c r="BF8">
        <f t="shared" si="16"/>
        <v>3.7458489897051184</v>
      </c>
      <c r="BI8" t="str">
        <f t="shared" si="17"/>
        <v>cash_flows.push_back(mirr::CashFlow(dates::MakeDate("2013-03-26"), 655));</v>
      </c>
    </row>
    <row r="9" spans="1:61" x14ac:dyDescent="0.25">
      <c r="A9" s="8">
        <v>41389</v>
      </c>
      <c r="B9" s="2">
        <v>2707.75</v>
      </c>
      <c r="C9" s="2"/>
      <c r="D9" s="2">
        <f t="shared" si="0"/>
        <v>91</v>
      </c>
      <c r="F9">
        <f t="shared" si="18"/>
        <v>3.0000000000000002E-2</v>
      </c>
      <c r="G9">
        <f t="shared" si="1"/>
        <v>-3386.4675096715705</v>
      </c>
      <c r="R9">
        <f t="shared" si="19"/>
        <v>3.0000000000000002E-2</v>
      </c>
      <c r="T9">
        <f t="shared" si="20"/>
        <v>6</v>
      </c>
      <c r="U9" s="6">
        <f t="shared" si="21"/>
        <v>4.2700460719958855</v>
      </c>
      <c r="V9" s="6">
        <f t="shared" si="21"/>
        <v>3.7458489897051184</v>
      </c>
      <c r="W9" s="6">
        <f t="shared" si="22"/>
        <v>4.3293181537988321</v>
      </c>
      <c r="X9" s="6">
        <f t="shared" si="31"/>
        <v>3.7458489897051184</v>
      </c>
      <c r="Y9">
        <f t="shared" si="2"/>
        <v>0.9956260053892505</v>
      </c>
      <c r="Z9">
        <f t="shared" si="3"/>
        <v>-98.996325981705525</v>
      </c>
      <c r="AA9">
        <f t="shared" si="23"/>
        <v>11.193725661609196</v>
      </c>
      <c r="AB9">
        <f t="shared" si="24"/>
        <v>-98.996325981705525</v>
      </c>
      <c r="AC9">
        <f t="shared" si="32"/>
        <v>3.7889050563421965E-3</v>
      </c>
      <c r="AD9">
        <f t="shared" si="33"/>
        <v>4.6402566176098716</v>
      </c>
      <c r="AE9">
        <f t="shared" si="34"/>
        <v>-0.37972848192849373</v>
      </c>
      <c r="AF9">
        <f t="shared" si="35"/>
        <v>4.26431704073772</v>
      </c>
      <c r="AG9">
        <f t="shared" si="36"/>
        <v>4.264826609462089</v>
      </c>
      <c r="AH9">
        <f t="shared" si="37"/>
        <v>4.0079475308505019</v>
      </c>
      <c r="AI9">
        <f t="shared" si="42"/>
        <v>4.26431704073772</v>
      </c>
      <c r="AJ9">
        <f t="shared" si="25"/>
        <v>4.2255920106436751</v>
      </c>
      <c r="AK9" t="b">
        <f t="shared" si="26"/>
        <v>1</v>
      </c>
      <c r="AL9" t="s">
        <v>33</v>
      </c>
      <c r="AM9" t="b">
        <f t="shared" si="38"/>
        <v>1</v>
      </c>
      <c r="AN9">
        <f t="shared" si="14"/>
        <v>5.7290312581654845E-3</v>
      </c>
      <c r="AO9">
        <f t="shared" si="4"/>
        <v>2.9636040901473315E-2</v>
      </c>
      <c r="AP9">
        <f t="shared" si="5"/>
        <v>0.29173458204685687</v>
      </c>
      <c r="AQ9" t="b">
        <f t="shared" si="27"/>
        <v>0</v>
      </c>
      <c r="AR9" s="10" t="b">
        <f t="shared" si="28"/>
        <v>1</v>
      </c>
      <c r="AS9" s="10" t="b">
        <f t="shared" si="29"/>
        <v>1</v>
      </c>
      <c r="AT9" s="10" t="b">
        <f t="shared" si="39"/>
        <v>1</v>
      </c>
      <c r="AU9" t="str">
        <f t="shared" si="30"/>
        <v>other</v>
      </c>
      <c r="AV9" t="b">
        <f t="shared" si="7"/>
        <v>1</v>
      </c>
      <c r="AW9" t="str">
        <f t="shared" si="40"/>
        <v>quad</v>
      </c>
      <c r="AX9" t="str">
        <f t="shared" si="41"/>
        <v>quad</v>
      </c>
      <c r="AY9">
        <f t="shared" si="8"/>
        <v>4.26431704073772</v>
      </c>
      <c r="AZ9">
        <f t="shared" si="9"/>
        <v>-9.002764958676579E-4</v>
      </c>
      <c r="BA9">
        <f t="shared" si="10"/>
        <v>4.2700460719958855</v>
      </c>
      <c r="BB9">
        <f t="shared" si="11"/>
        <v>4.26431704073772</v>
      </c>
      <c r="BC9">
        <f t="shared" si="12"/>
        <v>0.9956260053892505</v>
      </c>
      <c r="BD9">
        <f t="shared" si="13"/>
        <v>-9.002764958676579E-4</v>
      </c>
      <c r="BE9">
        <f t="shared" si="15"/>
        <v>4.26431704073772</v>
      </c>
      <c r="BF9">
        <f t="shared" si="16"/>
        <v>4.2700460719958855</v>
      </c>
      <c r="BI9" t="str">
        <f t="shared" si="17"/>
        <v>cash_flows.push_back(mirr::CashFlow(dates::MakeDate("2013-04-25"), 2707.75));</v>
      </c>
    </row>
    <row r="10" spans="1:61" x14ac:dyDescent="0.25">
      <c r="A10" s="8">
        <v>41407</v>
      </c>
      <c r="B10" s="2">
        <v>-1159.5899999999999</v>
      </c>
      <c r="C10" s="2"/>
      <c r="D10" s="2">
        <f t="shared" si="0"/>
        <v>109</v>
      </c>
      <c r="F10">
        <f t="shared" si="18"/>
        <v>3.5000000000000003E-2</v>
      </c>
      <c r="G10">
        <f t="shared" si="1"/>
        <v>-3365.6858541266643</v>
      </c>
      <c r="R10">
        <f t="shared" si="19"/>
        <v>3.5000000000000003E-2</v>
      </c>
      <c r="T10">
        <f t="shared" si="20"/>
        <v>7</v>
      </c>
      <c r="U10" s="6">
        <f t="shared" si="21"/>
        <v>4.26431704073772</v>
      </c>
      <c r="V10" s="6">
        <f t="shared" si="21"/>
        <v>4.2700460719958855</v>
      </c>
      <c r="W10" s="6">
        <f t="shared" si="22"/>
        <v>4.2700460719958855</v>
      </c>
      <c r="X10" s="6">
        <f t="shared" si="31"/>
        <v>4.3293181537988321</v>
      </c>
      <c r="Y10">
        <f t="shared" si="2"/>
        <v>-9.002764958676579E-4</v>
      </c>
      <c r="Z10">
        <f t="shared" si="3"/>
        <v>0.9956260053892505</v>
      </c>
      <c r="AA10">
        <f t="shared" si="23"/>
        <v>0.9956260053892505</v>
      </c>
      <c r="AB10">
        <f t="shared" si="24"/>
        <v>11.193725661609196</v>
      </c>
      <c r="AC10" t="e">
        <f t="shared" si="32"/>
        <v>#DIV/0!</v>
      </c>
      <c r="AD10">
        <f t="shared" si="33"/>
        <v>4.2566156276614286</v>
      </c>
      <c r="AE10" t="e">
        <f t="shared" si="34"/>
        <v>#DIV/0!</v>
      </c>
      <c r="AF10" t="e">
        <f t="shared" si="35"/>
        <v>#DIV/0!</v>
      </c>
      <c r="AG10">
        <f t="shared" si="36"/>
        <v>4.2643222164287975</v>
      </c>
      <c r="AH10">
        <f t="shared" si="37"/>
        <v>4.2671815563668023</v>
      </c>
      <c r="AI10">
        <f t="shared" si="42"/>
        <v>4.2643222164287975</v>
      </c>
      <c r="AJ10">
        <f t="shared" si="25"/>
        <v>4.2600202672940961</v>
      </c>
      <c r="AK10" t="b">
        <f t="shared" si="26"/>
        <v>1</v>
      </c>
      <c r="AL10" t="s">
        <v>33</v>
      </c>
      <c r="AM10" t="b">
        <f t="shared" si="38"/>
        <v>1</v>
      </c>
      <c r="AN10">
        <f t="shared" si="14"/>
        <v>5.1756910774969356E-6</v>
      </c>
      <c r="AO10">
        <f t="shared" si="4"/>
        <v>2.8645156290827423E-3</v>
      </c>
      <c r="AP10">
        <f t="shared" si="5"/>
        <v>2.9636040901473315E-2</v>
      </c>
      <c r="AQ10" t="b">
        <f t="shared" si="27"/>
        <v>0</v>
      </c>
      <c r="AR10" s="10" t="b">
        <f t="shared" si="28"/>
        <v>1</v>
      </c>
      <c r="AS10" s="10" t="b">
        <f t="shared" si="29"/>
        <v>1</v>
      </c>
      <c r="AT10" s="10" t="b">
        <f t="shared" si="39"/>
        <v>1</v>
      </c>
      <c r="AU10" t="str">
        <f t="shared" si="30"/>
        <v>other</v>
      </c>
      <c r="AV10" t="b">
        <f t="shared" si="7"/>
        <v>0</v>
      </c>
      <c r="AW10" t="str">
        <f t="shared" si="40"/>
        <v>Secant</v>
      </c>
      <c r="AX10" t="str">
        <f t="shared" si="41"/>
        <v>Secant</v>
      </c>
      <c r="AY10">
        <f t="shared" si="8"/>
        <v>4.2643222164287975</v>
      </c>
      <c r="AZ10">
        <f t="shared" si="9"/>
        <v>8.7035042017902242E-7</v>
      </c>
      <c r="BA10">
        <f t="shared" si="10"/>
        <v>4.26431704073772</v>
      </c>
      <c r="BB10">
        <f t="shared" si="11"/>
        <v>4.2643222164287975</v>
      </c>
      <c r="BC10">
        <f t="shared" si="12"/>
        <v>-9.002764958676579E-4</v>
      </c>
      <c r="BD10">
        <f t="shared" si="13"/>
        <v>8.7035042017902242E-7</v>
      </c>
      <c r="BE10">
        <f t="shared" si="15"/>
        <v>4.2643222164287975</v>
      </c>
      <c r="BF10">
        <f t="shared" si="16"/>
        <v>4.26431704073772</v>
      </c>
      <c r="BI10" t="str">
        <f t="shared" si="17"/>
        <v>cash_flows.push_back(mirr::CashFlow(dates::MakeDate("2013-05-13"), -1159.59));</v>
      </c>
    </row>
    <row r="11" spans="1:61" x14ac:dyDescent="0.25">
      <c r="A11" s="8">
        <v>41421</v>
      </c>
      <c r="B11" s="2">
        <v>-3921.1</v>
      </c>
      <c r="C11" s="2"/>
      <c r="D11" s="2">
        <f t="shared" si="0"/>
        <v>123</v>
      </c>
      <c r="F11">
        <f t="shared" si="18"/>
        <v>0.04</v>
      </c>
      <c r="G11">
        <f t="shared" si="1"/>
        <v>-3345.121328081254</v>
      </c>
      <c r="R11">
        <f t="shared" si="19"/>
        <v>0.04</v>
      </c>
      <c r="T11">
        <f t="shared" si="20"/>
        <v>8</v>
      </c>
      <c r="U11" s="6">
        <f t="shared" si="21"/>
        <v>4.2643222164287975</v>
      </c>
      <c r="V11" s="6">
        <f t="shared" si="21"/>
        <v>4.26431704073772</v>
      </c>
      <c r="W11" s="6">
        <f t="shared" si="22"/>
        <v>4.26431704073772</v>
      </c>
      <c r="X11" s="6">
        <f t="shared" si="31"/>
        <v>4.2700460719958855</v>
      </c>
      <c r="Y11">
        <f t="shared" si="2"/>
        <v>8.7035042017902242E-7</v>
      </c>
      <c r="Z11">
        <f t="shared" si="3"/>
        <v>-9.002764958676579E-4</v>
      </c>
      <c r="AA11">
        <f t="shared" si="23"/>
        <v>-9.002764958676579E-4</v>
      </c>
      <c r="AB11">
        <f t="shared" si="24"/>
        <v>0.9956260053892505</v>
      </c>
      <c r="AC11" t="e">
        <f t="shared" si="32"/>
        <v>#DIV/0!</v>
      </c>
      <c r="AD11">
        <f t="shared" si="33"/>
        <v>4.2560890137277214</v>
      </c>
      <c r="AE11" t="e">
        <f t="shared" si="34"/>
        <v>#DIV/0!</v>
      </c>
      <c r="AF11" t="e">
        <f t="shared" si="35"/>
        <v>#DIV/0!</v>
      </c>
      <c r="AG11">
        <f t="shared" si="36"/>
        <v>4.2643222114299837</v>
      </c>
      <c r="AH11">
        <f t="shared" si="37"/>
        <v>4.2643196285832587</v>
      </c>
      <c r="AI11">
        <f t="shared" si="42"/>
        <v>4.2643222114299837</v>
      </c>
      <c r="AJ11">
        <f t="shared" si="25"/>
        <v>4.2643183346604889</v>
      </c>
      <c r="AK11" t="b">
        <f t="shared" si="26"/>
        <v>1</v>
      </c>
      <c r="AL11" t="s">
        <v>33</v>
      </c>
      <c r="AM11" t="b">
        <f t="shared" si="38"/>
        <v>1</v>
      </c>
      <c r="AN11">
        <f t="shared" si="14"/>
        <v>4.9988138073331356E-9</v>
      </c>
      <c r="AO11">
        <f t="shared" si="4"/>
        <v>2.5878455387484678E-6</v>
      </c>
      <c r="AP11">
        <f t="shared" si="5"/>
        <v>2.8645156290827423E-3</v>
      </c>
      <c r="AQ11" t="b">
        <f t="shared" si="27"/>
        <v>0</v>
      </c>
      <c r="AR11" s="10" t="b">
        <f t="shared" si="28"/>
        <v>1</v>
      </c>
      <c r="AS11" s="10" t="b">
        <f t="shared" si="29"/>
        <v>1</v>
      </c>
      <c r="AT11" s="10" t="b">
        <f t="shared" si="39"/>
        <v>1</v>
      </c>
      <c r="AU11" t="str">
        <f t="shared" si="30"/>
        <v>other</v>
      </c>
      <c r="AV11" t="b">
        <f t="shared" si="7"/>
        <v>0</v>
      </c>
      <c r="AW11" t="str">
        <f t="shared" si="40"/>
        <v>Secant</v>
      </c>
      <c r="AX11" t="str">
        <f t="shared" si="41"/>
        <v>Secant</v>
      </c>
      <c r="AY11">
        <f t="shared" si="8"/>
        <v>4.2643222114299837</v>
      </c>
      <c r="AZ11">
        <f t="shared" si="9"/>
        <v>-2.3714363805993344E-13</v>
      </c>
      <c r="BA11">
        <f t="shared" si="10"/>
        <v>4.2643222164287975</v>
      </c>
      <c r="BB11">
        <f t="shared" si="11"/>
        <v>4.2643222114299837</v>
      </c>
      <c r="BC11">
        <f t="shared" si="12"/>
        <v>8.7035042017902242E-7</v>
      </c>
      <c r="BD11">
        <f t="shared" si="13"/>
        <v>-2.3714363805993344E-13</v>
      </c>
      <c r="BE11">
        <f t="shared" si="15"/>
        <v>4.2643222114299837</v>
      </c>
      <c r="BF11">
        <f t="shared" si="16"/>
        <v>4.2643222164287975</v>
      </c>
      <c r="BI11" t="str">
        <f t="shared" si="17"/>
        <v>cash_flows.push_back(mirr::CashFlow(dates::MakeDate("2013-05-27"), -3921.1));</v>
      </c>
    </row>
    <row r="12" spans="1:61" x14ac:dyDescent="0.25">
      <c r="A12" s="8">
        <v>41452</v>
      </c>
      <c r="B12" s="2">
        <v>2290.0500000000002</v>
      </c>
      <c r="C12" s="2"/>
      <c r="D12" s="2">
        <f t="shared" si="0"/>
        <v>154</v>
      </c>
      <c r="F12">
        <f t="shared" si="18"/>
        <v>4.4999999999999998E-2</v>
      </c>
      <c r="G12">
        <f t="shared" si="1"/>
        <v>-3324.770481518733</v>
      </c>
      <c r="R12">
        <f t="shared" si="19"/>
        <v>4.4999999999999998E-2</v>
      </c>
      <c r="T12">
        <f t="shared" si="20"/>
        <v>9</v>
      </c>
      <c r="U12" s="6">
        <f t="shared" si="21"/>
        <v>4.2643222114299837</v>
      </c>
      <c r="V12" s="6">
        <f t="shared" si="21"/>
        <v>4.2643222164287975</v>
      </c>
      <c r="W12" s="6">
        <f t="shared" si="22"/>
        <v>4.2643222164287975</v>
      </c>
      <c r="X12" s="6">
        <f t="shared" si="31"/>
        <v>4.26431704073772</v>
      </c>
      <c r="Y12">
        <f t="shared" si="2"/>
        <v>-2.3714363805993344E-13</v>
      </c>
      <c r="Z12">
        <f t="shared" si="3"/>
        <v>8.7035042017902242E-7</v>
      </c>
      <c r="AA12">
        <f t="shared" si="23"/>
        <v>8.7035042017902242E-7</v>
      </c>
      <c r="AB12">
        <f t="shared" si="24"/>
        <v>-9.002764958676579E-4</v>
      </c>
      <c r="AC12" t="e">
        <f t="shared" si="32"/>
        <v>#DIV/0!</v>
      </c>
      <c r="AD12">
        <f t="shared" si="33"/>
        <v>4.2643198876384476</v>
      </c>
      <c r="AE12" t="e">
        <f t="shared" si="34"/>
        <v>#DIV/0!</v>
      </c>
      <c r="AF12" t="e">
        <f t="shared" si="35"/>
        <v>#DIV/0!</v>
      </c>
      <c r="AG12">
        <f t="shared" si="36"/>
        <v>4.2643222114299855</v>
      </c>
      <c r="AH12">
        <f t="shared" si="37"/>
        <v>4.2643222139293906</v>
      </c>
      <c r="AI12">
        <f t="shared" si="42"/>
        <v>4.2643222114299855</v>
      </c>
      <c r="AJ12">
        <f t="shared" si="25"/>
        <v>4.2643222076808733</v>
      </c>
      <c r="AK12" t="b">
        <f t="shared" si="26"/>
        <v>1</v>
      </c>
      <c r="AL12" t="s">
        <v>33</v>
      </c>
      <c r="AM12" t="b">
        <f t="shared" si="38"/>
        <v>1</v>
      </c>
      <c r="AN12">
        <f t="shared" si="14"/>
        <v>1.7763568394002505E-15</v>
      </c>
      <c r="AO12">
        <f t="shared" si="4"/>
        <v>2.4994069036665678E-9</v>
      </c>
      <c r="AP12">
        <f t="shared" si="5"/>
        <v>2.5878455387484678E-6</v>
      </c>
      <c r="AQ12" t="b">
        <f t="shared" si="27"/>
        <v>0</v>
      </c>
      <c r="AR12" s="10" t="b">
        <f t="shared" si="28"/>
        <v>1</v>
      </c>
      <c r="AS12" s="10" t="b">
        <f t="shared" si="29"/>
        <v>1</v>
      </c>
      <c r="AT12" s="10" t="b">
        <f t="shared" si="39"/>
        <v>1</v>
      </c>
      <c r="AU12" t="str">
        <f t="shared" si="30"/>
        <v>other</v>
      </c>
      <c r="AV12" t="b">
        <f t="shared" si="7"/>
        <v>0</v>
      </c>
      <c r="AW12" t="str">
        <f t="shared" si="40"/>
        <v>Secant</v>
      </c>
      <c r="AX12" t="str">
        <f t="shared" si="41"/>
        <v>Secant</v>
      </c>
      <c r="AY12">
        <f t="shared" si="8"/>
        <v>4.2643222114299855</v>
      </c>
      <c r="AZ12">
        <f t="shared" si="9"/>
        <v>3.0020430585864233E-13</v>
      </c>
      <c r="BA12">
        <f t="shared" si="10"/>
        <v>4.2643222114299837</v>
      </c>
      <c r="BB12">
        <f t="shared" si="11"/>
        <v>4.2643222114299855</v>
      </c>
      <c r="BC12">
        <f t="shared" si="12"/>
        <v>-2.3714363805993344E-13</v>
      </c>
      <c r="BD12">
        <f t="shared" si="13"/>
        <v>3.0020430585864233E-13</v>
      </c>
      <c r="BE12">
        <f t="shared" si="15"/>
        <v>4.2643222114299837</v>
      </c>
      <c r="BF12">
        <f t="shared" si="16"/>
        <v>4.2643222114299855</v>
      </c>
      <c r="BI12" t="str">
        <f t="shared" si="17"/>
        <v>cash_flows.push_back(mirr::CashFlow(dates::MakeDate("2013-06-27"), 2290.05));</v>
      </c>
    </row>
    <row r="13" spans="1:61" x14ac:dyDescent="0.25">
      <c r="A13" s="8">
        <v>41471</v>
      </c>
      <c r="B13" s="2">
        <v>-279.81</v>
      </c>
      <c r="C13" s="2"/>
      <c r="D13" s="2">
        <f t="shared" si="0"/>
        <v>173</v>
      </c>
      <c r="F13">
        <f t="shared" si="18"/>
        <v>4.9999999999999996E-2</v>
      </c>
      <c r="G13">
        <f t="shared" si="1"/>
        <v>-3304.6299369161779</v>
      </c>
      <c r="R13">
        <f t="shared" si="19"/>
        <v>4.9999999999999996E-2</v>
      </c>
      <c r="T13">
        <f t="shared" si="20"/>
        <v>10</v>
      </c>
      <c r="U13" s="6">
        <f t="shared" si="21"/>
        <v>4.2643222114299837</v>
      </c>
      <c r="V13" s="6">
        <f t="shared" si="21"/>
        <v>4.2643222114299855</v>
      </c>
      <c r="W13" s="6">
        <f t="shared" si="22"/>
        <v>4.2643222114299837</v>
      </c>
      <c r="X13" s="6">
        <f t="shared" si="31"/>
        <v>4.2643222164287975</v>
      </c>
      <c r="Y13">
        <f t="shared" si="2"/>
        <v>-2.3714363805993344E-13</v>
      </c>
      <c r="Z13">
        <f t="shared" si="3"/>
        <v>3.0020430585864233E-13</v>
      </c>
      <c r="AA13">
        <f t="shared" si="23"/>
        <v>-2.3714363805993344E-13</v>
      </c>
      <c r="AB13">
        <f t="shared" si="24"/>
        <v>8.7035042017902242E-7</v>
      </c>
      <c r="AC13">
        <f t="shared" si="32"/>
        <v>0.83054235675331523</v>
      </c>
      <c r="AD13" t="e">
        <f t="shared" si="33"/>
        <v>#DIV/0!</v>
      </c>
      <c r="AE13" t="e">
        <f t="shared" si="34"/>
        <v>#DIV/0!</v>
      </c>
      <c r="AF13" t="e">
        <f t="shared" si="35"/>
        <v>#DIV/0!</v>
      </c>
      <c r="AG13">
        <f t="shared" si="36"/>
        <v>4.2643222114299846</v>
      </c>
      <c r="AH13">
        <f t="shared" si="37"/>
        <v>4.2643222114299846</v>
      </c>
      <c r="AI13">
        <f t="shared" si="42"/>
        <v>4.2643222114299846</v>
      </c>
      <c r="AJ13">
        <f t="shared" si="25"/>
        <v>4.2643222114299837</v>
      </c>
      <c r="AK13" t="b">
        <f t="shared" si="26"/>
        <v>0</v>
      </c>
      <c r="AL13" t="s">
        <v>33</v>
      </c>
      <c r="AM13" t="b">
        <f t="shared" si="38"/>
        <v>1</v>
      </c>
      <c r="AN13">
        <f t="shared" si="14"/>
        <v>8.8817841970012523E-16</v>
      </c>
      <c r="AO13">
        <f t="shared" si="4"/>
        <v>0</v>
      </c>
      <c r="AP13">
        <f t="shared" si="5"/>
        <v>2.4994069036665678E-9</v>
      </c>
      <c r="AQ13" t="b">
        <f t="shared" si="27"/>
        <v>0</v>
      </c>
      <c r="AR13" s="10" t="b">
        <f t="shared" si="28"/>
        <v>1</v>
      </c>
      <c r="AS13" s="10" t="b">
        <f t="shared" si="29"/>
        <v>1</v>
      </c>
      <c r="AT13" s="10" t="b">
        <f t="shared" si="39"/>
        <v>1</v>
      </c>
      <c r="AU13" t="str">
        <f t="shared" si="30"/>
        <v>bisect</v>
      </c>
      <c r="AV13" t="b">
        <f t="shared" si="7"/>
        <v>0</v>
      </c>
      <c r="AW13" t="str">
        <f t="shared" si="40"/>
        <v>Secant</v>
      </c>
      <c r="AX13" t="str">
        <f t="shared" si="41"/>
        <v>bisect</v>
      </c>
      <c r="AY13">
        <f t="shared" si="8"/>
        <v>4.2643222114299846</v>
      </c>
      <c r="AZ13">
        <f t="shared" si="9"/>
        <v>3.0020430585864233E-13</v>
      </c>
      <c r="BA13">
        <f t="shared" si="10"/>
        <v>4.2643222114299837</v>
      </c>
      <c r="BB13">
        <f t="shared" si="11"/>
        <v>4.2643222114299846</v>
      </c>
      <c r="BC13">
        <f t="shared" si="12"/>
        <v>-2.3714363805993344E-13</v>
      </c>
      <c r="BD13">
        <f t="shared" si="13"/>
        <v>3.0020430585864233E-13</v>
      </c>
      <c r="BE13">
        <f t="shared" si="15"/>
        <v>4.2643222114299837</v>
      </c>
      <c r="BF13">
        <f t="shared" si="16"/>
        <v>4.2643222114299846</v>
      </c>
      <c r="BI13" t="str">
        <f t="shared" si="17"/>
        <v>cash_flows.push_back(mirr::CashFlow(dates::MakeDate("2013-07-16"), -279.81));</v>
      </c>
    </row>
    <row r="14" spans="1:61" x14ac:dyDescent="0.25">
      <c r="A14" s="8">
        <v>41484</v>
      </c>
      <c r="B14" s="2">
        <v>-1117.92</v>
      </c>
      <c r="C14" s="2"/>
      <c r="D14" s="2">
        <f t="shared" si="0"/>
        <v>186</v>
      </c>
      <c r="F14">
        <f t="shared" si="18"/>
        <v>5.4999999999999993E-2</v>
      </c>
      <c r="G14">
        <f t="shared" si="1"/>
        <v>-3284.6963873635141</v>
      </c>
      <c r="R14">
        <f t="shared" si="19"/>
        <v>5.4999999999999993E-2</v>
      </c>
      <c r="T14">
        <f t="shared" si="20"/>
        <v>11</v>
      </c>
      <c r="U14" s="6">
        <f t="shared" si="21"/>
        <v>4.2643222114299837</v>
      </c>
      <c r="V14" s="6">
        <f t="shared" si="21"/>
        <v>4.2643222114299846</v>
      </c>
      <c r="W14" s="6">
        <f t="shared" si="22"/>
        <v>4.2643222114299837</v>
      </c>
      <c r="X14" s="6">
        <f t="shared" si="31"/>
        <v>4.2643222114299837</v>
      </c>
      <c r="Y14">
        <f t="shared" si="2"/>
        <v>-2.3714363805993344E-13</v>
      </c>
      <c r="Z14">
        <f t="shared" si="3"/>
        <v>3.0020430585864233E-13</v>
      </c>
      <c r="AA14">
        <f t="shared" si="23"/>
        <v>-2.3714363805993344E-13</v>
      </c>
      <c r="AB14">
        <f t="shared" si="24"/>
        <v>-2.3714363805993344E-13</v>
      </c>
      <c r="AC14">
        <f t="shared" si="32"/>
        <v>0.830542356753315</v>
      </c>
      <c r="AD14" t="e">
        <f t="shared" si="33"/>
        <v>#DIV/0!</v>
      </c>
      <c r="AE14" t="e">
        <f t="shared" si="34"/>
        <v>#DIV/0!</v>
      </c>
      <c r="AF14" t="e">
        <f t="shared" si="35"/>
        <v>#DIV/0!</v>
      </c>
      <c r="AG14">
        <f t="shared" si="36"/>
        <v>4.2643222114299837</v>
      </c>
      <c r="AH14">
        <f t="shared" si="37"/>
        <v>4.2643222114299846</v>
      </c>
      <c r="AI14">
        <f t="shared" si="42"/>
        <v>4.2643222114299837</v>
      </c>
      <c r="AJ14">
        <f t="shared" si="25"/>
        <v>4.2643222114299837</v>
      </c>
      <c r="AK14" t="b">
        <f t="shared" si="26"/>
        <v>0</v>
      </c>
      <c r="AL14" t="s">
        <v>33</v>
      </c>
      <c r="AM14" t="b">
        <f t="shared" si="38"/>
        <v>1</v>
      </c>
      <c r="AN14">
        <f t="shared" si="14"/>
        <v>0</v>
      </c>
      <c r="AO14">
        <f t="shared" si="4"/>
        <v>0</v>
      </c>
      <c r="AP14">
        <f t="shared" si="5"/>
        <v>0</v>
      </c>
      <c r="AQ14" t="b">
        <f t="shared" si="27"/>
        <v>0</v>
      </c>
      <c r="AR14" s="10" t="b">
        <f t="shared" si="28"/>
        <v>1</v>
      </c>
      <c r="AS14" s="10" t="b">
        <f t="shared" si="29"/>
        <v>1</v>
      </c>
      <c r="AT14" s="10" t="b">
        <f t="shared" si="39"/>
        <v>1</v>
      </c>
      <c r="AU14" t="str">
        <f t="shared" si="30"/>
        <v>bisect</v>
      </c>
      <c r="AV14" t="b">
        <f t="shared" si="7"/>
        <v>0</v>
      </c>
      <c r="AW14" t="str">
        <f t="shared" si="40"/>
        <v>Secant</v>
      </c>
      <c r="AX14" t="str">
        <f t="shared" si="41"/>
        <v>bisect</v>
      </c>
      <c r="AY14">
        <f t="shared" si="8"/>
        <v>4.2643222114299846</v>
      </c>
      <c r="AZ14">
        <f t="shared" si="9"/>
        <v>3.0020430585864233E-13</v>
      </c>
      <c r="BA14">
        <f t="shared" si="10"/>
        <v>4.2643222114299837</v>
      </c>
      <c r="BB14">
        <f t="shared" si="11"/>
        <v>4.2643222114299846</v>
      </c>
      <c r="BC14">
        <f t="shared" si="12"/>
        <v>-2.3714363805993344E-13</v>
      </c>
      <c r="BD14">
        <f t="shared" si="13"/>
        <v>3.0020430585864233E-13</v>
      </c>
      <c r="BE14">
        <f t="shared" si="15"/>
        <v>4.2643222114299837</v>
      </c>
      <c r="BF14">
        <f t="shared" si="16"/>
        <v>4.2643222114299846</v>
      </c>
      <c r="BI14" t="str">
        <f t="shared" si="17"/>
        <v>cash_flows.push_back(mirr::CashFlow(dates::MakeDate("2013-07-29"), -1117.92));</v>
      </c>
    </row>
    <row r="15" spans="1:61" x14ac:dyDescent="0.25">
      <c r="A15" s="8">
        <v>41501</v>
      </c>
      <c r="B15" s="2">
        <v>-457.25</v>
      </c>
      <c r="C15" s="2"/>
      <c r="D15" s="2">
        <f t="shared" si="0"/>
        <v>203</v>
      </c>
      <c r="F15">
        <f t="shared" si="18"/>
        <v>5.9999999999999991E-2</v>
      </c>
      <c r="G15">
        <f t="shared" si="1"/>
        <v>-3264.9665947404778</v>
      </c>
      <c r="R15">
        <f t="shared" si="19"/>
        <v>5.9999999999999991E-2</v>
      </c>
      <c r="T15">
        <f t="shared" si="20"/>
        <v>12</v>
      </c>
      <c r="U15" s="6">
        <f t="shared" si="21"/>
        <v>4.2643222114299837</v>
      </c>
      <c r="V15" s="6">
        <f t="shared" si="21"/>
        <v>4.2643222114299846</v>
      </c>
      <c r="W15" s="6">
        <f t="shared" si="22"/>
        <v>4.2643222114299837</v>
      </c>
      <c r="X15" s="6">
        <f t="shared" si="31"/>
        <v>4.2643222114299837</v>
      </c>
      <c r="Y15">
        <f t="shared" si="2"/>
        <v>-2.3714363805993344E-13</v>
      </c>
      <c r="Z15">
        <f t="shared" si="3"/>
        <v>3.0020430585864233E-13</v>
      </c>
      <c r="AA15">
        <f t="shared" si="23"/>
        <v>-2.3714363805993344E-13</v>
      </c>
      <c r="AB15">
        <f t="shared" si="24"/>
        <v>-2.3714363805993344E-13</v>
      </c>
      <c r="AC15">
        <f t="shared" si="32"/>
        <v>0.830542356753315</v>
      </c>
      <c r="AD15" t="e">
        <f t="shared" si="33"/>
        <v>#DIV/0!</v>
      </c>
      <c r="AE15" t="e">
        <f t="shared" si="34"/>
        <v>#DIV/0!</v>
      </c>
      <c r="AF15" t="e">
        <f t="shared" si="35"/>
        <v>#DIV/0!</v>
      </c>
      <c r="AG15">
        <f t="shared" si="36"/>
        <v>4.2643222114299837</v>
      </c>
      <c r="AH15">
        <f t="shared" si="37"/>
        <v>4.2643222114299846</v>
      </c>
      <c r="AI15">
        <f t="shared" si="42"/>
        <v>4.2643222114299837</v>
      </c>
      <c r="AJ15">
        <f t="shared" si="25"/>
        <v>4.2643222114299837</v>
      </c>
      <c r="AK15" t="b">
        <f t="shared" si="26"/>
        <v>0</v>
      </c>
      <c r="AL15" t="s">
        <v>33</v>
      </c>
      <c r="AM15" t="b">
        <f t="shared" si="38"/>
        <v>1</v>
      </c>
      <c r="AN15">
        <f t="shared" si="14"/>
        <v>0</v>
      </c>
      <c r="AO15">
        <f t="shared" si="4"/>
        <v>0</v>
      </c>
      <c r="AP15">
        <f t="shared" si="5"/>
        <v>0</v>
      </c>
      <c r="AQ15" t="b">
        <f t="shared" si="27"/>
        <v>0</v>
      </c>
      <c r="AR15" s="10" t="b">
        <f t="shared" si="28"/>
        <v>1</v>
      </c>
      <c r="AS15" s="10" t="b">
        <f t="shared" si="29"/>
        <v>1</v>
      </c>
      <c r="AT15" s="10" t="b">
        <f t="shared" si="39"/>
        <v>1</v>
      </c>
      <c r="AU15" t="str">
        <f t="shared" si="30"/>
        <v>bisect</v>
      </c>
      <c r="AV15" t="b">
        <f t="shared" si="7"/>
        <v>0</v>
      </c>
      <c r="AW15" t="str">
        <f t="shared" si="40"/>
        <v>Secant</v>
      </c>
      <c r="AX15" t="str">
        <f t="shared" si="41"/>
        <v>bisect</v>
      </c>
      <c r="AY15">
        <f t="shared" si="8"/>
        <v>4.2643222114299846</v>
      </c>
      <c r="AZ15">
        <f t="shared" si="9"/>
        <v>3.0020430585864233E-13</v>
      </c>
      <c r="BA15">
        <f t="shared" si="10"/>
        <v>4.2643222114299837</v>
      </c>
      <c r="BB15">
        <f t="shared" si="11"/>
        <v>4.2643222114299846</v>
      </c>
      <c r="BC15">
        <f t="shared" si="12"/>
        <v>-2.3714363805993344E-13</v>
      </c>
      <c r="BD15">
        <f t="shared" si="13"/>
        <v>3.0020430585864233E-13</v>
      </c>
      <c r="BE15">
        <f t="shared" si="15"/>
        <v>4.2643222114299837</v>
      </c>
      <c r="BF15">
        <f t="shared" si="16"/>
        <v>4.2643222114299846</v>
      </c>
      <c r="BI15" t="str">
        <f t="shared" si="17"/>
        <v>cash_flows.push_back(mirr::CashFlow(dates::MakeDate("2013-08-15"), -457.25));</v>
      </c>
    </row>
    <row r="16" spans="1:61" x14ac:dyDescent="0.25">
      <c r="A16" s="8">
        <v>41514</v>
      </c>
      <c r="B16" s="2">
        <v>-1809</v>
      </c>
      <c r="C16" s="2"/>
      <c r="D16" s="2">
        <f t="shared" si="0"/>
        <v>216</v>
      </c>
      <c r="F16">
        <f t="shared" si="18"/>
        <v>6.4999999999999988E-2</v>
      </c>
      <c r="G16">
        <f t="shared" si="1"/>
        <v>-3245.4373879493769</v>
      </c>
      <c r="R16">
        <f t="shared" si="19"/>
        <v>6.4999999999999988E-2</v>
      </c>
      <c r="T16">
        <f t="shared" si="20"/>
        <v>13</v>
      </c>
      <c r="U16" s="6">
        <f t="shared" si="21"/>
        <v>4.2643222114299837</v>
      </c>
      <c r="V16" s="6">
        <f t="shared" si="21"/>
        <v>4.2643222114299846</v>
      </c>
      <c r="W16" s="6">
        <f t="shared" si="22"/>
        <v>4.2643222114299837</v>
      </c>
      <c r="X16" s="6">
        <f t="shared" si="31"/>
        <v>4.2643222114299837</v>
      </c>
      <c r="Y16">
        <f t="shared" si="2"/>
        <v>-2.3714363805993344E-13</v>
      </c>
      <c r="Z16">
        <f t="shared" si="3"/>
        <v>3.0020430585864233E-13</v>
      </c>
      <c r="AA16">
        <f t="shared" si="23"/>
        <v>-2.3714363805993344E-13</v>
      </c>
      <c r="AB16">
        <f t="shared" si="24"/>
        <v>-2.3714363805993344E-13</v>
      </c>
      <c r="AC16">
        <f t="shared" si="32"/>
        <v>0.830542356753315</v>
      </c>
      <c r="AD16" t="e">
        <f t="shared" si="33"/>
        <v>#DIV/0!</v>
      </c>
      <c r="AE16" t="e">
        <f t="shared" si="34"/>
        <v>#DIV/0!</v>
      </c>
      <c r="AF16" t="e">
        <f t="shared" si="35"/>
        <v>#DIV/0!</v>
      </c>
      <c r="AG16">
        <f t="shared" si="36"/>
        <v>4.2643222114299837</v>
      </c>
      <c r="AH16">
        <f t="shared" si="37"/>
        <v>4.2643222114299846</v>
      </c>
      <c r="AI16">
        <f t="shared" si="42"/>
        <v>4.2643222114299837</v>
      </c>
      <c r="AJ16">
        <f t="shared" si="25"/>
        <v>4.2643222114299837</v>
      </c>
      <c r="AK16" t="b">
        <f t="shared" si="26"/>
        <v>0</v>
      </c>
      <c r="AL16" t="s">
        <v>33</v>
      </c>
      <c r="AM16" t="b">
        <f t="shared" si="38"/>
        <v>1</v>
      </c>
      <c r="AN16">
        <f t="shared" si="14"/>
        <v>0</v>
      </c>
      <c r="AO16">
        <f t="shared" si="4"/>
        <v>0</v>
      </c>
      <c r="AP16">
        <f t="shared" si="5"/>
        <v>0</v>
      </c>
      <c r="AQ16" t="b">
        <f t="shared" si="27"/>
        <v>0</v>
      </c>
      <c r="AR16" s="10" t="b">
        <f t="shared" si="28"/>
        <v>1</v>
      </c>
      <c r="AS16" s="10" t="b">
        <f t="shared" si="29"/>
        <v>1</v>
      </c>
      <c r="AT16" s="10" t="b">
        <f t="shared" si="39"/>
        <v>1</v>
      </c>
      <c r="AU16" t="str">
        <f t="shared" si="30"/>
        <v>bisect</v>
      </c>
      <c r="AV16" t="b">
        <f t="shared" si="7"/>
        <v>0</v>
      </c>
      <c r="AW16" t="str">
        <f t="shared" si="40"/>
        <v>Secant</v>
      </c>
      <c r="AX16" t="str">
        <f t="shared" si="41"/>
        <v>bisect</v>
      </c>
      <c r="AY16">
        <f t="shared" si="8"/>
        <v>4.2643222114299846</v>
      </c>
      <c r="AZ16">
        <f t="shared" si="9"/>
        <v>3.0020430585864233E-13</v>
      </c>
      <c r="BA16">
        <f t="shared" si="10"/>
        <v>4.2643222114299837</v>
      </c>
      <c r="BB16">
        <f t="shared" si="11"/>
        <v>4.2643222114299846</v>
      </c>
      <c r="BC16">
        <f t="shared" si="12"/>
        <v>-2.3714363805993344E-13</v>
      </c>
      <c r="BD16">
        <f t="shared" si="13"/>
        <v>3.0020430585864233E-13</v>
      </c>
      <c r="BE16">
        <f t="shared" si="15"/>
        <v>4.2643222114299837</v>
      </c>
      <c r="BF16">
        <f t="shared" si="16"/>
        <v>4.2643222114299846</v>
      </c>
      <c r="BI16" t="str">
        <f t="shared" si="17"/>
        <v>cash_flows.push_back(mirr::CashFlow(dates::MakeDate("2013-08-28"), -1809));</v>
      </c>
    </row>
    <row r="17" spans="1:61" x14ac:dyDescent="0.25">
      <c r="A17" s="8">
        <v>41542</v>
      </c>
      <c r="B17" s="2">
        <v>-934</v>
      </c>
      <c r="C17" s="2"/>
      <c r="D17" s="2">
        <f t="shared" si="0"/>
        <v>244</v>
      </c>
      <c r="F17">
        <f t="shared" si="18"/>
        <v>6.9999999999999993E-2</v>
      </c>
      <c r="G17">
        <f t="shared" si="1"/>
        <v>-3226.1056612016591</v>
      </c>
      <c r="R17">
        <f t="shared" si="19"/>
        <v>6.9999999999999993E-2</v>
      </c>
      <c r="T17">
        <f t="shared" si="20"/>
        <v>14</v>
      </c>
      <c r="U17" s="6">
        <f t="shared" si="21"/>
        <v>4.2643222114299837</v>
      </c>
      <c r="V17" s="6">
        <f t="shared" si="21"/>
        <v>4.2643222114299846</v>
      </c>
      <c r="W17" s="6">
        <f t="shared" si="22"/>
        <v>4.2643222114299837</v>
      </c>
      <c r="X17" s="6">
        <f t="shared" si="31"/>
        <v>4.2643222114299837</v>
      </c>
      <c r="Y17">
        <f t="shared" si="2"/>
        <v>-2.3714363805993344E-13</v>
      </c>
      <c r="Z17">
        <f t="shared" si="3"/>
        <v>3.0020430585864233E-13</v>
      </c>
      <c r="AA17">
        <f t="shared" si="23"/>
        <v>-2.3714363805993344E-13</v>
      </c>
      <c r="AB17">
        <f t="shared" si="24"/>
        <v>-2.3714363805993344E-13</v>
      </c>
      <c r="AC17">
        <f t="shared" si="32"/>
        <v>0.830542356753315</v>
      </c>
      <c r="AD17" t="e">
        <f t="shared" si="33"/>
        <v>#DIV/0!</v>
      </c>
      <c r="AE17" t="e">
        <f t="shared" si="34"/>
        <v>#DIV/0!</v>
      </c>
      <c r="AF17" t="e">
        <f t="shared" si="35"/>
        <v>#DIV/0!</v>
      </c>
      <c r="AG17">
        <f t="shared" si="36"/>
        <v>4.2643222114299837</v>
      </c>
      <c r="AH17">
        <f t="shared" si="37"/>
        <v>4.2643222114299846</v>
      </c>
      <c r="AI17">
        <f t="shared" si="42"/>
        <v>4.2643222114299837</v>
      </c>
      <c r="AJ17">
        <f t="shared" si="25"/>
        <v>4.2643222114299837</v>
      </c>
      <c r="AK17" t="b">
        <f t="shared" si="26"/>
        <v>0</v>
      </c>
      <c r="AL17" t="s">
        <v>33</v>
      </c>
      <c r="AM17" t="b">
        <f t="shared" si="38"/>
        <v>1</v>
      </c>
      <c r="AN17">
        <f t="shared" si="14"/>
        <v>0</v>
      </c>
      <c r="AO17">
        <f t="shared" si="4"/>
        <v>0</v>
      </c>
      <c r="AP17">
        <f t="shared" si="5"/>
        <v>0</v>
      </c>
      <c r="AQ17" t="b">
        <f t="shared" si="27"/>
        <v>0</v>
      </c>
      <c r="AR17" s="10" t="b">
        <f t="shared" si="28"/>
        <v>1</v>
      </c>
      <c r="AS17" s="10" t="b">
        <f t="shared" si="29"/>
        <v>1</v>
      </c>
      <c r="AT17" s="10" t="b">
        <f t="shared" si="39"/>
        <v>1</v>
      </c>
      <c r="AU17" t="str">
        <f t="shared" si="30"/>
        <v>bisect</v>
      </c>
      <c r="AV17" t="b">
        <f t="shared" si="7"/>
        <v>0</v>
      </c>
      <c r="AW17" t="str">
        <f t="shared" si="40"/>
        <v>Secant</v>
      </c>
      <c r="AX17" t="str">
        <f t="shared" si="41"/>
        <v>bisect</v>
      </c>
      <c r="AY17">
        <f t="shared" si="8"/>
        <v>4.2643222114299846</v>
      </c>
      <c r="AZ17">
        <f t="shared" si="9"/>
        <v>3.0020430585864233E-13</v>
      </c>
      <c r="BA17">
        <f t="shared" si="10"/>
        <v>4.2643222114299837</v>
      </c>
      <c r="BB17">
        <f t="shared" si="11"/>
        <v>4.2643222114299846</v>
      </c>
      <c r="BC17">
        <f t="shared" si="12"/>
        <v>-2.3714363805993344E-13</v>
      </c>
      <c r="BD17">
        <f t="shared" si="13"/>
        <v>3.0020430585864233E-13</v>
      </c>
      <c r="BE17">
        <f t="shared" si="15"/>
        <v>4.2643222114299837</v>
      </c>
      <c r="BF17">
        <f t="shared" si="16"/>
        <v>4.2643222114299846</v>
      </c>
      <c r="BI17" t="str">
        <f t="shared" si="17"/>
        <v>cash_flows.push_back(mirr::CashFlow(dates::MakeDate("2013-09-25"), -934));</v>
      </c>
    </row>
    <row r="18" spans="1:61" x14ac:dyDescent="0.25">
      <c r="A18" s="8">
        <v>41577</v>
      </c>
      <c r="B18" s="2">
        <v>590</v>
      </c>
      <c r="C18" s="2"/>
      <c r="D18" s="2">
        <f t="shared" si="0"/>
        <v>279</v>
      </c>
      <c r="F18">
        <f t="shared" si="18"/>
        <v>7.4999999999999997E-2</v>
      </c>
      <c r="G18">
        <f t="shared" si="1"/>
        <v>-3206.9683723564076</v>
      </c>
      <c r="R18">
        <f t="shared" si="19"/>
        <v>7.4999999999999997E-2</v>
      </c>
      <c r="T18">
        <f t="shared" si="20"/>
        <v>15</v>
      </c>
      <c r="U18" s="6">
        <f t="shared" si="21"/>
        <v>4.2643222114299837</v>
      </c>
      <c r="V18" s="6">
        <f t="shared" si="21"/>
        <v>4.2643222114299846</v>
      </c>
      <c r="W18" s="6">
        <f t="shared" si="22"/>
        <v>4.2643222114299837</v>
      </c>
      <c r="X18" s="6">
        <f t="shared" si="31"/>
        <v>4.2643222114299837</v>
      </c>
      <c r="Y18">
        <f t="shared" si="2"/>
        <v>-2.3714363805993344E-13</v>
      </c>
      <c r="Z18">
        <f t="shared" si="3"/>
        <v>3.0020430585864233E-13</v>
      </c>
      <c r="AA18">
        <f t="shared" si="23"/>
        <v>-2.3714363805993344E-13</v>
      </c>
      <c r="AB18">
        <f t="shared" si="24"/>
        <v>-2.3714363805993344E-13</v>
      </c>
      <c r="AC18">
        <f t="shared" si="32"/>
        <v>0.830542356753315</v>
      </c>
      <c r="AD18" t="e">
        <f t="shared" si="33"/>
        <v>#DIV/0!</v>
      </c>
      <c r="AE18" t="e">
        <f t="shared" si="34"/>
        <v>#DIV/0!</v>
      </c>
      <c r="AF18" t="e">
        <f t="shared" si="35"/>
        <v>#DIV/0!</v>
      </c>
      <c r="AG18">
        <f t="shared" si="36"/>
        <v>4.2643222114299837</v>
      </c>
      <c r="AH18">
        <f t="shared" si="37"/>
        <v>4.2643222114299846</v>
      </c>
      <c r="AI18">
        <f t="shared" si="42"/>
        <v>4.2643222114299837</v>
      </c>
      <c r="AJ18">
        <f t="shared" si="25"/>
        <v>4.2643222114299837</v>
      </c>
      <c r="AK18" t="b">
        <f t="shared" si="26"/>
        <v>0</v>
      </c>
      <c r="AL18" t="s">
        <v>33</v>
      </c>
      <c r="AM18" t="b">
        <f t="shared" si="38"/>
        <v>1</v>
      </c>
      <c r="AN18">
        <f t="shared" si="14"/>
        <v>0</v>
      </c>
      <c r="AO18">
        <f t="shared" si="4"/>
        <v>0</v>
      </c>
      <c r="AP18">
        <f t="shared" si="5"/>
        <v>0</v>
      </c>
      <c r="AQ18" t="b">
        <f t="shared" si="27"/>
        <v>0</v>
      </c>
      <c r="AR18" s="10" t="b">
        <f t="shared" si="28"/>
        <v>1</v>
      </c>
      <c r="AS18" s="10" t="b">
        <f t="shared" si="29"/>
        <v>1</v>
      </c>
      <c r="AT18" s="10" t="b">
        <f t="shared" si="39"/>
        <v>1</v>
      </c>
      <c r="AU18" t="str">
        <f t="shared" si="30"/>
        <v>bisect</v>
      </c>
      <c r="AV18" t="b">
        <f t="shared" si="7"/>
        <v>0</v>
      </c>
      <c r="AW18" t="str">
        <f t="shared" si="40"/>
        <v>Secant</v>
      </c>
      <c r="AX18" t="str">
        <f t="shared" si="41"/>
        <v>bisect</v>
      </c>
      <c r="AY18">
        <f t="shared" si="8"/>
        <v>4.2643222114299846</v>
      </c>
      <c r="AZ18">
        <f t="shared" si="9"/>
        <v>3.0020430585864233E-13</v>
      </c>
      <c r="BA18">
        <f t="shared" si="10"/>
        <v>4.2643222114299837</v>
      </c>
      <c r="BB18">
        <f t="shared" si="11"/>
        <v>4.2643222114299846</v>
      </c>
      <c r="BC18">
        <f t="shared" si="12"/>
        <v>-2.3714363805993344E-13</v>
      </c>
      <c r="BD18">
        <f t="shared" si="13"/>
        <v>3.0020430585864233E-13</v>
      </c>
      <c r="BE18">
        <f t="shared" si="15"/>
        <v>4.2643222114299837</v>
      </c>
      <c r="BF18">
        <f t="shared" si="16"/>
        <v>4.2643222114299846</v>
      </c>
      <c r="BI18" t="str">
        <f t="shared" si="17"/>
        <v>cash_flows.push_back(mirr::CashFlow(dates::MakeDate("2013-10-30"), 590));</v>
      </c>
    </row>
    <row r="19" spans="1:61" x14ac:dyDescent="0.25">
      <c r="A19" s="8">
        <v>41606</v>
      </c>
      <c r="B19" s="2">
        <v>-842</v>
      </c>
      <c r="C19" s="3"/>
      <c r="D19" s="2">
        <f t="shared" si="0"/>
        <v>308</v>
      </c>
      <c r="F19">
        <f t="shared" si="18"/>
        <v>0.08</v>
      </c>
      <c r="G19">
        <f t="shared" si="1"/>
        <v>-3188.0225413089443</v>
      </c>
      <c r="R19">
        <f t="shared" si="19"/>
        <v>0.08</v>
      </c>
      <c r="T19">
        <f t="shared" si="20"/>
        <v>16</v>
      </c>
      <c r="U19" s="6">
        <f t="shared" si="21"/>
        <v>4.2643222114299837</v>
      </c>
      <c r="V19" s="6">
        <f t="shared" si="21"/>
        <v>4.2643222114299846</v>
      </c>
      <c r="W19" s="6">
        <f t="shared" si="22"/>
        <v>4.2643222114299837</v>
      </c>
      <c r="X19" s="6">
        <f t="shared" si="31"/>
        <v>4.2643222114299837</v>
      </c>
      <c r="Y19">
        <f t="shared" si="2"/>
        <v>-2.3714363805993344E-13</v>
      </c>
      <c r="Z19">
        <f t="shared" si="3"/>
        <v>3.0020430585864233E-13</v>
      </c>
      <c r="AA19">
        <f t="shared" si="23"/>
        <v>-2.3714363805993344E-13</v>
      </c>
      <c r="AB19">
        <f t="shared" si="24"/>
        <v>-2.3714363805993344E-13</v>
      </c>
      <c r="AC19">
        <f t="shared" si="32"/>
        <v>0.830542356753315</v>
      </c>
      <c r="AD19" t="e">
        <f t="shared" si="33"/>
        <v>#DIV/0!</v>
      </c>
      <c r="AE19" t="e">
        <f t="shared" si="34"/>
        <v>#DIV/0!</v>
      </c>
      <c r="AF19" t="e">
        <f t="shared" si="35"/>
        <v>#DIV/0!</v>
      </c>
      <c r="AG19">
        <f t="shared" si="36"/>
        <v>4.2643222114299837</v>
      </c>
      <c r="AH19">
        <f t="shared" si="37"/>
        <v>4.2643222114299846</v>
      </c>
      <c r="AI19">
        <f t="shared" si="42"/>
        <v>4.2643222114299837</v>
      </c>
      <c r="AJ19">
        <f t="shared" si="25"/>
        <v>4.2643222114299837</v>
      </c>
      <c r="AK19" t="b">
        <f t="shared" si="26"/>
        <v>0</v>
      </c>
      <c r="AL19" t="s">
        <v>33</v>
      </c>
      <c r="AM19" t="b">
        <f t="shared" si="38"/>
        <v>1</v>
      </c>
      <c r="AN19">
        <f t="shared" si="14"/>
        <v>0</v>
      </c>
      <c r="AO19">
        <f t="shared" si="4"/>
        <v>0</v>
      </c>
      <c r="AP19">
        <f t="shared" si="5"/>
        <v>0</v>
      </c>
      <c r="AQ19" t="b">
        <f t="shared" si="27"/>
        <v>0</v>
      </c>
      <c r="AR19" s="10" t="b">
        <f t="shared" si="28"/>
        <v>1</v>
      </c>
      <c r="AS19" s="10" t="b">
        <f t="shared" si="29"/>
        <v>1</v>
      </c>
      <c r="AT19" s="10" t="b">
        <f t="shared" si="39"/>
        <v>1</v>
      </c>
      <c r="AU19" t="str">
        <f t="shared" si="30"/>
        <v>bisect</v>
      </c>
      <c r="AV19" t="b">
        <f t="shared" si="7"/>
        <v>0</v>
      </c>
      <c r="AW19" t="str">
        <f t="shared" si="40"/>
        <v>Secant</v>
      </c>
      <c r="AX19" t="str">
        <f t="shared" si="41"/>
        <v>bisect</v>
      </c>
      <c r="AY19">
        <f t="shared" si="8"/>
        <v>4.2643222114299846</v>
      </c>
      <c r="AZ19">
        <f t="shared" si="9"/>
        <v>3.0020430585864233E-13</v>
      </c>
      <c r="BA19">
        <f t="shared" si="10"/>
        <v>4.2643222114299837</v>
      </c>
      <c r="BB19">
        <f t="shared" si="11"/>
        <v>4.2643222114299846</v>
      </c>
      <c r="BC19">
        <f t="shared" si="12"/>
        <v>-2.3714363805993344E-13</v>
      </c>
      <c r="BD19">
        <f t="shared" si="13"/>
        <v>3.0020430585864233E-13</v>
      </c>
      <c r="BE19">
        <f t="shared" si="15"/>
        <v>4.2643222114299837</v>
      </c>
      <c r="BF19">
        <f t="shared" si="16"/>
        <v>4.2643222114299846</v>
      </c>
      <c r="BI19" t="str">
        <f t="shared" si="17"/>
        <v>cash_flows.push_back(mirr::CashFlow(dates::MakeDate("2013-11-28"), -842));</v>
      </c>
    </row>
    <row r="20" spans="1:61" x14ac:dyDescent="0.25">
      <c r="A20" s="8">
        <v>41641</v>
      </c>
      <c r="B20" s="2">
        <v>1092</v>
      </c>
      <c r="C20" s="2"/>
      <c r="D20" s="2">
        <f t="shared" si="0"/>
        <v>343</v>
      </c>
      <c r="F20">
        <f t="shared" si="18"/>
        <v>8.5000000000000006E-2</v>
      </c>
      <c r="G20">
        <f t="shared" si="1"/>
        <v>-3169.2652484278096</v>
      </c>
      <c r="R20">
        <f t="shared" si="19"/>
        <v>8.5000000000000006E-2</v>
      </c>
      <c r="T20">
        <f t="shared" si="20"/>
        <v>17</v>
      </c>
      <c r="U20" s="6">
        <f t="shared" si="21"/>
        <v>4.2643222114299837</v>
      </c>
      <c r="V20" s="6">
        <f t="shared" si="21"/>
        <v>4.2643222114299846</v>
      </c>
      <c r="W20" s="6">
        <f t="shared" si="22"/>
        <v>4.2643222114299837</v>
      </c>
      <c r="X20" s="6">
        <f t="shared" si="31"/>
        <v>4.2643222114299837</v>
      </c>
      <c r="Y20">
        <f t="shared" si="2"/>
        <v>-2.3714363805993344E-13</v>
      </c>
      <c r="Z20">
        <f t="shared" si="3"/>
        <v>3.0020430585864233E-13</v>
      </c>
      <c r="AA20">
        <f t="shared" si="23"/>
        <v>-2.3714363805993344E-13</v>
      </c>
      <c r="AB20">
        <f t="shared" si="24"/>
        <v>-2.3714363805993344E-13</v>
      </c>
      <c r="AC20">
        <f t="shared" si="32"/>
        <v>0.830542356753315</v>
      </c>
      <c r="AD20" t="e">
        <f t="shared" si="33"/>
        <v>#DIV/0!</v>
      </c>
      <c r="AE20" t="e">
        <f t="shared" si="34"/>
        <v>#DIV/0!</v>
      </c>
      <c r="AF20" t="e">
        <f t="shared" si="35"/>
        <v>#DIV/0!</v>
      </c>
      <c r="AG20">
        <f t="shared" si="36"/>
        <v>4.2643222114299837</v>
      </c>
      <c r="AH20">
        <f t="shared" si="37"/>
        <v>4.2643222114299846</v>
      </c>
      <c r="AI20">
        <f t="shared" si="42"/>
        <v>4.2643222114299837</v>
      </c>
      <c r="AJ20">
        <f t="shared" si="25"/>
        <v>4.2643222114299837</v>
      </c>
      <c r="AK20" t="b">
        <f t="shared" si="26"/>
        <v>0</v>
      </c>
      <c r="AL20" t="s">
        <v>33</v>
      </c>
      <c r="AM20" t="b">
        <f t="shared" si="38"/>
        <v>1</v>
      </c>
      <c r="AN20">
        <f t="shared" si="14"/>
        <v>0</v>
      </c>
      <c r="AO20">
        <f t="shared" si="4"/>
        <v>0</v>
      </c>
      <c r="AP20">
        <f t="shared" si="5"/>
        <v>0</v>
      </c>
      <c r="AQ20" t="b">
        <f t="shared" si="27"/>
        <v>0</v>
      </c>
      <c r="AR20" s="10" t="b">
        <f t="shared" si="28"/>
        <v>1</v>
      </c>
      <c r="AS20" s="10" t="b">
        <f t="shared" si="29"/>
        <v>1</v>
      </c>
      <c r="AT20" s="10" t="b">
        <f t="shared" si="39"/>
        <v>1</v>
      </c>
      <c r="AU20" t="str">
        <f t="shared" si="30"/>
        <v>bisect</v>
      </c>
      <c r="AV20" t="b">
        <f t="shared" si="7"/>
        <v>0</v>
      </c>
      <c r="AW20" t="str">
        <f t="shared" si="40"/>
        <v>Secant</v>
      </c>
      <c r="AX20" t="str">
        <f t="shared" si="41"/>
        <v>bisect</v>
      </c>
      <c r="AY20">
        <f t="shared" si="8"/>
        <v>4.2643222114299846</v>
      </c>
      <c r="AZ20">
        <f t="shared" si="9"/>
        <v>3.0020430585864233E-13</v>
      </c>
      <c r="BA20">
        <f t="shared" si="10"/>
        <v>4.2643222114299837</v>
      </c>
      <c r="BB20">
        <f t="shared" si="11"/>
        <v>4.2643222114299846</v>
      </c>
      <c r="BC20">
        <f t="shared" si="12"/>
        <v>-2.3714363805993344E-13</v>
      </c>
      <c r="BD20">
        <f t="shared" si="13"/>
        <v>3.0020430585864233E-13</v>
      </c>
      <c r="BE20">
        <f t="shared" si="15"/>
        <v>4.2643222114299837</v>
      </c>
      <c r="BF20">
        <f t="shared" si="16"/>
        <v>4.2643222114299846</v>
      </c>
      <c r="BI20" t="str">
        <f t="shared" si="17"/>
        <v>cash_flows.push_back(mirr::CashFlow(dates::MakeDate("2014-01-02"), 1092));</v>
      </c>
    </row>
    <row r="21" spans="1:61" x14ac:dyDescent="0.25">
      <c r="A21" s="8">
        <v>41695</v>
      </c>
      <c r="B21" s="2">
        <v>1354.8</v>
      </c>
      <c r="C21" s="2"/>
      <c r="D21" s="2">
        <f t="shared" si="0"/>
        <v>397</v>
      </c>
      <c r="F21">
        <f t="shared" si="18"/>
        <v>9.0000000000000011E-2</v>
      </c>
      <c r="G21">
        <f t="shared" si="1"/>
        <v>-3150.6936330384165</v>
      </c>
      <c r="R21">
        <f t="shared" si="19"/>
        <v>9.0000000000000011E-2</v>
      </c>
      <c r="T21">
        <f t="shared" si="20"/>
        <v>18</v>
      </c>
      <c r="U21" s="6">
        <f t="shared" si="21"/>
        <v>4.2643222114299837</v>
      </c>
      <c r="V21" s="6">
        <f t="shared" si="21"/>
        <v>4.2643222114299846</v>
      </c>
      <c r="W21" s="6">
        <f t="shared" si="22"/>
        <v>4.2643222114299837</v>
      </c>
      <c r="X21" s="6">
        <f t="shared" si="31"/>
        <v>4.2643222114299837</v>
      </c>
      <c r="Y21">
        <f t="shared" si="2"/>
        <v>-2.3714363805993344E-13</v>
      </c>
      <c r="Z21">
        <f t="shared" si="3"/>
        <v>3.0020430585864233E-13</v>
      </c>
      <c r="AA21">
        <f t="shared" si="23"/>
        <v>-2.3714363805993344E-13</v>
      </c>
      <c r="AB21">
        <f t="shared" si="24"/>
        <v>-2.3714363805993344E-13</v>
      </c>
      <c r="AC21">
        <f t="shared" si="32"/>
        <v>0.830542356753315</v>
      </c>
      <c r="AD21" t="e">
        <f t="shared" si="33"/>
        <v>#DIV/0!</v>
      </c>
      <c r="AE21" t="e">
        <f t="shared" si="34"/>
        <v>#DIV/0!</v>
      </c>
      <c r="AF21" t="e">
        <f t="shared" si="35"/>
        <v>#DIV/0!</v>
      </c>
      <c r="AG21">
        <f t="shared" si="36"/>
        <v>4.2643222114299837</v>
      </c>
      <c r="AH21">
        <f t="shared" si="37"/>
        <v>4.2643222114299846</v>
      </c>
      <c r="AI21">
        <f t="shared" si="42"/>
        <v>4.2643222114299837</v>
      </c>
      <c r="AJ21">
        <f t="shared" si="25"/>
        <v>4.2643222114299837</v>
      </c>
      <c r="AK21" t="b">
        <f t="shared" si="26"/>
        <v>0</v>
      </c>
      <c r="AL21" t="s">
        <v>33</v>
      </c>
      <c r="AM21" t="b">
        <f t="shared" si="38"/>
        <v>1</v>
      </c>
      <c r="AN21">
        <f t="shared" si="14"/>
        <v>0</v>
      </c>
      <c r="AO21">
        <f t="shared" si="4"/>
        <v>0</v>
      </c>
      <c r="AP21">
        <f t="shared" si="5"/>
        <v>0</v>
      </c>
      <c r="AQ21" t="b">
        <f t="shared" si="27"/>
        <v>0</v>
      </c>
      <c r="AR21" s="10" t="b">
        <f t="shared" si="28"/>
        <v>1</v>
      </c>
      <c r="AS21" s="10" t="b">
        <f t="shared" si="29"/>
        <v>1</v>
      </c>
      <c r="AT21" s="10" t="b">
        <f t="shared" si="39"/>
        <v>1</v>
      </c>
      <c r="AU21" t="str">
        <f t="shared" si="30"/>
        <v>bisect</v>
      </c>
      <c r="AV21" t="b">
        <f t="shared" si="7"/>
        <v>0</v>
      </c>
      <c r="AW21" t="str">
        <f t="shared" si="40"/>
        <v>Secant</v>
      </c>
      <c r="AX21" t="str">
        <f t="shared" si="41"/>
        <v>bisect</v>
      </c>
      <c r="AY21">
        <f t="shared" si="8"/>
        <v>4.2643222114299846</v>
      </c>
      <c r="AZ21">
        <f t="shared" si="9"/>
        <v>3.0020430585864233E-13</v>
      </c>
      <c r="BA21">
        <f t="shared" si="10"/>
        <v>4.2643222114299837</v>
      </c>
      <c r="BB21">
        <f t="shared" si="11"/>
        <v>4.2643222114299846</v>
      </c>
      <c r="BC21">
        <f t="shared" si="12"/>
        <v>-2.3714363805993344E-13</v>
      </c>
      <c r="BD21">
        <f t="shared" si="13"/>
        <v>3.0020430585864233E-13</v>
      </c>
      <c r="BE21">
        <f t="shared" si="15"/>
        <v>4.2643222114299837</v>
      </c>
      <c r="BF21">
        <f t="shared" si="16"/>
        <v>4.2643222114299846</v>
      </c>
      <c r="BI21" t="str">
        <f t="shared" si="17"/>
        <v>cash_flows.push_back(mirr::CashFlow(dates::MakeDate("2014-02-25"), 1354.8));</v>
      </c>
    </row>
    <row r="22" spans="1:61" x14ac:dyDescent="0.25">
      <c r="A22" s="8">
        <v>41723</v>
      </c>
      <c r="B22" s="2">
        <v>-429.28</v>
      </c>
      <c r="C22" s="2"/>
      <c r="D22" s="2">
        <f t="shared" si="0"/>
        <v>425</v>
      </c>
      <c r="F22">
        <f t="shared" si="18"/>
        <v>9.5000000000000015E-2</v>
      </c>
      <c r="G22">
        <f t="shared" si="1"/>
        <v>-3132.3048919518101</v>
      </c>
      <c r="R22">
        <f t="shared" si="19"/>
        <v>9.5000000000000015E-2</v>
      </c>
      <c r="T22">
        <f t="shared" si="20"/>
        <v>19</v>
      </c>
      <c r="U22" s="6">
        <f t="shared" si="21"/>
        <v>4.2643222114299837</v>
      </c>
      <c r="V22" s="6">
        <f t="shared" si="21"/>
        <v>4.2643222114299846</v>
      </c>
      <c r="W22" s="6">
        <f t="shared" si="22"/>
        <v>4.2643222114299837</v>
      </c>
      <c r="X22" s="6">
        <f t="shared" si="31"/>
        <v>4.2643222114299837</v>
      </c>
      <c r="Y22">
        <f t="shared" si="2"/>
        <v>-2.3714363805993344E-13</v>
      </c>
      <c r="Z22">
        <f t="shared" si="3"/>
        <v>3.0020430585864233E-13</v>
      </c>
      <c r="AA22">
        <f t="shared" si="23"/>
        <v>-2.3714363805993344E-13</v>
      </c>
      <c r="AB22">
        <f t="shared" si="24"/>
        <v>-2.3714363805993344E-13</v>
      </c>
      <c r="AC22">
        <f t="shared" si="32"/>
        <v>0.830542356753315</v>
      </c>
      <c r="AD22" t="e">
        <f t="shared" si="33"/>
        <v>#DIV/0!</v>
      </c>
      <c r="AE22" t="e">
        <f t="shared" si="34"/>
        <v>#DIV/0!</v>
      </c>
      <c r="AF22" t="e">
        <f t="shared" si="35"/>
        <v>#DIV/0!</v>
      </c>
      <c r="AG22">
        <f t="shared" si="36"/>
        <v>4.2643222114299837</v>
      </c>
      <c r="AH22">
        <f t="shared" si="37"/>
        <v>4.2643222114299846</v>
      </c>
      <c r="AI22">
        <f t="shared" si="42"/>
        <v>4.2643222114299837</v>
      </c>
      <c r="AJ22">
        <f t="shared" si="25"/>
        <v>4.2643222114299837</v>
      </c>
      <c r="AK22" t="b">
        <f t="shared" si="26"/>
        <v>0</v>
      </c>
      <c r="AL22" t="s">
        <v>33</v>
      </c>
      <c r="AM22" t="b">
        <f t="shared" si="38"/>
        <v>1</v>
      </c>
      <c r="AN22">
        <f t="shared" si="14"/>
        <v>0</v>
      </c>
      <c r="AO22">
        <f t="shared" si="4"/>
        <v>0</v>
      </c>
      <c r="AP22">
        <f t="shared" si="5"/>
        <v>0</v>
      </c>
      <c r="AQ22" t="b">
        <f t="shared" si="27"/>
        <v>0</v>
      </c>
      <c r="AR22" s="10" t="b">
        <f t="shared" si="28"/>
        <v>1</v>
      </c>
      <c r="AS22" s="10" t="b">
        <f t="shared" si="29"/>
        <v>1</v>
      </c>
      <c r="AT22" s="10" t="b">
        <f t="shared" si="39"/>
        <v>1</v>
      </c>
      <c r="AU22" t="str">
        <f t="shared" si="30"/>
        <v>bisect</v>
      </c>
      <c r="AV22" t="b">
        <f t="shared" si="7"/>
        <v>0</v>
      </c>
      <c r="AW22" t="str">
        <f t="shared" si="40"/>
        <v>Secant</v>
      </c>
      <c r="AX22" t="str">
        <f t="shared" si="41"/>
        <v>bisect</v>
      </c>
      <c r="AY22">
        <f t="shared" si="8"/>
        <v>4.2643222114299846</v>
      </c>
      <c r="AZ22">
        <f t="shared" si="9"/>
        <v>3.0020430585864233E-13</v>
      </c>
      <c r="BA22">
        <f t="shared" si="10"/>
        <v>4.2643222114299837</v>
      </c>
      <c r="BB22">
        <f t="shared" si="11"/>
        <v>4.2643222114299846</v>
      </c>
      <c r="BC22">
        <f t="shared" si="12"/>
        <v>-2.3714363805993344E-13</v>
      </c>
      <c r="BD22">
        <f t="shared" si="13"/>
        <v>3.0020430585864233E-13</v>
      </c>
      <c r="BE22">
        <f t="shared" si="15"/>
        <v>4.2643222114299837</v>
      </c>
      <c r="BF22">
        <f t="shared" si="16"/>
        <v>4.2643222114299846</v>
      </c>
      <c r="BI22" t="str">
        <f t="shared" si="17"/>
        <v>cash_flows.push_back(mirr::CashFlow(dates::MakeDate("2014-03-25"), -429.28));</v>
      </c>
    </row>
    <row r="23" spans="1:61" x14ac:dyDescent="0.25">
      <c r="A23" s="8">
        <v>41736</v>
      </c>
      <c r="B23" s="2">
        <v>-85.05</v>
      </c>
      <c r="C23" s="2"/>
      <c r="D23" s="2">
        <f t="shared" si="0"/>
        <v>438</v>
      </c>
      <c r="F23">
        <f t="shared" si="18"/>
        <v>0.10000000000000002</v>
      </c>
      <c r="G23">
        <f t="shared" si="1"/>
        <v>-3114.0962780369368</v>
      </c>
      <c r="R23">
        <f t="shared" si="19"/>
        <v>0.10000000000000002</v>
      </c>
      <c r="T23">
        <f t="shared" si="20"/>
        <v>20</v>
      </c>
      <c r="U23" s="6">
        <f t="shared" si="21"/>
        <v>4.2643222114299837</v>
      </c>
      <c r="V23" s="6">
        <f t="shared" si="21"/>
        <v>4.2643222114299846</v>
      </c>
      <c r="W23" s="6">
        <f t="shared" si="22"/>
        <v>4.2643222114299837</v>
      </c>
      <c r="X23" s="6">
        <f t="shared" si="31"/>
        <v>4.2643222114299837</v>
      </c>
      <c r="Y23">
        <f t="shared" si="2"/>
        <v>-2.3714363805993344E-13</v>
      </c>
      <c r="Z23">
        <f t="shared" si="3"/>
        <v>3.0020430585864233E-13</v>
      </c>
      <c r="AA23">
        <f t="shared" si="23"/>
        <v>-2.3714363805993344E-13</v>
      </c>
      <c r="AB23">
        <f t="shared" si="24"/>
        <v>-2.3714363805993344E-13</v>
      </c>
      <c r="AC23">
        <f t="shared" si="32"/>
        <v>0.830542356753315</v>
      </c>
      <c r="AD23" t="e">
        <f t="shared" si="33"/>
        <v>#DIV/0!</v>
      </c>
      <c r="AE23" t="e">
        <f t="shared" si="34"/>
        <v>#DIV/0!</v>
      </c>
      <c r="AF23" t="e">
        <f t="shared" si="35"/>
        <v>#DIV/0!</v>
      </c>
      <c r="AG23">
        <f t="shared" si="36"/>
        <v>4.2643222114299837</v>
      </c>
      <c r="AH23">
        <f t="shared" si="37"/>
        <v>4.2643222114299846</v>
      </c>
      <c r="AI23">
        <f t="shared" si="42"/>
        <v>4.2643222114299837</v>
      </c>
      <c r="AJ23">
        <f t="shared" si="25"/>
        <v>4.2643222114299837</v>
      </c>
      <c r="AK23" t="b">
        <f t="shared" si="26"/>
        <v>0</v>
      </c>
      <c r="AL23" t="s">
        <v>33</v>
      </c>
      <c r="AM23" t="b">
        <f t="shared" si="38"/>
        <v>1</v>
      </c>
      <c r="AN23">
        <f t="shared" si="14"/>
        <v>0</v>
      </c>
      <c r="AO23">
        <f t="shared" si="4"/>
        <v>0</v>
      </c>
      <c r="AP23">
        <f t="shared" si="5"/>
        <v>0</v>
      </c>
      <c r="AQ23" t="b">
        <f t="shared" si="27"/>
        <v>0</v>
      </c>
      <c r="AR23" s="10" t="b">
        <f t="shared" si="28"/>
        <v>1</v>
      </c>
      <c r="AS23" s="10" t="b">
        <f t="shared" si="29"/>
        <v>1</v>
      </c>
      <c r="AT23" s="10" t="b">
        <f t="shared" si="39"/>
        <v>1</v>
      </c>
      <c r="AU23" t="str">
        <f t="shared" si="30"/>
        <v>bisect</v>
      </c>
      <c r="AV23" t="b">
        <f t="shared" si="7"/>
        <v>0</v>
      </c>
      <c r="AW23" t="str">
        <f t="shared" si="40"/>
        <v>Secant</v>
      </c>
      <c r="AX23" t="str">
        <f t="shared" si="41"/>
        <v>bisect</v>
      </c>
      <c r="AY23">
        <f t="shared" si="8"/>
        <v>4.2643222114299846</v>
      </c>
      <c r="AZ23">
        <f t="shared" si="9"/>
        <v>3.0020430585864233E-13</v>
      </c>
      <c r="BA23">
        <f t="shared" si="10"/>
        <v>4.2643222114299837</v>
      </c>
      <c r="BB23">
        <f t="shared" si="11"/>
        <v>4.2643222114299846</v>
      </c>
      <c r="BC23">
        <f t="shared" si="12"/>
        <v>-2.3714363805993344E-13</v>
      </c>
      <c r="BD23">
        <f t="shared" si="13"/>
        <v>3.0020430585864233E-13</v>
      </c>
      <c r="BE23">
        <f t="shared" si="15"/>
        <v>4.2643222114299837</v>
      </c>
      <c r="BF23">
        <f t="shared" si="16"/>
        <v>4.2643222114299846</v>
      </c>
      <c r="BI23" t="str">
        <f t="shared" si="17"/>
        <v>cash_flows.push_back(mirr::CashFlow(dates::MakeDate("2014-04-07"), -85.05));</v>
      </c>
    </row>
    <row r="24" spans="1:61" x14ac:dyDescent="0.25">
      <c r="A24" s="8">
        <v>41785</v>
      </c>
      <c r="B24" s="2">
        <v>-1415</v>
      </c>
      <c r="C24" s="2"/>
      <c r="D24" s="2">
        <f t="shared" si="0"/>
        <v>487</v>
      </c>
      <c r="F24">
        <f t="shared" si="18"/>
        <v>0.10500000000000002</v>
      </c>
      <c r="G24">
        <f t="shared" si="1"/>
        <v>-3096.065098835008</v>
      </c>
      <c r="R24">
        <f t="shared" si="19"/>
        <v>0.10500000000000002</v>
      </c>
      <c r="T24">
        <f t="shared" si="20"/>
        <v>21</v>
      </c>
      <c r="U24" s="6">
        <f t="shared" si="21"/>
        <v>4.2643222114299837</v>
      </c>
      <c r="V24" s="6">
        <f t="shared" si="21"/>
        <v>4.2643222114299846</v>
      </c>
      <c r="W24" s="6">
        <f t="shared" si="22"/>
        <v>4.2643222114299837</v>
      </c>
      <c r="X24" s="6">
        <f t="shared" si="31"/>
        <v>4.2643222114299837</v>
      </c>
      <c r="Y24">
        <f t="shared" si="2"/>
        <v>-2.3714363805993344E-13</v>
      </c>
      <c r="Z24">
        <f t="shared" si="3"/>
        <v>3.0020430585864233E-13</v>
      </c>
      <c r="AA24">
        <f t="shared" si="23"/>
        <v>-2.3714363805993344E-13</v>
      </c>
      <c r="AB24">
        <f t="shared" si="24"/>
        <v>-2.3714363805993344E-13</v>
      </c>
      <c r="AC24">
        <f t="shared" si="32"/>
        <v>0.830542356753315</v>
      </c>
      <c r="AD24" t="e">
        <f t="shared" si="33"/>
        <v>#DIV/0!</v>
      </c>
      <c r="AE24" t="e">
        <f t="shared" si="34"/>
        <v>#DIV/0!</v>
      </c>
      <c r="AF24" t="e">
        <f t="shared" si="35"/>
        <v>#DIV/0!</v>
      </c>
      <c r="AG24">
        <f t="shared" si="36"/>
        <v>4.2643222114299837</v>
      </c>
      <c r="AH24">
        <f t="shared" si="37"/>
        <v>4.2643222114299846</v>
      </c>
      <c r="AI24">
        <f t="shared" si="42"/>
        <v>4.2643222114299837</v>
      </c>
      <c r="AJ24">
        <f t="shared" si="25"/>
        <v>4.2643222114299837</v>
      </c>
      <c r="AK24" t="b">
        <f t="shared" si="26"/>
        <v>0</v>
      </c>
      <c r="AL24" t="s">
        <v>33</v>
      </c>
      <c r="AM24" t="b">
        <f t="shared" si="38"/>
        <v>1</v>
      </c>
      <c r="AN24">
        <f t="shared" si="14"/>
        <v>0</v>
      </c>
      <c r="AO24">
        <f t="shared" si="4"/>
        <v>0</v>
      </c>
      <c r="AP24">
        <f t="shared" si="5"/>
        <v>0</v>
      </c>
      <c r="AQ24" t="b">
        <f t="shared" si="27"/>
        <v>0</v>
      </c>
      <c r="AR24" s="10" t="b">
        <f t="shared" si="28"/>
        <v>1</v>
      </c>
      <c r="AS24" s="10" t="b">
        <f t="shared" si="29"/>
        <v>1</v>
      </c>
      <c r="AT24" s="10" t="b">
        <f t="shared" si="39"/>
        <v>1</v>
      </c>
      <c r="AU24" t="str">
        <f t="shared" si="30"/>
        <v>bisect</v>
      </c>
      <c r="AV24" t="b">
        <f t="shared" si="7"/>
        <v>0</v>
      </c>
      <c r="AW24" t="str">
        <f t="shared" si="40"/>
        <v>Secant</v>
      </c>
      <c r="AX24" t="str">
        <f t="shared" si="41"/>
        <v>bisect</v>
      </c>
      <c r="AY24">
        <f t="shared" si="8"/>
        <v>4.2643222114299846</v>
      </c>
      <c r="AZ24">
        <f t="shared" si="9"/>
        <v>3.0020430585864233E-13</v>
      </c>
      <c r="BA24">
        <f t="shared" si="10"/>
        <v>4.2643222114299837</v>
      </c>
      <c r="BB24">
        <f t="shared" si="11"/>
        <v>4.2643222114299846</v>
      </c>
      <c r="BC24">
        <f t="shared" si="12"/>
        <v>-2.3714363805993344E-13</v>
      </c>
      <c r="BD24">
        <f t="shared" si="13"/>
        <v>3.0020430585864233E-13</v>
      </c>
      <c r="BE24">
        <f t="shared" si="15"/>
        <v>4.2643222114299837</v>
      </c>
      <c r="BF24">
        <f t="shared" si="16"/>
        <v>4.2643222114299846</v>
      </c>
      <c r="BI24" t="str">
        <f t="shared" si="17"/>
        <v>cash_flows.push_back(mirr::CashFlow(dates::MakeDate("2014-05-26"), -1415));</v>
      </c>
    </row>
    <row r="25" spans="1:61" x14ac:dyDescent="0.25">
      <c r="A25" s="8">
        <v>41792</v>
      </c>
      <c r="B25" s="2">
        <v>-1188</v>
      </c>
      <c r="C25" s="2"/>
      <c r="D25" s="2">
        <f t="shared" si="0"/>
        <v>494</v>
      </c>
      <c r="F25">
        <f t="shared" si="18"/>
        <v>0.11000000000000003</v>
      </c>
      <c r="G25">
        <f t="shared" si="1"/>
        <v>-3078.20871521443</v>
      </c>
      <c r="R25">
        <f t="shared" si="19"/>
        <v>0.11000000000000003</v>
      </c>
      <c r="T25">
        <f t="shared" si="20"/>
        <v>22</v>
      </c>
      <c r="U25" s="6">
        <f t="shared" si="21"/>
        <v>4.2643222114299837</v>
      </c>
      <c r="V25" s="6">
        <f t="shared" si="21"/>
        <v>4.2643222114299846</v>
      </c>
      <c r="W25" s="6">
        <f t="shared" si="22"/>
        <v>4.2643222114299837</v>
      </c>
      <c r="X25" s="6">
        <f t="shared" si="31"/>
        <v>4.2643222114299837</v>
      </c>
      <c r="Y25">
        <f t="shared" si="2"/>
        <v>-2.3714363805993344E-13</v>
      </c>
      <c r="Z25">
        <f t="shared" si="3"/>
        <v>3.0020430585864233E-13</v>
      </c>
      <c r="AA25">
        <f t="shared" si="23"/>
        <v>-2.3714363805993344E-13</v>
      </c>
      <c r="AB25">
        <f t="shared" si="24"/>
        <v>-2.3714363805993344E-13</v>
      </c>
      <c r="AC25">
        <f t="shared" si="32"/>
        <v>0.830542356753315</v>
      </c>
      <c r="AD25" t="e">
        <f t="shared" si="33"/>
        <v>#DIV/0!</v>
      </c>
      <c r="AE25" t="e">
        <f t="shared" si="34"/>
        <v>#DIV/0!</v>
      </c>
      <c r="AF25" t="e">
        <f t="shared" si="35"/>
        <v>#DIV/0!</v>
      </c>
      <c r="AG25">
        <f t="shared" si="36"/>
        <v>4.2643222114299837</v>
      </c>
      <c r="AH25">
        <f t="shared" si="37"/>
        <v>4.2643222114299846</v>
      </c>
      <c r="AI25">
        <f t="shared" si="42"/>
        <v>4.2643222114299837</v>
      </c>
      <c r="AJ25">
        <f t="shared" si="25"/>
        <v>4.2643222114299837</v>
      </c>
      <c r="AK25" t="b">
        <f t="shared" si="26"/>
        <v>0</v>
      </c>
      <c r="AL25" t="s">
        <v>33</v>
      </c>
      <c r="AM25" t="b">
        <f t="shared" si="38"/>
        <v>1</v>
      </c>
      <c r="AN25">
        <f t="shared" si="14"/>
        <v>0</v>
      </c>
      <c r="AO25">
        <f t="shared" si="4"/>
        <v>0</v>
      </c>
      <c r="AP25">
        <f t="shared" si="5"/>
        <v>0</v>
      </c>
      <c r="AQ25" t="b">
        <f t="shared" si="27"/>
        <v>0</v>
      </c>
      <c r="AR25" s="10" t="b">
        <f t="shared" si="28"/>
        <v>1</v>
      </c>
      <c r="AS25" s="10" t="b">
        <f t="shared" si="29"/>
        <v>1</v>
      </c>
      <c r="AT25" s="10" t="b">
        <f t="shared" si="39"/>
        <v>1</v>
      </c>
      <c r="AU25" t="str">
        <f t="shared" si="30"/>
        <v>bisect</v>
      </c>
      <c r="AV25" t="b">
        <f t="shared" si="7"/>
        <v>0</v>
      </c>
      <c r="AW25" t="str">
        <f t="shared" si="40"/>
        <v>Secant</v>
      </c>
      <c r="AX25" t="str">
        <f t="shared" si="41"/>
        <v>bisect</v>
      </c>
      <c r="AY25">
        <f t="shared" si="8"/>
        <v>4.2643222114299846</v>
      </c>
      <c r="AZ25">
        <f t="shared" si="9"/>
        <v>3.0020430585864233E-13</v>
      </c>
      <c r="BA25">
        <f t="shared" si="10"/>
        <v>4.2643222114299837</v>
      </c>
      <c r="BB25">
        <f t="shared" si="11"/>
        <v>4.2643222114299846</v>
      </c>
      <c r="BC25">
        <f t="shared" si="12"/>
        <v>-2.3714363805993344E-13</v>
      </c>
      <c r="BD25">
        <f t="shared" si="13"/>
        <v>3.0020430585864233E-13</v>
      </c>
      <c r="BE25">
        <f t="shared" si="15"/>
        <v>4.2643222114299837</v>
      </c>
      <c r="BF25">
        <f t="shared" si="16"/>
        <v>4.2643222114299846</v>
      </c>
      <c r="BI25" t="str">
        <f t="shared" si="17"/>
        <v>cash_flows.push_back(mirr::CashFlow(dates::MakeDate("2014-06-02"), -1188));</v>
      </c>
    </row>
    <row r="26" spans="1:61" x14ac:dyDescent="0.25">
      <c r="A26" s="8">
        <v>41806</v>
      </c>
      <c r="B26" s="2">
        <v>-489.5</v>
      </c>
      <c r="C26" s="2"/>
      <c r="D26" s="2">
        <f t="shared" si="0"/>
        <v>508</v>
      </c>
      <c r="F26">
        <f t="shared" si="18"/>
        <v>0.11500000000000003</v>
      </c>
      <c r="G26">
        <f t="shared" si="1"/>
        <v>-3060.5245400650333</v>
      </c>
      <c r="R26">
        <f t="shared" si="19"/>
        <v>0.11500000000000003</v>
      </c>
      <c r="T26">
        <f t="shared" si="20"/>
        <v>23</v>
      </c>
      <c r="U26" s="6">
        <f t="shared" si="21"/>
        <v>4.2643222114299837</v>
      </c>
      <c r="V26" s="6">
        <f t="shared" si="21"/>
        <v>4.2643222114299846</v>
      </c>
      <c r="W26" s="6">
        <f t="shared" si="22"/>
        <v>4.2643222114299837</v>
      </c>
      <c r="X26" s="6">
        <f t="shared" si="31"/>
        <v>4.2643222114299837</v>
      </c>
      <c r="Y26">
        <f t="shared" si="2"/>
        <v>-2.3714363805993344E-13</v>
      </c>
      <c r="Z26">
        <f t="shared" si="3"/>
        <v>3.0020430585864233E-13</v>
      </c>
      <c r="AA26">
        <f t="shared" si="23"/>
        <v>-2.3714363805993344E-13</v>
      </c>
      <c r="AB26">
        <f t="shared" si="24"/>
        <v>-2.3714363805993344E-13</v>
      </c>
      <c r="AC26">
        <f t="shared" si="32"/>
        <v>0.830542356753315</v>
      </c>
      <c r="AD26" t="e">
        <f t="shared" si="33"/>
        <v>#DIV/0!</v>
      </c>
      <c r="AE26" t="e">
        <f t="shared" si="34"/>
        <v>#DIV/0!</v>
      </c>
      <c r="AF26" t="e">
        <f t="shared" si="35"/>
        <v>#DIV/0!</v>
      </c>
      <c r="AG26">
        <f t="shared" si="36"/>
        <v>4.2643222114299837</v>
      </c>
      <c r="AH26">
        <f t="shared" si="37"/>
        <v>4.2643222114299846</v>
      </c>
      <c r="AI26">
        <f t="shared" si="42"/>
        <v>4.2643222114299837</v>
      </c>
      <c r="AJ26">
        <f t="shared" si="25"/>
        <v>4.2643222114299837</v>
      </c>
      <c r="AK26" t="b">
        <f t="shared" si="26"/>
        <v>0</v>
      </c>
      <c r="AL26" t="s">
        <v>33</v>
      </c>
      <c r="AM26" t="b">
        <f t="shared" si="38"/>
        <v>1</v>
      </c>
      <c r="AN26">
        <f t="shared" si="14"/>
        <v>0</v>
      </c>
      <c r="AO26">
        <f t="shared" si="4"/>
        <v>0</v>
      </c>
      <c r="AP26">
        <f t="shared" si="5"/>
        <v>0</v>
      </c>
      <c r="AQ26" t="b">
        <f t="shared" si="27"/>
        <v>0</v>
      </c>
      <c r="AR26" s="10" t="b">
        <f t="shared" si="28"/>
        <v>1</v>
      </c>
      <c r="AS26" s="10" t="b">
        <f t="shared" si="29"/>
        <v>1</v>
      </c>
      <c r="AT26" s="10" t="b">
        <f t="shared" si="39"/>
        <v>1</v>
      </c>
      <c r="AU26" t="str">
        <f t="shared" si="30"/>
        <v>bisect</v>
      </c>
      <c r="AV26" t="b">
        <f t="shared" si="7"/>
        <v>0</v>
      </c>
      <c r="AW26" t="str">
        <f t="shared" si="40"/>
        <v>Secant</v>
      </c>
      <c r="AX26" t="str">
        <f t="shared" si="41"/>
        <v>bisect</v>
      </c>
      <c r="AY26">
        <f t="shared" si="8"/>
        <v>4.2643222114299846</v>
      </c>
      <c r="AZ26">
        <f t="shared" si="9"/>
        <v>3.0020430585864233E-13</v>
      </c>
      <c r="BA26">
        <f t="shared" si="10"/>
        <v>4.2643222114299837</v>
      </c>
      <c r="BB26">
        <f t="shared" si="11"/>
        <v>4.2643222114299846</v>
      </c>
      <c r="BC26">
        <f t="shared" si="12"/>
        <v>-2.3714363805993344E-13</v>
      </c>
      <c r="BD26">
        <f t="shared" si="13"/>
        <v>3.0020430585864233E-13</v>
      </c>
      <c r="BE26">
        <f t="shared" si="15"/>
        <v>4.2643222114299837</v>
      </c>
      <c r="BF26">
        <f t="shared" si="16"/>
        <v>4.2643222114299846</v>
      </c>
      <c r="BI26" t="str">
        <f t="shared" si="17"/>
        <v>cash_flows.push_back(mirr::CashFlow(dates::MakeDate("2014-06-16"), -489.5));</v>
      </c>
    </row>
    <row r="27" spans="1:61" x14ac:dyDescent="0.25">
      <c r="A27" s="8">
        <v>41815</v>
      </c>
      <c r="B27" s="2">
        <v>-62.25</v>
      </c>
      <c r="C27" s="2"/>
      <c r="D27" s="2">
        <f t="shared" si="0"/>
        <v>517</v>
      </c>
      <c r="F27">
        <f t="shared" si="18"/>
        <v>0.12000000000000004</v>
      </c>
      <c r="G27">
        <f t="shared" si="1"/>
        <v>-3043.0100370302007</v>
      </c>
      <c r="R27">
        <f t="shared" si="19"/>
        <v>0.12000000000000004</v>
      </c>
      <c r="T27">
        <f t="shared" si="20"/>
        <v>24</v>
      </c>
      <c r="U27" s="6">
        <f t="shared" si="21"/>
        <v>4.2643222114299837</v>
      </c>
      <c r="V27" s="6">
        <f t="shared" si="21"/>
        <v>4.2643222114299846</v>
      </c>
      <c r="W27" s="6">
        <f t="shared" si="22"/>
        <v>4.2643222114299837</v>
      </c>
      <c r="X27" s="6">
        <f t="shared" si="31"/>
        <v>4.2643222114299837</v>
      </c>
      <c r="Y27">
        <f t="shared" si="2"/>
        <v>-2.3714363805993344E-13</v>
      </c>
      <c r="Z27">
        <f t="shared" si="3"/>
        <v>3.0020430585864233E-13</v>
      </c>
      <c r="AA27">
        <f t="shared" si="23"/>
        <v>-2.3714363805993344E-13</v>
      </c>
      <c r="AB27">
        <f t="shared" si="24"/>
        <v>-2.3714363805993344E-13</v>
      </c>
      <c r="AC27">
        <f t="shared" si="32"/>
        <v>0.830542356753315</v>
      </c>
      <c r="AD27" t="e">
        <f t="shared" si="33"/>
        <v>#DIV/0!</v>
      </c>
      <c r="AE27" t="e">
        <f t="shared" si="34"/>
        <v>#DIV/0!</v>
      </c>
      <c r="AF27" t="e">
        <f t="shared" si="35"/>
        <v>#DIV/0!</v>
      </c>
      <c r="AG27">
        <f t="shared" si="36"/>
        <v>4.2643222114299837</v>
      </c>
      <c r="AH27">
        <f t="shared" si="37"/>
        <v>4.2643222114299846</v>
      </c>
      <c r="AI27">
        <f t="shared" si="42"/>
        <v>4.2643222114299837</v>
      </c>
      <c r="AJ27">
        <f t="shared" si="25"/>
        <v>4.2643222114299837</v>
      </c>
      <c r="AK27" t="b">
        <f t="shared" si="26"/>
        <v>0</v>
      </c>
      <c r="AL27" t="s">
        <v>33</v>
      </c>
      <c r="AM27" t="b">
        <f t="shared" si="38"/>
        <v>1</v>
      </c>
      <c r="AN27">
        <f t="shared" si="14"/>
        <v>0</v>
      </c>
      <c r="AO27">
        <f t="shared" si="4"/>
        <v>0</v>
      </c>
      <c r="AP27">
        <f t="shared" si="5"/>
        <v>0</v>
      </c>
      <c r="AQ27" t="b">
        <f t="shared" si="27"/>
        <v>0</v>
      </c>
      <c r="AR27" s="10" t="b">
        <f t="shared" si="28"/>
        <v>1</v>
      </c>
      <c r="AS27" s="10" t="b">
        <f t="shared" si="29"/>
        <v>1</v>
      </c>
      <c r="AT27" s="10" t="b">
        <f t="shared" si="39"/>
        <v>1</v>
      </c>
      <c r="AU27" t="str">
        <f t="shared" si="30"/>
        <v>bisect</v>
      </c>
      <c r="AV27" t="b">
        <f t="shared" si="7"/>
        <v>0</v>
      </c>
      <c r="AW27" t="str">
        <f t="shared" si="40"/>
        <v>Secant</v>
      </c>
      <c r="AX27" t="str">
        <f t="shared" si="41"/>
        <v>bisect</v>
      </c>
      <c r="AY27">
        <f t="shared" si="8"/>
        <v>4.2643222114299846</v>
      </c>
      <c r="AZ27">
        <f t="shared" si="9"/>
        <v>3.0020430585864233E-13</v>
      </c>
      <c r="BA27">
        <f t="shared" si="10"/>
        <v>4.2643222114299837</v>
      </c>
      <c r="BB27">
        <f t="shared" si="11"/>
        <v>4.2643222114299846</v>
      </c>
      <c r="BC27">
        <f t="shared" si="12"/>
        <v>-2.3714363805993344E-13</v>
      </c>
      <c r="BD27">
        <f t="shared" si="13"/>
        <v>3.0020430585864233E-13</v>
      </c>
      <c r="BE27">
        <f t="shared" si="15"/>
        <v>4.2643222114299837</v>
      </c>
      <c r="BF27">
        <f t="shared" si="16"/>
        <v>4.2643222114299846</v>
      </c>
      <c r="BI27" t="str">
        <f t="shared" si="17"/>
        <v>cash_flows.push_back(mirr::CashFlow(dates::MakeDate("2014-06-25"), -62.25));</v>
      </c>
    </row>
    <row r="28" spans="1:61" x14ac:dyDescent="0.25">
      <c r="A28" s="8">
        <v>41848</v>
      </c>
      <c r="B28" s="2">
        <v>500.39</v>
      </c>
      <c r="C28" s="2"/>
      <c r="D28" s="2">
        <f t="shared" si="0"/>
        <v>550</v>
      </c>
      <c r="F28">
        <f t="shared" si="18"/>
        <v>0.12500000000000003</v>
      </c>
      <c r="G28">
        <f t="shared" si="1"/>
        <v>-3025.6627192756587</v>
      </c>
      <c r="R28">
        <f t="shared" si="19"/>
        <v>0.12500000000000003</v>
      </c>
      <c r="T28">
        <f t="shared" si="20"/>
        <v>25</v>
      </c>
      <c r="U28" s="6">
        <f t="shared" si="21"/>
        <v>4.2643222114299837</v>
      </c>
      <c r="V28" s="6">
        <f t="shared" si="21"/>
        <v>4.2643222114299846</v>
      </c>
      <c r="W28" s="6">
        <f t="shared" si="22"/>
        <v>4.2643222114299837</v>
      </c>
      <c r="X28" s="6">
        <f t="shared" si="31"/>
        <v>4.2643222114299837</v>
      </c>
      <c r="Y28">
        <f t="shared" si="2"/>
        <v>-2.3714363805993344E-13</v>
      </c>
      <c r="Z28">
        <f t="shared" si="3"/>
        <v>3.0020430585864233E-13</v>
      </c>
      <c r="AA28">
        <f t="shared" si="23"/>
        <v>-2.3714363805993344E-13</v>
      </c>
      <c r="AB28">
        <f t="shared" si="24"/>
        <v>-2.3714363805993344E-13</v>
      </c>
      <c r="AC28">
        <f t="shared" si="32"/>
        <v>0.830542356753315</v>
      </c>
      <c r="AD28" t="e">
        <f t="shared" si="33"/>
        <v>#DIV/0!</v>
      </c>
      <c r="AE28" t="e">
        <f t="shared" si="34"/>
        <v>#DIV/0!</v>
      </c>
      <c r="AF28" t="e">
        <f t="shared" si="35"/>
        <v>#DIV/0!</v>
      </c>
      <c r="AG28">
        <f t="shared" si="36"/>
        <v>4.2643222114299837</v>
      </c>
      <c r="AH28">
        <f t="shared" si="37"/>
        <v>4.2643222114299846</v>
      </c>
      <c r="AI28">
        <f t="shared" si="42"/>
        <v>4.2643222114299837</v>
      </c>
      <c r="AJ28">
        <f t="shared" si="25"/>
        <v>4.2643222114299837</v>
      </c>
      <c r="AK28" t="b">
        <f t="shared" si="26"/>
        <v>0</v>
      </c>
      <c r="AL28" t="s">
        <v>33</v>
      </c>
      <c r="AM28" t="b">
        <f t="shared" si="38"/>
        <v>1</v>
      </c>
      <c r="AN28">
        <f t="shared" si="14"/>
        <v>0</v>
      </c>
      <c r="AO28">
        <f t="shared" si="4"/>
        <v>0</v>
      </c>
      <c r="AP28">
        <f t="shared" si="5"/>
        <v>0</v>
      </c>
      <c r="AQ28" t="b">
        <f t="shared" si="27"/>
        <v>0</v>
      </c>
      <c r="AR28" s="10" t="b">
        <f t="shared" si="28"/>
        <v>1</v>
      </c>
      <c r="AS28" s="10" t="b">
        <f t="shared" si="29"/>
        <v>1</v>
      </c>
      <c r="AT28" s="10" t="b">
        <f t="shared" si="39"/>
        <v>1</v>
      </c>
      <c r="AU28" t="str">
        <f t="shared" si="30"/>
        <v>bisect</v>
      </c>
      <c r="AV28" t="b">
        <f t="shared" si="7"/>
        <v>0</v>
      </c>
      <c r="AW28" t="str">
        <f t="shared" si="40"/>
        <v>Secant</v>
      </c>
      <c r="AX28" t="str">
        <f t="shared" si="41"/>
        <v>bisect</v>
      </c>
      <c r="AY28">
        <f t="shared" si="8"/>
        <v>4.2643222114299846</v>
      </c>
      <c r="AZ28">
        <f t="shared" si="9"/>
        <v>3.0020430585864233E-13</v>
      </c>
      <c r="BA28">
        <f t="shared" si="10"/>
        <v>4.2643222114299837</v>
      </c>
      <c r="BB28">
        <f t="shared" si="11"/>
        <v>4.2643222114299846</v>
      </c>
      <c r="BC28">
        <f t="shared" si="12"/>
        <v>-2.3714363805993344E-13</v>
      </c>
      <c r="BD28">
        <f t="shared" si="13"/>
        <v>3.0020430585864233E-13</v>
      </c>
      <c r="BE28">
        <f t="shared" si="15"/>
        <v>4.2643222114299837</v>
      </c>
      <c r="BF28">
        <f t="shared" si="16"/>
        <v>4.2643222114299846</v>
      </c>
      <c r="BI28" t="str">
        <f t="shared" si="17"/>
        <v>cash_flows.push_back(mirr::CashFlow(dates::MakeDate("2014-07-28"), 500.39));</v>
      </c>
    </row>
    <row r="29" spans="1:61" x14ac:dyDescent="0.25">
      <c r="A29" s="8">
        <v>41876</v>
      </c>
      <c r="B29" s="2">
        <v>1532.79</v>
      </c>
      <c r="C29" s="2"/>
      <c r="D29" s="2">
        <f t="shared" si="0"/>
        <v>578</v>
      </c>
      <c r="F29">
        <f t="shared" si="18"/>
        <v>0.13000000000000003</v>
      </c>
      <c r="G29">
        <f t="shared" si="1"/>
        <v>-3008.4801482936991</v>
      </c>
      <c r="R29">
        <f t="shared" si="19"/>
        <v>0.13000000000000003</v>
      </c>
      <c r="T29">
        <f t="shared" si="20"/>
        <v>26</v>
      </c>
      <c r="U29" s="6">
        <f t="shared" si="21"/>
        <v>4.2643222114299837</v>
      </c>
      <c r="V29" s="6">
        <f t="shared" si="21"/>
        <v>4.2643222114299846</v>
      </c>
      <c r="W29" s="6">
        <f t="shared" si="22"/>
        <v>4.2643222114299837</v>
      </c>
      <c r="X29" s="6">
        <f t="shared" si="31"/>
        <v>4.2643222114299837</v>
      </c>
      <c r="Y29">
        <f t="shared" si="2"/>
        <v>-2.3714363805993344E-13</v>
      </c>
      <c r="Z29">
        <f t="shared" si="3"/>
        <v>3.0020430585864233E-13</v>
      </c>
      <c r="AA29">
        <f t="shared" si="23"/>
        <v>-2.3714363805993344E-13</v>
      </c>
      <c r="AB29">
        <f t="shared" si="24"/>
        <v>-2.3714363805993344E-13</v>
      </c>
      <c r="AC29">
        <f t="shared" si="32"/>
        <v>0.830542356753315</v>
      </c>
      <c r="AD29" t="e">
        <f t="shared" si="33"/>
        <v>#DIV/0!</v>
      </c>
      <c r="AE29" t="e">
        <f t="shared" si="34"/>
        <v>#DIV/0!</v>
      </c>
      <c r="AF29" t="e">
        <f t="shared" si="35"/>
        <v>#DIV/0!</v>
      </c>
      <c r="AG29">
        <f t="shared" si="36"/>
        <v>4.2643222114299837</v>
      </c>
      <c r="AH29">
        <f t="shared" si="37"/>
        <v>4.2643222114299846</v>
      </c>
      <c r="AI29">
        <f t="shared" si="42"/>
        <v>4.2643222114299837</v>
      </c>
      <c r="AJ29">
        <f t="shared" si="25"/>
        <v>4.2643222114299837</v>
      </c>
      <c r="AK29" t="b">
        <f t="shared" si="26"/>
        <v>0</v>
      </c>
      <c r="AL29" t="s">
        <v>33</v>
      </c>
      <c r="AM29" t="b">
        <f t="shared" si="38"/>
        <v>1</v>
      </c>
      <c r="AN29">
        <f t="shared" si="14"/>
        <v>0</v>
      </c>
      <c r="AO29">
        <f t="shared" si="4"/>
        <v>0</v>
      </c>
      <c r="AP29">
        <f t="shared" si="5"/>
        <v>0</v>
      </c>
      <c r="AQ29" t="b">
        <f t="shared" si="27"/>
        <v>0</v>
      </c>
      <c r="AR29" s="10" t="b">
        <f t="shared" si="28"/>
        <v>1</v>
      </c>
      <c r="AS29" s="10" t="b">
        <f t="shared" si="29"/>
        <v>1</v>
      </c>
      <c r="AT29" s="10" t="b">
        <f t="shared" si="39"/>
        <v>1</v>
      </c>
      <c r="AU29" t="str">
        <f t="shared" si="30"/>
        <v>bisect</v>
      </c>
      <c r="AV29" t="b">
        <f t="shared" si="7"/>
        <v>0</v>
      </c>
      <c r="AW29" t="str">
        <f t="shared" si="40"/>
        <v>Secant</v>
      </c>
      <c r="AX29" t="str">
        <f t="shared" si="41"/>
        <v>bisect</v>
      </c>
      <c r="AY29">
        <f t="shared" si="8"/>
        <v>4.2643222114299846</v>
      </c>
      <c r="AZ29">
        <f t="shared" si="9"/>
        <v>3.0020430585864233E-13</v>
      </c>
      <c r="BA29">
        <f t="shared" si="10"/>
        <v>4.2643222114299837</v>
      </c>
      <c r="BB29">
        <f t="shared" si="11"/>
        <v>4.2643222114299846</v>
      </c>
      <c r="BC29">
        <f t="shared" si="12"/>
        <v>-2.3714363805993344E-13</v>
      </c>
      <c r="BD29">
        <f t="shared" si="13"/>
        <v>3.0020430585864233E-13</v>
      </c>
      <c r="BE29">
        <f t="shared" si="15"/>
        <v>4.2643222114299837</v>
      </c>
      <c r="BF29">
        <f t="shared" si="16"/>
        <v>4.2643222114299846</v>
      </c>
      <c r="BI29" t="str">
        <f t="shared" si="17"/>
        <v>cash_flows.push_back(mirr::CashFlow(dates::MakeDate("2014-08-25"), 1532.79));</v>
      </c>
    </row>
    <row r="30" spans="1:61" x14ac:dyDescent="0.25">
      <c r="A30" s="8">
        <v>41884</v>
      </c>
      <c r="B30" s="2">
        <v>75.7</v>
      </c>
      <c r="C30" s="2"/>
      <c r="D30" s="2">
        <f t="shared" si="0"/>
        <v>586</v>
      </c>
      <c r="F30">
        <f t="shared" si="18"/>
        <v>0.13500000000000004</v>
      </c>
      <c r="G30">
        <f t="shared" si="1"/>
        <v>-2991.4599327416681</v>
      </c>
      <c r="R30">
        <f t="shared" si="19"/>
        <v>0.13500000000000004</v>
      </c>
      <c r="T30">
        <f t="shared" si="20"/>
        <v>27</v>
      </c>
      <c r="U30" s="6">
        <f t="shared" si="21"/>
        <v>4.2643222114299837</v>
      </c>
      <c r="V30" s="6">
        <f t="shared" si="21"/>
        <v>4.2643222114299846</v>
      </c>
      <c r="W30" s="6">
        <f t="shared" si="22"/>
        <v>4.2643222114299837</v>
      </c>
      <c r="X30" s="6">
        <f t="shared" si="31"/>
        <v>4.2643222114299837</v>
      </c>
      <c r="Y30">
        <f t="shared" si="2"/>
        <v>-2.3714363805993344E-13</v>
      </c>
      <c r="Z30">
        <f t="shared" si="3"/>
        <v>3.0020430585864233E-13</v>
      </c>
      <c r="AA30">
        <f t="shared" si="23"/>
        <v>-2.3714363805993344E-13</v>
      </c>
      <c r="AB30">
        <f t="shared" si="24"/>
        <v>-2.3714363805993344E-13</v>
      </c>
      <c r="AC30">
        <f t="shared" si="32"/>
        <v>0.830542356753315</v>
      </c>
      <c r="AD30" t="e">
        <f t="shared" si="33"/>
        <v>#DIV/0!</v>
      </c>
      <c r="AE30" t="e">
        <f t="shared" si="34"/>
        <v>#DIV/0!</v>
      </c>
      <c r="AF30" t="e">
        <f t="shared" si="35"/>
        <v>#DIV/0!</v>
      </c>
      <c r="AG30">
        <f t="shared" si="36"/>
        <v>4.2643222114299837</v>
      </c>
      <c r="AH30">
        <f t="shared" si="37"/>
        <v>4.2643222114299846</v>
      </c>
      <c r="AI30">
        <f t="shared" si="42"/>
        <v>4.2643222114299837</v>
      </c>
      <c r="AJ30">
        <f t="shared" si="25"/>
        <v>4.2643222114299837</v>
      </c>
      <c r="AK30" t="b">
        <f t="shared" si="26"/>
        <v>0</v>
      </c>
      <c r="AL30" t="s">
        <v>33</v>
      </c>
      <c r="AM30" t="b">
        <f t="shared" si="38"/>
        <v>1</v>
      </c>
      <c r="AN30">
        <f t="shared" si="14"/>
        <v>0</v>
      </c>
      <c r="AO30">
        <f t="shared" si="4"/>
        <v>0</v>
      </c>
      <c r="AP30">
        <f t="shared" si="5"/>
        <v>0</v>
      </c>
      <c r="AQ30" t="b">
        <f t="shared" si="27"/>
        <v>0</v>
      </c>
      <c r="AR30" s="10" t="b">
        <f t="shared" si="28"/>
        <v>1</v>
      </c>
      <c r="AS30" s="10" t="b">
        <f t="shared" si="29"/>
        <v>1</v>
      </c>
      <c r="AT30" s="10" t="b">
        <f t="shared" si="39"/>
        <v>1</v>
      </c>
      <c r="AU30" t="str">
        <f t="shared" si="30"/>
        <v>bisect</v>
      </c>
      <c r="AV30" t="b">
        <f t="shared" si="7"/>
        <v>0</v>
      </c>
      <c r="AW30" t="str">
        <f t="shared" si="40"/>
        <v>Secant</v>
      </c>
      <c r="AX30" t="str">
        <f t="shared" si="41"/>
        <v>bisect</v>
      </c>
      <c r="AY30">
        <f t="shared" si="8"/>
        <v>4.2643222114299846</v>
      </c>
      <c r="AZ30">
        <f t="shared" si="9"/>
        <v>3.0020430585864233E-13</v>
      </c>
      <c r="BA30">
        <f t="shared" si="10"/>
        <v>4.2643222114299837</v>
      </c>
      <c r="BB30">
        <f t="shared" si="11"/>
        <v>4.2643222114299846</v>
      </c>
      <c r="BC30">
        <f t="shared" si="12"/>
        <v>-2.3714363805993344E-13</v>
      </c>
      <c r="BD30">
        <f t="shared" si="13"/>
        <v>3.0020430585864233E-13</v>
      </c>
      <c r="BE30">
        <f t="shared" si="15"/>
        <v>4.2643222114299837</v>
      </c>
      <c r="BF30">
        <f t="shared" si="16"/>
        <v>4.2643222114299846</v>
      </c>
      <c r="BI30" t="str">
        <f t="shared" si="17"/>
        <v>cash_flows.push_back(mirr::CashFlow(dates::MakeDate("2014-09-02"), 75.7));</v>
      </c>
    </row>
    <row r="31" spans="1:61" x14ac:dyDescent="0.25">
      <c r="A31" s="8">
        <v>41904</v>
      </c>
      <c r="B31" s="2">
        <v>35.5</v>
      </c>
      <c r="C31" s="2"/>
      <c r="D31" s="2">
        <f t="shared" si="0"/>
        <v>606</v>
      </c>
      <c r="F31">
        <f t="shared" si="18"/>
        <v>0.14000000000000004</v>
      </c>
      <c r="G31">
        <f t="shared" si="1"/>
        <v>-2974.5997273135613</v>
      </c>
      <c r="R31">
        <f t="shared" si="19"/>
        <v>0.14000000000000004</v>
      </c>
      <c r="T31">
        <f t="shared" si="20"/>
        <v>28</v>
      </c>
      <c r="U31" s="6">
        <f t="shared" si="21"/>
        <v>4.2643222114299837</v>
      </c>
      <c r="V31" s="6">
        <f t="shared" si="21"/>
        <v>4.2643222114299846</v>
      </c>
      <c r="W31" s="6">
        <f t="shared" si="22"/>
        <v>4.2643222114299837</v>
      </c>
      <c r="X31" s="6">
        <f t="shared" si="31"/>
        <v>4.2643222114299837</v>
      </c>
      <c r="Y31">
        <f t="shared" si="2"/>
        <v>-2.3714363805993344E-13</v>
      </c>
      <c r="Z31">
        <f t="shared" si="3"/>
        <v>3.0020430585864233E-13</v>
      </c>
      <c r="AA31">
        <f t="shared" si="23"/>
        <v>-2.3714363805993344E-13</v>
      </c>
      <c r="AB31">
        <f t="shared" si="24"/>
        <v>-2.3714363805993344E-13</v>
      </c>
      <c r="AC31">
        <f t="shared" si="32"/>
        <v>0.830542356753315</v>
      </c>
      <c r="AD31" t="e">
        <f t="shared" si="33"/>
        <v>#DIV/0!</v>
      </c>
      <c r="AE31" t="e">
        <f t="shared" si="34"/>
        <v>#DIV/0!</v>
      </c>
      <c r="AF31" t="e">
        <f t="shared" si="35"/>
        <v>#DIV/0!</v>
      </c>
      <c r="AG31">
        <f t="shared" si="36"/>
        <v>4.2643222114299837</v>
      </c>
      <c r="AH31">
        <f t="shared" si="37"/>
        <v>4.2643222114299846</v>
      </c>
      <c r="AI31">
        <f t="shared" si="42"/>
        <v>4.2643222114299837</v>
      </c>
      <c r="AJ31">
        <f t="shared" si="25"/>
        <v>4.2643222114299837</v>
      </c>
      <c r="AK31" t="b">
        <f t="shared" si="26"/>
        <v>0</v>
      </c>
      <c r="AL31" t="s">
        <v>33</v>
      </c>
      <c r="AM31" t="b">
        <f t="shared" si="38"/>
        <v>1</v>
      </c>
      <c r="AN31">
        <f t="shared" si="14"/>
        <v>0</v>
      </c>
      <c r="AO31">
        <f t="shared" si="4"/>
        <v>0</v>
      </c>
      <c r="AP31">
        <f t="shared" si="5"/>
        <v>0</v>
      </c>
      <c r="AQ31" t="b">
        <f t="shared" si="27"/>
        <v>0</v>
      </c>
      <c r="AR31" s="10" t="b">
        <f t="shared" si="28"/>
        <v>1</v>
      </c>
      <c r="AS31" s="10" t="b">
        <f t="shared" si="29"/>
        <v>1</v>
      </c>
      <c r="AT31" s="10" t="b">
        <f t="shared" si="39"/>
        <v>1</v>
      </c>
      <c r="AU31" t="str">
        <f t="shared" si="30"/>
        <v>bisect</v>
      </c>
      <c r="AV31" t="b">
        <f t="shared" si="7"/>
        <v>0</v>
      </c>
      <c r="AW31" t="str">
        <f t="shared" si="40"/>
        <v>Secant</v>
      </c>
      <c r="AX31" t="str">
        <f t="shared" si="41"/>
        <v>bisect</v>
      </c>
      <c r="AY31">
        <f t="shared" si="8"/>
        <v>4.2643222114299846</v>
      </c>
      <c r="AZ31">
        <f t="shared" si="9"/>
        <v>3.0020430585864233E-13</v>
      </c>
      <c r="BA31">
        <f t="shared" si="10"/>
        <v>4.2643222114299837</v>
      </c>
      <c r="BB31">
        <f t="shared" si="11"/>
        <v>4.2643222114299846</v>
      </c>
      <c r="BC31">
        <f t="shared" si="12"/>
        <v>-2.3714363805993344E-13</v>
      </c>
      <c r="BD31">
        <f t="shared" si="13"/>
        <v>3.0020430585864233E-13</v>
      </c>
      <c r="BE31">
        <f t="shared" si="15"/>
        <v>4.2643222114299837</v>
      </c>
      <c r="BF31">
        <f t="shared" si="16"/>
        <v>4.2643222114299846</v>
      </c>
      <c r="BI31" t="str">
        <f t="shared" si="17"/>
        <v>cash_flows.push_back(mirr::CashFlow(dates::MakeDate("2014-09-22"), 35.5));</v>
      </c>
    </row>
    <row r="32" spans="1:61" x14ac:dyDescent="0.25">
      <c r="A32" s="8">
        <v>41932</v>
      </c>
      <c r="B32" s="2">
        <v>3035.8</v>
      </c>
      <c r="C32" s="2"/>
      <c r="D32" s="2">
        <f t="shared" si="0"/>
        <v>634</v>
      </c>
      <c r="F32">
        <f t="shared" si="18"/>
        <v>0.14500000000000005</v>
      </c>
      <c r="G32">
        <f t="shared" si="1"/>
        <v>-2957.8972316436725</v>
      </c>
      <c r="R32">
        <f t="shared" si="19"/>
        <v>0.14500000000000005</v>
      </c>
      <c r="T32">
        <f t="shared" si="20"/>
        <v>29</v>
      </c>
      <c r="U32" s="6">
        <f t="shared" si="21"/>
        <v>4.2643222114299837</v>
      </c>
      <c r="V32" s="6">
        <f t="shared" si="21"/>
        <v>4.2643222114299846</v>
      </c>
      <c r="W32" s="6">
        <f t="shared" si="22"/>
        <v>4.2643222114299837</v>
      </c>
      <c r="X32" s="6">
        <f t="shared" si="31"/>
        <v>4.2643222114299837</v>
      </c>
      <c r="Y32">
        <f t="shared" si="2"/>
        <v>-2.3714363805993344E-13</v>
      </c>
      <c r="Z32">
        <f t="shared" si="3"/>
        <v>3.0020430585864233E-13</v>
      </c>
      <c r="AA32">
        <f t="shared" si="23"/>
        <v>-2.3714363805993344E-13</v>
      </c>
      <c r="AB32">
        <f t="shared" si="24"/>
        <v>-2.3714363805993344E-13</v>
      </c>
      <c r="AC32">
        <f t="shared" si="32"/>
        <v>0.830542356753315</v>
      </c>
      <c r="AD32" t="e">
        <f t="shared" si="33"/>
        <v>#DIV/0!</v>
      </c>
      <c r="AE32" t="e">
        <f t="shared" si="34"/>
        <v>#DIV/0!</v>
      </c>
      <c r="AF32" t="e">
        <f t="shared" si="35"/>
        <v>#DIV/0!</v>
      </c>
      <c r="AG32">
        <f t="shared" si="36"/>
        <v>4.2643222114299837</v>
      </c>
      <c r="AH32">
        <f t="shared" si="37"/>
        <v>4.2643222114299846</v>
      </c>
      <c r="AI32">
        <f t="shared" si="42"/>
        <v>4.2643222114299837</v>
      </c>
      <c r="AJ32">
        <f t="shared" si="25"/>
        <v>4.2643222114299837</v>
      </c>
      <c r="AK32" t="b">
        <f t="shared" si="26"/>
        <v>0</v>
      </c>
      <c r="AL32" t="s">
        <v>33</v>
      </c>
      <c r="AM32" t="b">
        <f t="shared" si="38"/>
        <v>1</v>
      </c>
      <c r="AN32">
        <f t="shared" si="14"/>
        <v>0</v>
      </c>
      <c r="AO32">
        <f t="shared" si="4"/>
        <v>0</v>
      </c>
      <c r="AP32">
        <f t="shared" si="5"/>
        <v>0</v>
      </c>
      <c r="AQ32" t="b">
        <f t="shared" si="27"/>
        <v>0</v>
      </c>
      <c r="AR32" s="10" t="b">
        <f t="shared" si="28"/>
        <v>1</v>
      </c>
      <c r="AS32" s="10" t="b">
        <f t="shared" si="29"/>
        <v>1</v>
      </c>
      <c r="AT32" s="10" t="b">
        <f t="shared" si="39"/>
        <v>1</v>
      </c>
      <c r="AU32" t="str">
        <f t="shared" si="30"/>
        <v>bisect</v>
      </c>
      <c r="AV32" t="b">
        <f t="shared" si="7"/>
        <v>0</v>
      </c>
      <c r="AW32" t="str">
        <f t="shared" si="40"/>
        <v>Secant</v>
      </c>
      <c r="AX32" t="str">
        <f t="shared" si="41"/>
        <v>bisect</v>
      </c>
      <c r="AY32">
        <f t="shared" si="8"/>
        <v>4.2643222114299846</v>
      </c>
      <c r="AZ32">
        <f t="shared" si="9"/>
        <v>3.0020430585864233E-13</v>
      </c>
      <c r="BA32">
        <f t="shared" si="10"/>
        <v>4.2643222114299837</v>
      </c>
      <c r="BB32">
        <f t="shared" si="11"/>
        <v>4.2643222114299846</v>
      </c>
      <c r="BC32">
        <f t="shared" si="12"/>
        <v>-2.3714363805993344E-13</v>
      </c>
      <c r="BD32">
        <f t="shared" si="13"/>
        <v>3.0020430585864233E-13</v>
      </c>
      <c r="BE32">
        <f t="shared" si="15"/>
        <v>4.2643222114299837</v>
      </c>
      <c r="BF32">
        <f t="shared" si="16"/>
        <v>4.2643222114299846</v>
      </c>
      <c r="BI32" t="str">
        <f t="shared" si="17"/>
        <v>cash_flows.push_back(mirr::CashFlow(dates::MakeDate("2014-10-20"), 3035.8));</v>
      </c>
    </row>
    <row r="33" spans="1:61" x14ac:dyDescent="0.25">
      <c r="A33" s="8">
        <v>41942</v>
      </c>
      <c r="B33" s="2">
        <v>-4627</v>
      </c>
      <c r="C33" s="2"/>
      <c r="D33" s="2">
        <f t="shared" si="0"/>
        <v>644</v>
      </c>
      <c r="F33">
        <f t="shared" si="18"/>
        <v>0.15000000000000005</v>
      </c>
      <c r="G33">
        <f t="shared" si="1"/>
        <v>-2941.3501892412128</v>
      </c>
      <c r="R33">
        <f t="shared" si="19"/>
        <v>0.15000000000000005</v>
      </c>
      <c r="T33">
        <f t="shared" si="20"/>
        <v>30</v>
      </c>
      <c r="U33" s="6">
        <f t="shared" si="21"/>
        <v>4.2643222114299837</v>
      </c>
      <c r="V33" s="6">
        <f t="shared" si="21"/>
        <v>4.2643222114299846</v>
      </c>
      <c r="W33" s="6">
        <f t="shared" si="22"/>
        <v>4.2643222114299837</v>
      </c>
      <c r="X33" s="6">
        <f t="shared" si="31"/>
        <v>4.2643222114299837</v>
      </c>
      <c r="Y33">
        <f t="shared" si="2"/>
        <v>-2.3714363805993344E-13</v>
      </c>
      <c r="Z33">
        <f t="shared" si="3"/>
        <v>3.0020430585864233E-13</v>
      </c>
      <c r="AA33">
        <f t="shared" si="23"/>
        <v>-2.3714363805993344E-13</v>
      </c>
      <c r="AB33">
        <f t="shared" si="24"/>
        <v>-2.3714363805993344E-13</v>
      </c>
      <c r="AC33">
        <f t="shared" si="32"/>
        <v>0.830542356753315</v>
      </c>
      <c r="AD33" t="e">
        <f t="shared" si="33"/>
        <v>#DIV/0!</v>
      </c>
      <c r="AE33" t="e">
        <f t="shared" si="34"/>
        <v>#DIV/0!</v>
      </c>
      <c r="AF33" t="e">
        <f t="shared" si="35"/>
        <v>#DIV/0!</v>
      </c>
      <c r="AG33">
        <f t="shared" si="36"/>
        <v>4.2643222114299837</v>
      </c>
      <c r="AH33">
        <f t="shared" si="37"/>
        <v>4.2643222114299846</v>
      </c>
      <c r="AI33">
        <f t="shared" si="42"/>
        <v>4.2643222114299837</v>
      </c>
      <c r="AJ33">
        <f t="shared" si="25"/>
        <v>4.2643222114299837</v>
      </c>
      <c r="AK33" t="b">
        <f t="shared" si="26"/>
        <v>0</v>
      </c>
      <c r="AL33" t="s">
        <v>33</v>
      </c>
      <c r="AM33" t="b">
        <f t="shared" si="38"/>
        <v>1</v>
      </c>
      <c r="AN33">
        <f t="shared" si="14"/>
        <v>0</v>
      </c>
      <c r="AO33">
        <f t="shared" si="4"/>
        <v>0</v>
      </c>
      <c r="AP33">
        <f t="shared" si="5"/>
        <v>0</v>
      </c>
      <c r="AQ33" t="b">
        <f t="shared" si="27"/>
        <v>0</v>
      </c>
      <c r="AR33" s="10" t="b">
        <f t="shared" si="28"/>
        <v>1</v>
      </c>
      <c r="AS33" s="10" t="b">
        <f t="shared" si="29"/>
        <v>1</v>
      </c>
      <c r="AT33" s="10" t="b">
        <f t="shared" si="39"/>
        <v>1</v>
      </c>
      <c r="AU33" t="str">
        <f t="shared" si="30"/>
        <v>bisect</v>
      </c>
      <c r="AV33" t="b">
        <f t="shared" si="7"/>
        <v>0</v>
      </c>
      <c r="AW33" t="str">
        <f t="shared" si="40"/>
        <v>Secant</v>
      </c>
      <c r="AX33" t="str">
        <f t="shared" si="41"/>
        <v>bisect</v>
      </c>
      <c r="AY33">
        <f t="shared" si="8"/>
        <v>4.2643222114299846</v>
      </c>
      <c r="AZ33">
        <f t="shared" si="9"/>
        <v>3.0020430585864233E-13</v>
      </c>
      <c r="BA33">
        <f t="shared" si="10"/>
        <v>4.2643222114299837</v>
      </c>
      <c r="BB33">
        <f t="shared" si="11"/>
        <v>4.2643222114299846</v>
      </c>
      <c r="BC33">
        <f t="shared" si="12"/>
        <v>-2.3714363805993344E-13</v>
      </c>
      <c r="BD33">
        <f t="shared" si="13"/>
        <v>3.0020430585864233E-13</v>
      </c>
      <c r="BE33">
        <f t="shared" si="15"/>
        <v>4.2643222114299837</v>
      </c>
      <c r="BF33">
        <f t="shared" si="16"/>
        <v>4.2643222114299846</v>
      </c>
      <c r="BI33" t="str">
        <f t="shared" si="17"/>
        <v>cash_flows.push_back(mirr::CashFlow(dates::MakeDate("2014-10-30"), -4627));</v>
      </c>
    </row>
    <row r="34" spans="1:61" x14ac:dyDescent="0.25">
      <c r="A34" s="8">
        <v>41943</v>
      </c>
      <c r="B34" s="2">
        <v>109.8</v>
      </c>
      <c r="C34" s="2"/>
      <c r="D34" s="2">
        <f t="shared" si="0"/>
        <v>645</v>
      </c>
      <c r="F34">
        <f t="shared" si="18"/>
        <v>0.15500000000000005</v>
      </c>
      <c r="G34">
        <f t="shared" si="1"/>
        <v>-2924.9563864549027</v>
      </c>
      <c r="R34">
        <f t="shared" si="19"/>
        <v>0.15500000000000005</v>
      </c>
      <c r="T34">
        <f t="shared" si="20"/>
        <v>31</v>
      </c>
      <c r="U34" s="6">
        <f t="shared" si="21"/>
        <v>4.2643222114299837</v>
      </c>
      <c r="V34" s="6">
        <f t="shared" si="21"/>
        <v>4.2643222114299846</v>
      </c>
      <c r="W34" s="6">
        <f t="shared" si="22"/>
        <v>4.2643222114299837</v>
      </c>
      <c r="X34" s="6">
        <f t="shared" si="31"/>
        <v>4.2643222114299837</v>
      </c>
      <c r="Y34">
        <f t="shared" si="2"/>
        <v>-2.3714363805993344E-13</v>
      </c>
      <c r="Z34">
        <f t="shared" si="3"/>
        <v>3.0020430585864233E-13</v>
      </c>
      <c r="AA34">
        <f t="shared" si="23"/>
        <v>-2.3714363805993344E-13</v>
      </c>
      <c r="AB34">
        <f t="shared" si="24"/>
        <v>-2.3714363805993344E-13</v>
      </c>
      <c r="AC34">
        <f t="shared" si="32"/>
        <v>0.830542356753315</v>
      </c>
      <c r="AD34" t="e">
        <f t="shared" si="33"/>
        <v>#DIV/0!</v>
      </c>
      <c r="AE34" t="e">
        <f t="shared" si="34"/>
        <v>#DIV/0!</v>
      </c>
      <c r="AF34" t="e">
        <f t="shared" si="35"/>
        <v>#DIV/0!</v>
      </c>
      <c r="AG34">
        <f t="shared" si="36"/>
        <v>4.2643222114299837</v>
      </c>
      <c r="AH34">
        <f t="shared" si="37"/>
        <v>4.2643222114299846</v>
      </c>
      <c r="AI34">
        <f t="shared" si="42"/>
        <v>4.2643222114299837</v>
      </c>
      <c r="AJ34">
        <f t="shared" si="25"/>
        <v>4.2643222114299837</v>
      </c>
      <c r="AK34" t="b">
        <f t="shared" si="26"/>
        <v>0</v>
      </c>
      <c r="AL34" t="s">
        <v>33</v>
      </c>
      <c r="AM34" t="b">
        <f t="shared" si="38"/>
        <v>1</v>
      </c>
      <c r="AN34">
        <f t="shared" si="14"/>
        <v>0</v>
      </c>
      <c r="AO34">
        <f t="shared" si="4"/>
        <v>0</v>
      </c>
      <c r="AP34">
        <f t="shared" si="5"/>
        <v>0</v>
      </c>
      <c r="AQ34" t="b">
        <f t="shared" si="27"/>
        <v>0</v>
      </c>
      <c r="AR34" s="10" t="b">
        <f t="shared" si="28"/>
        <v>1</v>
      </c>
      <c r="AS34" s="10" t="b">
        <f t="shared" si="29"/>
        <v>1</v>
      </c>
      <c r="AT34" s="10" t="b">
        <f t="shared" si="39"/>
        <v>1</v>
      </c>
      <c r="AU34" t="str">
        <f t="shared" si="30"/>
        <v>bisect</v>
      </c>
      <c r="AV34" t="b">
        <f t="shared" si="7"/>
        <v>0</v>
      </c>
      <c r="AW34" t="str">
        <f t="shared" si="40"/>
        <v>Secant</v>
      </c>
      <c r="AX34" t="str">
        <f t="shared" si="41"/>
        <v>bisect</v>
      </c>
      <c r="AY34">
        <f t="shared" si="8"/>
        <v>4.2643222114299846</v>
      </c>
      <c r="AZ34">
        <f t="shared" si="9"/>
        <v>3.0020430585864233E-13</v>
      </c>
      <c r="BA34">
        <f t="shared" si="10"/>
        <v>4.2643222114299837</v>
      </c>
      <c r="BB34">
        <f t="shared" si="11"/>
        <v>4.2643222114299846</v>
      </c>
      <c r="BC34">
        <f t="shared" si="12"/>
        <v>-2.3714363805993344E-13</v>
      </c>
      <c r="BD34">
        <f t="shared" si="13"/>
        <v>3.0020430585864233E-13</v>
      </c>
      <c r="BE34">
        <f t="shared" si="15"/>
        <v>4.2643222114299837</v>
      </c>
      <c r="BF34">
        <f t="shared" si="16"/>
        <v>4.2643222114299846</v>
      </c>
      <c r="BI34" t="str">
        <f t="shared" si="17"/>
        <v>cash_flows.push_back(mirr::CashFlow(dates::MakeDate("2014-10-31"), 109.8));</v>
      </c>
    </row>
    <row r="35" spans="1:61" x14ac:dyDescent="0.25">
      <c r="A35" s="8"/>
      <c r="B35" s="2"/>
      <c r="C35" s="2"/>
      <c r="D35" s="2"/>
      <c r="F35">
        <f t="shared" si="18"/>
        <v>0.16000000000000006</v>
      </c>
      <c r="G35">
        <f t="shared" si="1"/>
        <v>-2908.713651466574</v>
      </c>
      <c r="R35">
        <f t="shared" si="19"/>
        <v>0.16000000000000006</v>
      </c>
      <c r="T35">
        <f t="shared" si="20"/>
        <v>32</v>
      </c>
      <c r="U35" s="6">
        <f t="shared" si="21"/>
        <v>4.2643222114299837</v>
      </c>
      <c r="V35" s="6">
        <f t="shared" si="21"/>
        <v>4.2643222114299846</v>
      </c>
      <c r="W35" s="6">
        <f t="shared" si="22"/>
        <v>4.2643222114299837</v>
      </c>
      <c r="X35" s="6">
        <f t="shared" si="31"/>
        <v>4.2643222114299837</v>
      </c>
      <c r="Y35">
        <f t="shared" si="2"/>
        <v>-2.3714363805993344E-13</v>
      </c>
      <c r="Z35">
        <f t="shared" si="3"/>
        <v>3.0020430585864233E-13</v>
      </c>
      <c r="AA35">
        <f t="shared" si="23"/>
        <v>-2.3714363805993344E-13</v>
      </c>
      <c r="AB35">
        <f t="shared" si="24"/>
        <v>-2.3714363805993344E-13</v>
      </c>
      <c r="AC35">
        <f t="shared" si="32"/>
        <v>0.830542356753315</v>
      </c>
      <c r="AD35" t="e">
        <f t="shared" si="33"/>
        <v>#DIV/0!</v>
      </c>
      <c r="AE35" t="e">
        <f t="shared" si="34"/>
        <v>#DIV/0!</v>
      </c>
      <c r="AF35" t="e">
        <f t="shared" si="35"/>
        <v>#DIV/0!</v>
      </c>
      <c r="AG35">
        <f t="shared" si="36"/>
        <v>4.2643222114299837</v>
      </c>
      <c r="AH35">
        <f t="shared" si="37"/>
        <v>4.2643222114299846</v>
      </c>
      <c r="AI35">
        <f t="shared" si="42"/>
        <v>4.2643222114299837</v>
      </c>
      <c r="AJ35">
        <f t="shared" si="25"/>
        <v>4.2643222114299837</v>
      </c>
      <c r="AK35" t="b">
        <f t="shared" si="26"/>
        <v>0</v>
      </c>
      <c r="AL35" t="s">
        <v>33</v>
      </c>
      <c r="AM35" t="b">
        <f t="shared" si="38"/>
        <v>1</v>
      </c>
      <c r="AN35">
        <f t="shared" si="14"/>
        <v>0</v>
      </c>
      <c r="AO35">
        <f t="shared" si="4"/>
        <v>0</v>
      </c>
      <c r="AP35">
        <f t="shared" si="5"/>
        <v>0</v>
      </c>
      <c r="AQ35" t="b">
        <f t="shared" si="27"/>
        <v>0</v>
      </c>
      <c r="AR35" s="10" t="b">
        <f t="shared" si="28"/>
        <v>1</v>
      </c>
      <c r="AS35" s="10" t="b">
        <f t="shared" si="29"/>
        <v>1</v>
      </c>
      <c r="AT35" s="10" t="b">
        <f t="shared" si="39"/>
        <v>1</v>
      </c>
      <c r="AU35" t="str">
        <f t="shared" si="30"/>
        <v>bisect</v>
      </c>
      <c r="AV35" t="b">
        <f t="shared" si="7"/>
        <v>0</v>
      </c>
      <c r="AW35" t="str">
        <f t="shared" si="40"/>
        <v>Secant</v>
      </c>
      <c r="AX35" t="str">
        <f t="shared" si="41"/>
        <v>bisect</v>
      </c>
      <c r="AY35">
        <f t="shared" si="8"/>
        <v>4.2643222114299846</v>
      </c>
      <c r="AZ35">
        <f t="shared" si="9"/>
        <v>3.0020430585864233E-13</v>
      </c>
      <c r="BA35">
        <f t="shared" si="10"/>
        <v>4.2643222114299837</v>
      </c>
      <c r="BB35">
        <f t="shared" si="11"/>
        <v>4.2643222114299846</v>
      </c>
      <c r="BC35">
        <f t="shared" si="12"/>
        <v>-2.3714363805993344E-13</v>
      </c>
      <c r="BD35">
        <f t="shared" si="13"/>
        <v>3.0020430585864233E-13</v>
      </c>
      <c r="BE35">
        <f t="shared" si="15"/>
        <v>4.2643222114299837</v>
      </c>
      <c r="BF35">
        <f t="shared" si="16"/>
        <v>4.2643222114299846</v>
      </c>
    </row>
    <row r="36" spans="1:61" x14ac:dyDescent="0.25">
      <c r="A36" s="8"/>
      <c r="B36" s="2"/>
      <c r="C36" s="2"/>
      <c r="D36" s="2"/>
      <c r="F36">
        <f t="shared" si="18"/>
        <v>0.16500000000000006</v>
      </c>
      <c r="G36">
        <f t="shared" si="1"/>
        <v>-2892.6198533128281</v>
      </c>
      <c r="R36">
        <f t="shared" si="19"/>
        <v>0.16500000000000006</v>
      </c>
      <c r="T36">
        <f t="shared" si="20"/>
        <v>33</v>
      </c>
      <c r="U36" s="6">
        <f t="shared" si="21"/>
        <v>4.2643222114299837</v>
      </c>
      <c r="V36" s="6">
        <f t="shared" si="21"/>
        <v>4.2643222114299846</v>
      </c>
      <c r="W36" s="6">
        <f t="shared" si="22"/>
        <v>4.2643222114299837</v>
      </c>
      <c r="X36" s="6">
        <f t="shared" si="31"/>
        <v>4.2643222114299837</v>
      </c>
      <c r="Y36">
        <f t="shared" si="2"/>
        <v>-2.3714363805993344E-13</v>
      </c>
      <c r="Z36">
        <f t="shared" si="3"/>
        <v>3.0020430585864233E-13</v>
      </c>
      <c r="AA36">
        <f t="shared" si="23"/>
        <v>-2.3714363805993344E-13</v>
      </c>
      <c r="AB36">
        <f t="shared" si="24"/>
        <v>-2.3714363805993344E-13</v>
      </c>
      <c r="AC36">
        <f t="shared" si="32"/>
        <v>0.830542356753315</v>
      </c>
      <c r="AD36" t="e">
        <f t="shared" si="33"/>
        <v>#DIV/0!</v>
      </c>
      <c r="AE36" t="e">
        <f t="shared" si="34"/>
        <v>#DIV/0!</v>
      </c>
      <c r="AF36" t="e">
        <f t="shared" si="35"/>
        <v>#DIV/0!</v>
      </c>
      <c r="AG36">
        <f t="shared" si="36"/>
        <v>4.2643222114299837</v>
      </c>
      <c r="AH36">
        <f t="shared" si="37"/>
        <v>4.2643222114299846</v>
      </c>
      <c r="AI36">
        <f t="shared" si="42"/>
        <v>4.2643222114299837</v>
      </c>
      <c r="AJ36">
        <f t="shared" si="25"/>
        <v>4.2643222114299837</v>
      </c>
      <c r="AK36" t="b">
        <f t="shared" si="26"/>
        <v>0</v>
      </c>
      <c r="AL36" t="s">
        <v>33</v>
      </c>
      <c r="AM36" t="b">
        <f t="shared" si="38"/>
        <v>1</v>
      </c>
      <c r="AN36">
        <f t="shared" si="14"/>
        <v>0</v>
      </c>
      <c r="AO36">
        <f t="shared" si="4"/>
        <v>0</v>
      </c>
      <c r="AP36">
        <f t="shared" si="5"/>
        <v>0</v>
      </c>
      <c r="AQ36" t="b">
        <f t="shared" si="27"/>
        <v>0</v>
      </c>
      <c r="AR36" s="10" t="b">
        <f t="shared" si="28"/>
        <v>1</v>
      </c>
      <c r="AS36" s="10" t="b">
        <f t="shared" si="29"/>
        <v>1</v>
      </c>
      <c r="AT36" s="10" t="b">
        <f t="shared" si="39"/>
        <v>1</v>
      </c>
      <c r="AU36" t="str">
        <f t="shared" si="30"/>
        <v>bisect</v>
      </c>
      <c r="AV36" t="b">
        <f t="shared" si="7"/>
        <v>0</v>
      </c>
      <c r="AW36" t="str">
        <f t="shared" si="40"/>
        <v>Secant</v>
      </c>
      <c r="AX36" t="str">
        <f t="shared" si="41"/>
        <v>bisect</v>
      </c>
      <c r="AY36">
        <f t="shared" si="8"/>
        <v>4.2643222114299846</v>
      </c>
      <c r="AZ36">
        <f t="shared" si="9"/>
        <v>3.0020430585864233E-13</v>
      </c>
      <c r="BA36">
        <f t="shared" si="10"/>
        <v>4.2643222114299837</v>
      </c>
      <c r="BB36">
        <f t="shared" si="11"/>
        <v>4.2643222114299846</v>
      </c>
      <c r="BC36">
        <f t="shared" si="12"/>
        <v>-2.3714363805993344E-13</v>
      </c>
      <c r="BD36">
        <f t="shared" si="13"/>
        <v>3.0020430585864233E-13</v>
      </c>
      <c r="BE36">
        <f t="shared" si="15"/>
        <v>4.2643222114299837</v>
      </c>
      <c r="BF36">
        <f t="shared" si="16"/>
        <v>4.2643222114299846</v>
      </c>
    </row>
    <row r="37" spans="1:61" x14ac:dyDescent="0.25">
      <c r="A37" s="8"/>
      <c r="B37" s="2"/>
      <c r="C37" s="2"/>
      <c r="D37" s="2"/>
      <c r="F37">
        <f t="shared" si="18"/>
        <v>0.17000000000000007</v>
      </c>
      <c r="G37">
        <f t="shared" si="1"/>
        <v>-2876.672900933856</v>
      </c>
      <c r="R37">
        <f t="shared" si="19"/>
        <v>0.17000000000000007</v>
      </c>
      <c r="T37">
        <f t="shared" si="20"/>
        <v>34</v>
      </c>
      <c r="U37" s="6">
        <f t="shared" si="21"/>
        <v>4.2643222114299837</v>
      </c>
      <c r="V37" s="6">
        <f t="shared" si="21"/>
        <v>4.2643222114299846</v>
      </c>
      <c r="W37" s="6">
        <f t="shared" si="22"/>
        <v>4.2643222114299837</v>
      </c>
      <c r="X37" s="6">
        <f t="shared" si="31"/>
        <v>4.2643222114299837</v>
      </c>
      <c r="Y37">
        <f t="shared" si="2"/>
        <v>-2.3714363805993344E-13</v>
      </c>
      <c r="Z37">
        <f t="shared" si="3"/>
        <v>3.0020430585864233E-13</v>
      </c>
      <c r="AA37">
        <f t="shared" si="23"/>
        <v>-2.3714363805993344E-13</v>
      </c>
      <c r="AB37">
        <f t="shared" si="24"/>
        <v>-2.3714363805993344E-13</v>
      </c>
      <c r="AC37">
        <f t="shared" si="32"/>
        <v>0.830542356753315</v>
      </c>
      <c r="AD37" t="e">
        <f t="shared" si="33"/>
        <v>#DIV/0!</v>
      </c>
      <c r="AE37" t="e">
        <f t="shared" si="34"/>
        <v>#DIV/0!</v>
      </c>
      <c r="AF37" t="e">
        <f t="shared" si="35"/>
        <v>#DIV/0!</v>
      </c>
      <c r="AG37">
        <f t="shared" si="36"/>
        <v>4.2643222114299837</v>
      </c>
      <c r="AH37">
        <f t="shared" si="37"/>
        <v>4.2643222114299846</v>
      </c>
      <c r="AI37">
        <f t="shared" si="42"/>
        <v>4.2643222114299837</v>
      </c>
      <c r="AJ37">
        <f t="shared" si="25"/>
        <v>4.2643222114299837</v>
      </c>
      <c r="AK37" t="b">
        <f t="shared" si="26"/>
        <v>0</v>
      </c>
      <c r="AL37" t="s">
        <v>33</v>
      </c>
      <c r="AM37" t="b">
        <f t="shared" si="38"/>
        <v>1</v>
      </c>
      <c r="AN37">
        <f t="shared" si="14"/>
        <v>0</v>
      </c>
      <c r="AO37">
        <f t="shared" si="4"/>
        <v>0</v>
      </c>
      <c r="AP37">
        <f t="shared" si="5"/>
        <v>0</v>
      </c>
      <c r="AQ37" t="b">
        <f t="shared" si="27"/>
        <v>0</v>
      </c>
      <c r="AR37" s="10" t="b">
        <f t="shared" si="28"/>
        <v>1</v>
      </c>
      <c r="AS37" s="10" t="b">
        <f t="shared" si="29"/>
        <v>1</v>
      </c>
      <c r="AT37" s="10" t="b">
        <f t="shared" si="39"/>
        <v>1</v>
      </c>
      <c r="AU37" t="str">
        <f t="shared" si="30"/>
        <v>bisect</v>
      </c>
      <c r="AV37" t="b">
        <f t="shared" si="7"/>
        <v>0</v>
      </c>
      <c r="AW37" t="str">
        <f t="shared" si="40"/>
        <v>Secant</v>
      </c>
      <c r="AX37" t="str">
        <f t="shared" si="41"/>
        <v>bisect</v>
      </c>
      <c r="AY37">
        <f t="shared" si="8"/>
        <v>4.2643222114299846</v>
      </c>
      <c r="AZ37">
        <f t="shared" si="9"/>
        <v>3.0020430585864233E-13</v>
      </c>
      <c r="BA37">
        <f t="shared" si="10"/>
        <v>4.2643222114299837</v>
      </c>
      <c r="BB37">
        <f t="shared" si="11"/>
        <v>4.2643222114299846</v>
      </c>
      <c r="BC37">
        <f t="shared" si="12"/>
        <v>-2.3714363805993344E-13</v>
      </c>
      <c r="BD37">
        <f t="shared" si="13"/>
        <v>3.0020430585864233E-13</v>
      </c>
      <c r="BE37">
        <f t="shared" si="15"/>
        <v>4.2643222114299837</v>
      </c>
      <c r="BF37">
        <f t="shared" si="16"/>
        <v>4.2643222114299846</v>
      </c>
    </row>
    <row r="38" spans="1:61" x14ac:dyDescent="0.25">
      <c r="A38" s="8"/>
      <c r="B38" s="2"/>
      <c r="C38" s="2"/>
      <c r="D38" s="2"/>
      <c r="F38">
        <f t="shared" si="18"/>
        <v>0.17500000000000007</v>
      </c>
      <c r="G38">
        <f t="shared" si="1"/>
        <v>-2860.870742248545</v>
      </c>
      <c r="R38">
        <f t="shared" si="19"/>
        <v>0.17500000000000007</v>
      </c>
      <c r="T38">
        <f t="shared" si="20"/>
        <v>35</v>
      </c>
      <c r="U38" s="6">
        <f t="shared" si="21"/>
        <v>4.2643222114299837</v>
      </c>
      <c r="V38" s="6">
        <f t="shared" si="21"/>
        <v>4.2643222114299846</v>
      </c>
      <c r="W38" s="6">
        <f t="shared" si="22"/>
        <v>4.2643222114299837</v>
      </c>
      <c r="X38" s="6">
        <f t="shared" si="31"/>
        <v>4.2643222114299837</v>
      </c>
      <c r="Y38">
        <f t="shared" si="2"/>
        <v>-2.3714363805993344E-13</v>
      </c>
      <c r="Z38">
        <f t="shared" si="3"/>
        <v>3.0020430585864233E-13</v>
      </c>
      <c r="AA38">
        <f t="shared" si="23"/>
        <v>-2.3714363805993344E-13</v>
      </c>
      <c r="AB38">
        <f t="shared" si="24"/>
        <v>-2.3714363805993344E-13</v>
      </c>
      <c r="AC38">
        <f t="shared" si="32"/>
        <v>0.830542356753315</v>
      </c>
      <c r="AD38" t="e">
        <f t="shared" si="33"/>
        <v>#DIV/0!</v>
      </c>
      <c r="AE38" t="e">
        <f t="shared" si="34"/>
        <v>#DIV/0!</v>
      </c>
      <c r="AF38" t="e">
        <f t="shared" si="35"/>
        <v>#DIV/0!</v>
      </c>
      <c r="AG38">
        <f t="shared" si="36"/>
        <v>4.2643222114299837</v>
      </c>
      <c r="AH38">
        <f t="shared" si="37"/>
        <v>4.2643222114299846</v>
      </c>
      <c r="AI38">
        <f t="shared" si="42"/>
        <v>4.2643222114299837</v>
      </c>
      <c r="AJ38">
        <f t="shared" si="25"/>
        <v>4.2643222114299837</v>
      </c>
      <c r="AK38" t="b">
        <f t="shared" si="26"/>
        <v>0</v>
      </c>
      <c r="AL38" t="s">
        <v>33</v>
      </c>
      <c r="AM38" t="b">
        <f t="shared" si="38"/>
        <v>1</v>
      </c>
      <c r="AN38">
        <f t="shared" si="14"/>
        <v>0</v>
      </c>
      <c r="AO38">
        <f t="shared" si="4"/>
        <v>0</v>
      </c>
      <c r="AP38">
        <f t="shared" si="5"/>
        <v>0</v>
      </c>
      <c r="AQ38" t="b">
        <f t="shared" si="27"/>
        <v>0</v>
      </c>
      <c r="AR38" s="10" t="b">
        <f t="shared" si="28"/>
        <v>1</v>
      </c>
      <c r="AS38" s="10" t="b">
        <f t="shared" si="29"/>
        <v>1</v>
      </c>
      <c r="AT38" s="10" t="b">
        <f t="shared" si="39"/>
        <v>1</v>
      </c>
      <c r="AU38" t="str">
        <f t="shared" si="30"/>
        <v>bisect</v>
      </c>
      <c r="AV38" t="b">
        <f t="shared" si="7"/>
        <v>0</v>
      </c>
      <c r="AW38" t="str">
        <f t="shared" si="40"/>
        <v>Secant</v>
      </c>
      <c r="AX38" t="str">
        <f t="shared" si="41"/>
        <v>bisect</v>
      </c>
      <c r="AY38">
        <f t="shared" si="8"/>
        <v>4.2643222114299846</v>
      </c>
      <c r="AZ38">
        <f t="shared" si="9"/>
        <v>3.0020430585864233E-13</v>
      </c>
      <c r="BA38">
        <f t="shared" si="10"/>
        <v>4.2643222114299837</v>
      </c>
      <c r="BB38">
        <f t="shared" si="11"/>
        <v>4.2643222114299846</v>
      </c>
      <c r="BC38">
        <f t="shared" si="12"/>
        <v>-2.3714363805993344E-13</v>
      </c>
      <c r="BD38">
        <f t="shared" si="13"/>
        <v>3.0020430585864233E-13</v>
      </c>
      <c r="BE38">
        <f t="shared" si="15"/>
        <v>4.2643222114299837</v>
      </c>
      <c r="BF38">
        <f t="shared" si="16"/>
        <v>4.2643222114299846</v>
      </c>
    </row>
    <row r="39" spans="1:61" x14ac:dyDescent="0.25">
      <c r="A39" s="8"/>
      <c r="B39" s="2"/>
      <c r="C39" s="2"/>
      <c r="D39" s="2"/>
      <c r="F39">
        <f t="shared" si="18"/>
        <v>0.18000000000000008</v>
      </c>
      <c r="G39">
        <f t="shared" si="1"/>
        <v>-2845.2113632550327</v>
      </c>
      <c r="R39">
        <f t="shared" si="19"/>
        <v>0.18000000000000008</v>
      </c>
      <c r="T39">
        <f t="shared" si="20"/>
        <v>36</v>
      </c>
      <c r="U39" s="6">
        <f t="shared" si="21"/>
        <v>4.2643222114299837</v>
      </c>
      <c r="V39" s="6">
        <f t="shared" si="21"/>
        <v>4.2643222114299846</v>
      </c>
      <c r="W39" s="6">
        <f t="shared" si="22"/>
        <v>4.2643222114299837</v>
      </c>
      <c r="X39" s="6">
        <f t="shared" si="31"/>
        <v>4.2643222114299837</v>
      </c>
      <c r="Y39">
        <f t="shared" si="2"/>
        <v>-2.3714363805993344E-13</v>
      </c>
      <c r="Z39">
        <f t="shared" si="3"/>
        <v>3.0020430585864233E-13</v>
      </c>
      <c r="AA39">
        <f t="shared" si="23"/>
        <v>-2.3714363805993344E-13</v>
      </c>
      <c r="AB39">
        <f t="shared" si="24"/>
        <v>-2.3714363805993344E-13</v>
      </c>
      <c r="AC39">
        <f t="shared" si="32"/>
        <v>0.830542356753315</v>
      </c>
      <c r="AD39" t="e">
        <f t="shared" si="33"/>
        <v>#DIV/0!</v>
      </c>
      <c r="AE39" t="e">
        <f t="shared" si="34"/>
        <v>#DIV/0!</v>
      </c>
      <c r="AF39" t="e">
        <f t="shared" si="35"/>
        <v>#DIV/0!</v>
      </c>
      <c r="AG39">
        <f t="shared" si="36"/>
        <v>4.2643222114299837</v>
      </c>
      <c r="AH39">
        <f t="shared" si="37"/>
        <v>4.2643222114299846</v>
      </c>
      <c r="AI39">
        <f t="shared" si="42"/>
        <v>4.2643222114299837</v>
      </c>
      <c r="AJ39">
        <f t="shared" si="25"/>
        <v>4.2643222114299837</v>
      </c>
      <c r="AK39" t="b">
        <f t="shared" si="26"/>
        <v>0</v>
      </c>
      <c r="AL39" t="s">
        <v>33</v>
      </c>
      <c r="AM39" t="b">
        <f t="shared" si="38"/>
        <v>1</v>
      </c>
      <c r="AN39">
        <f t="shared" si="14"/>
        <v>0</v>
      </c>
      <c r="AO39">
        <f t="shared" si="4"/>
        <v>0</v>
      </c>
      <c r="AP39">
        <f t="shared" si="5"/>
        <v>0</v>
      </c>
      <c r="AQ39" t="b">
        <f t="shared" si="27"/>
        <v>0</v>
      </c>
      <c r="AR39" s="10" t="b">
        <f t="shared" si="28"/>
        <v>1</v>
      </c>
      <c r="AS39" s="10" t="b">
        <f t="shared" si="29"/>
        <v>1</v>
      </c>
      <c r="AT39" s="10" t="b">
        <f t="shared" si="39"/>
        <v>1</v>
      </c>
      <c r="AU39" t="str">
        <f t="shared" si="30"/>
        <v>bisect</v>
      </c>
      <c r="AV39" t="b">
        <f t="shared" si="7"/>
        <v>0</v>
      </c>
      <c r="AW39" t="str">
        <f t="shared" si="40"/>
        <v>Secant</v>
      </c>
      <c r="AX39" t="str">
        <f t="shared" si="41"/>
        <v>bisect</v>
      </c>
      <c r="AY39">
        <f t="shared" si="8"/>
        <v>4.2643222114299846</v>
      </c>
      <c r="AZ39">
        <f t="shared" si="9"/>
        <v>3.0020430585864233E-13</v>
      </c>
      <c r="BA39">
        <f t="shared" si="10"/>
        <v>4.2643222114299837</v>
      </c>
      <c r="BB39">
        <f t="shared" si="11"/>
        <v>4.2643222114299846</v>
      </c>
      <c r="BC39">
        <f t="shared" si="12"/>
        <v>-2.3714363805993344E-13</v>
      </c>
      <c r="BD39">
        <f t="shared" si="13"/>
        <v>3.0020430585864233E-13</v>
      </c>
      <c r="BE39">
        <f t="shared" si="15"/>
        <v>4.2643222114299837</v>
      </c>
      <c r="BF39">
        <f t="shared" si="16"/>
        <v>4.2643222114299846</v>
      </c>
    </row>
    <row r="40" spans="1:61" x14ac:dyDescent="0.25">
      <c r="A40" s="8"/>
      <c r="B40" s="2"/>
      <c r="C40" s="2"/>
      <c r="D40" s="2"/>
      <c r="T40">
        <f t="shared" si="20"/>
        <v>37</v>
      </c>
      <c r="U40" s="6">
        <f t="shared" si="21"/>
        <v>4.2643222114299837</v>
      </c>
      <c r="V40" s="6">
        <f t="shared" si="21"/>
        <v>4.2643222114299846</v>
      </c>
      <c r="W40" s="6">
        <f t="shared" si="22"/>
        <v>4.2643222114299837</v>
      </c>
      <c r="X40" s="6">
        <f t="shared" si="31"/>
        <v>4.2643222114299837</v>
      </c>
      <c r="Y40">
        <f t="shared" si="2"/>
        <v>-2.3714363805993344E-13</v>
      </c>
      <c r="Z40">
        <f t="shared" si="3"/>
        <v>3.0020430585864233E-13</v>
      </c>
      <c r="AA40">
        <f t="shared" si="23"/>
        <v>-2.3714363805993344E-13</v>
      </c>
      <c r="AB40">
        <f t="shared" si="24"/>
        <v>-2.3714363805993344E-13</v>
      </c>
      <c r="AC40">
        <f t="shared" si="32"/>
        <v>0.830542356753315</v>
      </c>
      <c r="AD40" t="e">
        <f t="shared" si="33"/>
        <v>#DIV/0!</v>
      </c>
      <c r="AE40" t="e">
        <f t="shared" si="34"/>
        <v>#DIV/0!</v>
      </c>
      <c r="AF40" t="e">
        <f t="shared" si="35"/>
        <v>#DIV/0!</v>
      </c>
      <c r="AG40">
        <f t="shared" si="36"/>
        <v>4.2643222114299837</v>
      </c>
      <c r="AH40">
        <f t="shared" si="37"/>
        <v>4.2643222114299846</v>
      </c>
      <c r="AI40">
        <f t="shared" si="42"/>
        <v>4.2643222114299837</v>
      </c>
      <c r="AJ40">
        <f t="shared" si="25"/>
        <v>4.2643222114299837</v>
      </c>
      <c r="AK40" t="b">
        <f t="shared" si="26"/>
        <v>0</v>
      </c>
      <c r="AL40" t="s">
        <v>33</v>
      </c>
      <c r="AM40" t="b">
        <f t="shared" si="38"/>
        <v>1</v>
      </c>
      <c r="AN40">
        <f t="shared" si="14"/>
        <v>0</v>
      </c>
      <c r="AO40">
        <f t="shared" si="4"/>
        <v>0</v>
      </c>
      <c r="AP40">
        <f t="shared" si="5"/>
        <v>0</v>
      </c>
      <c r="AQ40" t="b">
        <f t="shared" si="27"/>
        <v>0</v>
      </c>
      <c r="AR40" s="10" t="b">
        <f t="shared" si="28"/>
        <v>1</v>
      </c>
      <c r="AS40" s="10" t="b">
        <f t="shared" si="29"/>
        <v>1</v>
      </c>
      <c r="AT40" s="10" t="b">
        <f t="shared" si="39"/>
        <v>1</v>
      </c>
      <c r="AU40" t="str">
        <f t="shared" si="30"/>
        <v>bisect</v>
      </c>
      <c r="AV40" t="b">
        <f t="shared" si="7"/>
        <v>0</v>
      </c>
      <c r="AW40" t="str">
        <f t="shared" si="40"/>
        <v>Secant</v>
      </c>
      <c r="AX40" t="str">
        <f t="shared" si="41"/>
        <v>bisect</v>
      </c>
      <c r="AY40">
        <f t="shared" si="8"/>
        <v>4.2643222114299846</v>
      </c>
      <c r="AZ40">
        <f t="shared" si="9"/>
        <v>3.0020430585864233E-13</v>
      </c>
      <c r="BA40">
        <f t="shared" si="10"/>
        <v>4.2643222114299837</v>
      </c>
      <c r="BB40">
        <f t="shared" si="11"/>
        <v>4.2643222114299846</v>
      </c>
      <c r="BC40">
        <f t="shared" si="12"/>
        <v>-2.3714363805993344E-13</v>
      </c>
      <c r="BD40">
        <f t="shared" si="13"/>
        <v>3.0020430585864233E-13</v>
      </c>
      <c r="BE40">
        <f t="shared" si="15"/>
        <v>4.2643222114299837</v>
      </c>
      <c r="BF40">
        <f t="shared" si="16"/>
        <v>4.2643222114299846</v>
      </c>
    </row>
    <row r="41" spans="1:61" x14ac:dyDescent="0.25">
      <c r="A41" s="8"/>
      <c r="B41" s="2"/>
      <c r="C41" s="2"/>
      <c r="D41" s="2"/>
      <c r="T41">
        <f t="shared" si="20"/>
        <v>38</v>
      </c>
      <c r="U41" s="6">
        <f t="shared" si="21"/>
        <v>4.2643222114299837</v>
      </c>
      <c r="V41" s="6">
        <f t="shared" si="21"/>
        <v>4.2643222114299846</v>
      </c>
      <c r="W41" s="6">
        <f t="shared" si="22"/>
        <v>4.2643222114299837</v>
      </c>
      <c r="X41" s="6">
        <f t="shared" si="31"/>
        <v>4.2643222114299837</v>
      </c>
      <c r="Y41">
        <f t="shared" si="2"/>
        <v>-2.3714363805993344E-13</v>
      </c>
      <c r="Z41">
        <f t="shared" si="3"/>
        <v>3.0020430585864233E-13</v>
      </c>
      <c r="AA41">
        <f t="shared" si="23"/>
        <v>-2.3714363805993344E-13</v>
      </c>
      <c r="AB41">
        <f t="shared" si="24"/>
        <v>-2.3714363805993344E-13</v>
      </c>
      <c r="AC41">
        <f t="shared" si="32"/>
        <v>0.830542356753315</v>
      </c>
      <c r="AD41" t="e">
        <f t="shared" si="33"/>
        <v>#DIV/0!</v>
      </c>
      <c r="AE41" t="e">
        <f t="shared" si="34"/>
        <v>#DIV/0!</v>
      </c>
      <c r="AF41" t="e">
        <f t="shared" si="35"/>
        <v>#DIV/0!</v>
      </c>
      <c r="AG41">
        <f t="shared" si="36"/>
        <v>4.2643222114299837</v>
      </c>
      <c r="AH41">
        <f t="shared" si="37"/>
        <v>4.2643222114299846</v>
      </c>
      <c r="AI41">
        <f t="shared" si="42"/>
        <v>4.2643222114299837</v>
      </c>
      <c r="AJ41">
        <f t="shared" si="25"/>
        <v>4.2643222114299837</v>
      </c>
      <c r="AK41" t="b">
        <f t="shared" si="26"/>
        <v>0</v>
      </c>
      <c r="AL41" t="s">
        <v>33</v>
      </c>
      <c r="AM41" t="b">
        <f t="shared" si="38"/>
        <v>1</v>
      </c>
      <c r="AN41">
        <f t="shared" si="14"/>
        <v>0</v>
      </c>
      <c r="AO41">
        <f t="shared" si="4"/>
        <v>0</v>
      </c>
      <c r="AP41">
        <f t="shared" si="5"/>
        <v>0</v>
      </c>
      <c r="AQ41" t="b">
        <f t="shared" si="27"/>
        <v>0</v>
      </c>
      <c r="AR41" s="10" t="b">
        <f t="shared" si="28"/>
        <v>1</v>
      </c>
      <c r="AS41" s="10" t="b">
        <f t="shared" si="29"/>
        <v>1</v>
      </c>
      <c r="AT41" s="10" t="b">
        <f t="shared" si="39"/>
        <v>1</v>
      </c>
      <c r="AU41" t="str">
        <f t="shared" si="30"/>
        <v>bisect</v>
      </c>
      <c r="AV41" t="b">
        <f t="shared" si="7"/>
        <v>0</v>
      </c>
      <c r="AW41" t="str">
        <f t="shared" si="40"/>
        <v>Secant</v>
      </c>
      <c r="AX41" t="str">
        <f t="shared" si="41"/>
        <v>bisect</v>
      </c>
      <c r="AY41">
        <f t="shared" si="8"/>
        <v>4.2643222114299846</v>
      </c>
      <c r="AZ41">
        <f t="shared" si="9"/>
        <v>3.0020430585864233E-13</v>
      </c>
      <c r="BA41">
        <f t="shared" si="10"/>
        <v>4.2643222114299837</v>
      </c>
      <c r="BB41">
        <f t="shared" si="11"/>
        <v>4.2643222114299846</v>
      </c>
      <c r="BC41">
        <f t="shared" si="12"/>
        <v>-2.3714363805993344E-13</v>
      </c>
      <c r="BD41">
        <f t="shared" si="13"/>
        <v>3.0020430585864233E-13</v>
      </c>
      <c r="BE41">
        <f t="shared" si="15"/>
        <v>4.2643222114299837</v>
      </c>
      <c r="BF41">
        <f t="shared" si="16"/>
        <v>4.2643222114299846</v>
      </c>
    </row>
    <row r="42" spans="1:61" x14ac:dyDescent="0.25">
      <c r="A42" s="8"/>
      <c r="B42" s="2"/>
      <c r="C42" s="2"/>
      <c r="D42" s="2"/>
      <c r="T42">
        <f t="shared" si="20"/>
        <v>39</v>
      </c>
      <c r="U42" s="6">
        <f t="shared" si="21"/>
        <v>4.2643222114299837</v>
      </c>
      <c r="V42" s="6">
        <f t="shared" si="21"/>
        <v>4.2643222114299846</v>
      </c>
      <c r="W42" s="6">
        <f t="shared" si="22"/>
        <v>4.2643222114299837</v>
      </c>
      <c r="X42" s="6">
        <f t="shared" si="31"/>
        <v>4.2643222114299837</v>
      </c>
      <c r="Y42">
        <f t="shared" si="2"/>
        <v>-2.3714363805993344E-13</v>
      </c>
      <c r="Z42">
        <f t="shared" si="3"/>
        <v>3.0020430585864233E-13</v>
      </c>
      <c r="AA42">
        <f t="shared" si="23"/>
        <v>-2.3714363805993344E-13</v>
      </c>
      <c r="AB42">
        <f t="shared" si="24"/>
        <v>-2.3714363805993344E-13</v>
      </c>
      <c r="AC42">
        <f t="shared" si="32"/>
        <v>0.830542356753315</v>
      </c>
      <c r="AD42" t="e">
        <f t="shared" si="33"/>
        <v>#DIV/0!</v>
      </c>
      <c r="AE42" t="e">
        <f t="shared" si="34"/>
        <v>#DIV/0!</v>
      </c>
      <c r="AF42" t="e">
        <f t="shared" si="35"/>
        <v>#DIV/0!</v>
      </c>
      <c r="AG42">
        <f t="shared" si="36"/>
        <v>4.2643222114299837</v>
      </c>
      <c r="AH42">
        <f t="shared" si="37"/>
        <v>4.2643222114299846</v>
      </c>
      <c r="AI42">
        <f t="shared" si="42"/>
        <v>4.2643222114299837</v>
      </c>
      <c r="AJ42">
        <f t="shared" si="25"/>
        <v>4.2643222114299837</v>
      </c>
      <c r="AK42" t="b">
        <f t="shared" si="26"/>
        <v>0</v>
      </c>
      <c r="AL42" t="s">
        <v>33</v>
      </c>
      <c r="AM42" t="b">
        <f t="shared" si="38"/>
        <v>1</v>
      </c>
      <c r="AN42">
        <f t="shared" si="14"/>
        <v>0</v>
      </c>
      <c r="AO42">
        <f t="shared" si="4"/>
        <v>0</v>
      </c>
      <c r="AP42">
        <f t="shared" si="5"/>
        <v>0</v>
      </c>
      <c r="AQ42" t="b">
        <f t="shared" si="27"/>
        <v>0</v>
      </c>
      <c r="AR42" s="10" t="b">
        <f t="shared" si="28"/>
        <v>1</v>
      </c>
      <c r="AS42" s="10" t="b">
        <f t="shared" si="29"/>
        <v>1</v>
      </c>
      <c r="AT42" s="10" t="b">
        <f t="shared" si="39"/>
        <v>1</v>
      </c>
      <c r="AU42" t="str">
        <f t="shared" si="30"/>
        <v>bisect</v>
      </c>
      <c r="AV42" t="b">
        <f t="shared" si="7"/>
        <v>0</v>
      </c>
      <c r="AW42" t="str">
        <f t="shared" si="40"/>
        <v>Secant</v>
      </c>
      <c r="AX42" t="str">
        <f t="shared" si="41"/>
        <v>bisect</v>
      </c>
      <c r="AY42">
        <f t="shared" si="8"/>
        <v>4.2643222114299846</v>
      </c>
      <c r="AZ42">
        <f t="shared" si="9"/>
        <v>3.0020430585864233E-13</v>
      </c>
      <c r="BA42">
        <f t="shared" si="10"/>
        <v>4.2643222114299837</v>
      </c>
      <c r="BB42">
        <f t="shared" si="11"/>
        <v>4.2643222114299846</v>
      </c>
      <c r="BC42">
        <f t="shared" si="12"/>
        <v>-2.3714363805993344E-13</v>
      </c>
      <c r="BD42">
        <f t="shared" si="13"/>
        <v>3.0020430585864233E-13</v>
      </c>
      <c r="BE42">
        <f t="shared" si="15"/>
        <v>4.2643222114299837</v>
      </c>
      <c r="BF42">
        <f t="shared" si="16"/>
        <v>4.2643222114299846</v>
      </c>
    </row>
    <row r="43" spans="1:61" x14ac:dyDescent="0.25">
      <c r="A43" s="8"/>
      <c r="B43" s="2"/>
      <c r="C43" s="2"/>
      <c r="D43" s="2"/>
      <c r="T43">
        <f t="shared" si="20"/>
        <v>40</v>
      </c>
      <c r="U43" s="6">
        <f t="shared" si="21"/>
        <v>4.2643222114299837</v>
      </c>
      <c r="V43" s="6">
        <f t="shared" si="21"/>
        <v>4.2643222114299846</v>
      </c>
      <c r="W43" s="6">
        <f t="shared" si="22"/>
        <v>4.2643222114299837</v>
      </c>
      <c r="X43" s="6">
        <f t="shared" si="31"/>
        <v>4.2643222114299837</v>
      </c>
      <c r="Y43">
        <f t="shared" si="2"/>
        <v>-2.3714363805993344E-13</v>
      </c>
      <c r="Z43">
        <f t="shared" si="3"/>
        <v>3.0020430585864233E-13</v>
      </c>
      <c r="AA43">
        <f t="shared" si="23"/>
        <v>-2.3714363805993344E-13</v>
      </c>
      <c r="AB43">
        <f t="shared" si="24"/>
        <v>-2.3714363805993344E-13</v>
      </c>
      <c r="AC43">
        <f t="shared" si="32"/>
        <v>0.830542356753315</v>
      </c>
      <c r="AD43" t="e">
        <f t="shared" si="33"/>
        <v>#DIV/0!</v>
      </c>
      <c r="AE43" t="e">
        <f t="shared" si="34"/>
        <v>#DIV/0!</v>
      </c>
      <c r="AF43" t="e">
        <f t="shared" si="35"/>
        <v>#DIV/0!</v>
      </c>
      <c r="AG43">
        <f t="shared" si="36"/>
        <v>4.2643222114299837</v>
      </c>
      <c r="AH43">
        <f t="shared" si="37"/>
        <v>4.2643222114299846</v>
      </c>
      <c r="AI43">
        <f t="shared" si="42"/>
        <v>4.2643222114299837</v>
      </c>
      <c r="AJ43">
        <f t="shared" si="25"/>
        <v>4.2643222114299837</v>
      </c>
      <c r="AK43" t="b">
        <f t="shared" si="26"/>
        <v>0</v>
      </c>
      <c r="AL43" t="s">
        <v>33</v>
      </c>
      <c r="AM43" t="b">
        <f t="shared" si="38"/>
        <v>1</v>
      </c>
      <c r="AN43">
        <f t="shared" si="14"/>
        <v>0</v>
      </c>
      <c r="AO43">
        <f t="shared" si="4"/>
        <v>0</v>
      </c>
      <c r="AP43">
        <f t="shared" si="5"/>
        <v>0</v>
      </c>
      <c r="AQ43" t="b">
        <f t="shared" si="27"/>
        <v>0</v>
      </c>
      <c r="AR43" s="10" t="b">
        <f t="shared" si="28"/>
        <v>1</v>
      </c>
      <c r="AS43" s="10" t="b">
        <f t="shared" si="29"/>
        <v>1</v>
      </c>
      <c r="AT43" s="10" t="b">
        <f t="shared" si="39"/>
        <v>1</v>
      </c>
      <c r="AU43" t="str">
        <f t="shared" si="30"/>
        <v>bisect</v>
      </c>
      <c r="AV43" t="b">
        <f t="shared" si="7"/>
        <v>0</v>
      </c>
      <c r="AW43" t="str">
        <f t="shared" si="40"/>
        <v>Secant</v>
      </c>
      <c r="AX43" t="str">
        <f t="shared" si="41"/>
        <v>bisect</v>
      </c>
      <c r="AY43">
        <f t="shared" si="8"/>
        <v>4.2643222114299846</v>
      </c>
      <c r="AZ43">
        <f t="shared" si="9"/>
        <v>3.0020430585864233E-13</v>
      </c>
      <c r="BA43">
        <f t="shared" si="10"/>
        <v>4.2643222114299837</v>
      </c>
      <c r="BB43">
        <f t="shared" si="11"/>
        <v>4.2643222114299846</v>
      </c>
      <c r="BC43">
        <f t="shared" si="12"/>
        <v>-2.3714363805993344E-13</v>
      </c>
      <c r="BD43">
        <f t="shared" si="13"/>
        <v>3.0020430585864233E-13</v>
      </c>
      <c r="BE43">
        <f t="shared" si="15"/>
        <v>4.2643222114299837</v>
      </c>
      <c r="BF43">
        <f t="shared" si="16"/>
        <v>4.2643222114299846</v>
      </c>
    </row>
    <row r="44" spans="1:61" x14ac:dyDescent="0.25">
      <c r="A44" s="8"/>
      <c r="B44" s="2"/>
      <c r="C44" s="2"/>
      <c r="D44" s="2"/>
      <c r="T44">
        <f t="shared" si="20"/>
        <v>41</v>
      </c>
      <c r="U44" s="6">
        <f t="shared" si="21"/>
        <v>4.2643222114299837</v>
      </c>
      <c r="V44" s="6">
        <f t="shared" si="21"/>
        <v>4.2643222114299846</v>
      </c>
      <c r="W44" s="6">
        <f t="shared" si="22"/>
        <v>4.2643222114299837</v>
      </c>
      <c r="X44" s="6">
        <f t="shared" si="31"/>
        <v>4.2643222114299837</v>
      </c>
      <c r="Y44">
        <f t="shared" si="2"/>
        <v>-2.3714363805993344E-13</v>
      </c>
      <c r="Z44">
        <f t="shared" si="3"/>
        <v>3.0020430585864233E-13</v>
      </c>
      <c r="AA44">
        <f t="shared" si="23"/>
        <v>-2.3714363805993344E-13</v>
      </c>
      <c r="AB44">
        <f t="shared" si="24"/>
        <v>-2.3714363805993344E-13</v>
      </c>
      <c r="AC44">
        <f t="shared" si="32"/>
        <v>0.830542356753315</v>
      </c>
      <c r="AD44" t="e">
        <f t="shared" si="33"/>
        <v>#DIV/0!</v>
      </c>
      <c r="AE44" t="e">
        <f t="shared" si="34"/>
        <v>#DIV/0!</v>
      </c>
      <c r="AF44" t="e">
        <f t="shared" si="35"/>
        <v>#DIV/0!</v>
      </c>
      <c r="AG44">
        <f t="shared" si="36"/>
        <v>4.2643222114299837</v>
      </c>
      <c r="AH44">
        <f t="shared" si="37"/>
        <v>4.2643222114299846</v>
      </c>
      <c r="AI44">
        <f t="shared" si="42"/>
        <v>4.2643222114299837</v>
      </c>
      <c r="AJ44">
        <f t="shared" si="25"/>
        <v>4.2643222114299837</v>
      </c>
      <c r="AK44" t="b">
        <f t="shared" si="26"/>
        <v>0</v>
      </c>
      <c r="AL44" t="s">
        <v>33</v>
      </c>
      <c r="AM44" t="b">
        <f t="shared" si="38"/>
        <v>1</v>
      </c>
      <c r="AN44">
        <f t="shared" si="14"/>
        <v>0</v>
      </c>
      <c r="AO44">
        <f t="shared" si="4"/>
        <v>0</v>
      </c>
      <c r="AP44">
        <f t="shared" si="5"/>
        <v>0</v>
      </c>
      <c r="AQ44" t="b">
        <f t="shared" si="27"/>
        <v>0</v>
      </c>
      <c r="AR44" s="10" t="b">
        <f t="shared" si="28"/>
        <v>1</v>
      </c>
      <c r="AS44" s="10" t="b">
        <f t="shared" si="29"/>
        <v>1</v>
      </c>
      <c r="AT44" s="10" t="b">
        <f t="shared" si="39"/>
        <v>1</v>
      </c>
      <c r="AU44" t="str">
        <f t="shared" si="30"/>
        <v>bisect</v>
      </c>
      <c r="AV44" t="b">
        <f t="shared" si="7"/>
        <v>0</v>
      </c>
      <c r="AW44" t="str">
        <f t="shared" si="40"/>
        <v>Secant</v>
      </c>
      <c r="AX44" t="str">
        <f t="shared" si="41"/>
        <v>bisect</v>
      </c>
      <c r="AY44">
        <f t="shared" si="8"/>
        <v>4.2643222114299846</v>
      </c>
      <c r="AZ44">
        <f t="shared" si="9"/>
        <v>3.0020430585864233E-13</v>
      </c>
      <c r="BA44">
        <f t="shared" si="10"/>
        <v>4.2643222114299837</v>
      </c>
      <c r="BB44">
        <f t="shared" si="11"/>
        <v>4.2643222114299846</v>
      </c>
      <c r="BC44">
        <f t="shared" si="12"/>
        <v>-2.3714363805993344E-13</v>
      </c>
      <c r="BD44">
        <f t="shared" si="13"/>
        <v>3.0020430585864233E-13</v>
      </c>
      <c r="BE44">
        <f t="shared" si="15"/>
        <v>4.2643222114299837</v>
      </c>
      <c r="BF44">
        <f t="shared" si="16"/>
        <v>4.2643222114299846</v>
      </c>
    </row>
    <row r="45" spans="1:61" x14ac:dyDescent="0.25">
      <c r="A45" s="8"/>
      <c r="B45" s="2"/>
      <c r="C45" s="2"/>
      <c r="D45" s="2"/>
      <c r="T45">
        <f t="shared" si="20"/>
        <v>42</v>
      </c>
      <c r="U45" s="6">
        <f t="shared" si="21"/>
        <v>4.2643222114299837</v>
      </c>
      <c r="V45" s="6">
        <f t="shared" si="21"/>
        <v>4.2643222114299846</v>
      </c>
      <c r="W45" s="6">
        <f t="shared" si="22"/>
        <v>4.2643222114299837</v>
      </c>
      <c r="X45" s="6">
        <f t="shared" si="31"/>
        <v>4.2643222114299837</v>
      </c>
      <c r="Y45">
        <f t="shared" si="2"/>
        <v>-2.3714363805993344E-13</v>
      </c>
      <c r="Z45">
        <f t="shared" si="3"/>
        <v>3.0020430585864233E-13</v>
      </c>
      <c r="AA45">
        <f t="shared" si="23"/>
        <v>-2.3714363805993344E-13</v>
      </c>
      <c r="AB45">
        <f t="shared" si="24"/>
        <v>-2.3714363805993344E-13</v>
      </c>
      <c r="AC45">
        <f t="shared" si="32"/>
        <v>0.830542356753315</v>
      </c>
      <c r="AD45" t="e">
        <f t="shared" si="33"/>
        <v>#DIV/0!</v>
      </c>
      <c r="AE45" t="e">
        <f t="shared" si="34"/>
        <v>#DIV/0!</v>
      </c>
      <c r="AF45" t="e">
        <f t="shared" si="35"/>
        <v>#DIV/0!</v>
      </c>
      <c r="AG45">
        <f t="shared" si="36"/>
        <v>4.2643222114299837</v>
      </c>
      <c r="AH45">
        <f t="shared" si="37"/>
        <v>4.2643222114299846</v>
      </c>
      <c r="AI45">
        <f t="shared" si="42"/>
        <v>4.2643222114299837</v>
      </c>
      <c r="AJ45">
        <f t="shared" si="25"/>
        <v>4.2643222114299837</v>
      </c>
      <c r="AK45" t="b">
        <f t="shared" si="26"/>
        <v>0</v>
      </c>
      <c r="AL45" t="s">
        <v>33</v>
      </c>
      <c r="AM45" t="b">
        <f t="shared" si="38"/>
        <v>1</v>
      </c>
      <c r="AN45">
        <f t="shared" si="14"/>
        <v>0</v>
      </c>
      <c r="AO45">
        <f t="shared" si="4"/>
        <v>0</v>
      </c>
      <c r="AP45">
        <f t="shared" si="5"/>
        <v>0</v>
      </c>
      <c r="AQ45" t="b">
        <f t="shared" si="27"/>
        <v>0</v>
      </c>
      <c r="AR45" s="10" t="b">
        <f t="shared" si="28"/>
        <v>1</v>
      </c>
      <c r="AS45" s="10" t="b">
        <f t="shared" si="29"/>
        <v>1</v>
      </c>
      <c r="AT45" s="10" t="b">
        <f t="shared" si="39"/>
        <v>1</v>
      </c>
      <c r="AU45" t="str">
        <f t="shared" si="30"/>
        <v>bisect</v>
      </c>
      <c r="AV45" t="b">
        <f t="shared" si="7"/>
        <v>0</v>
      </c>
      <c r="AW45" t="str">
        <f t="shared" si="40"/>
        <v>Secant</v>
      </c>
      <c r="AX45" t="str">
        <f t="shared" si="41"/>
        <v>bisect</v>
      </c>
      <c r="AY45">
        <f t="shared" si="8"/>
        <v>4.2643222114299846</v>
      </c>
      <c r="AZ45">
        <f t="shared" si="9"/>
        <v>3.0020430585864233E-13</v>
      </c>
      <c r="BA45">
        <f t="shared" si="10"/>
        <v>4.2643222114299837</v>
      </c>
      <c r="BB45">
        <f t="shared" si="11"/>
        <v>4.2643222114299846</v>
      </c>
      <c r="BC45">
        <f t="shared" si="12"/>
        <v>-2.3714363805993344E-13</v>
      </c>
      <c r="BD45">
        <f t="shared" si="13"/>
        <v>3.0020430585864233E-13</v>
      </c>
      <c r="BE45">
        <f t="shared" si="15"/>
        <v>4.2643222114299837</v>
      </c>
      <c r="BF45">
        <f t="shared" si="16"/>
        <v>4.2643222114299846</v>
      </c>
    </row>
    <row r="46" spans="1:61" x14ac:dyDescent="0.25">
      <c r="A46" s="8"/>
      <c r="B46" s="2"/>
      <c r="C46" s="2"/>
      <c r="D46" s="2"/>
      <c r="T46">
        <f t="shared" si="20"/>
        <v>43</v>
      </c>
      <c r="U46" s="6">
        <f t="shared" si="21"/>
        <v>4.2643222114299837</v>
      </c>
      <c r="V46" s="6">
        <f t="shared" si="21"/>
        <v>4.2643222114299846</v>
      </c>
      <c r="W46" s="6">
        <f t="shared" si="22"/>
        <v>4.2643222114299837</v>
      </c>
      <c r="X46" s="6">
        <f t="shared" si="31"/>
        <v>4.2643222114299837</v>
      </c>
      <c r="Y46">
        <f t="shared" si="2"/>
        <v>-2.3714363805993344E-13</v>
      </c>
      <c r="Z46">
        <f t="shared" si="3"/>
        <v>3.0020430585864233E-13</v>
      </c>
      <c r="AA46">
        <f t="shared" si="23"/>
        <v>-2.3714363805993344E-13</v>
      </c>
      <c r="AB46">
        <f t="shared" si="24"/>
        <v>-2.3714363805993344E-13</v>
      </c>
      <c r="AC46">
        <f t="shared" si="32"/>
        <v>0.830542356753315</v>
      </c>
      <c r="AD46" t="e">
        <f t="shared" si="33"/>
        <v>#DIV/0!</v>
      </c>
      <c r="AE46" t="e">
        <f t="shared" si="34"/>
        <v>#DIV/0!</v>
      </c>
      <c r="AF46" t="e">
        <f t="shared" si="35"/>
        <v>#DIV/0!</v>
      </c>
      <c r="AG46">
        <f t="shared" si="36"/>
        <v>4.2643222114299837</v>
      </c>
      <c r="AH46">
        <f t="shared" si="37"/>
        <v>4.2643222114299846</v>
      </c>
      <c r="AI46">
        <f t="shared" si="42"/>
        <v>4.2643222114299837</v>
      </c>
      <c r="AJ46">
        <f t="shared" si="25"/>
        <v>4.2643222114299837</v>
      </c>
      <c r="AK46" t="b">
        <f t="shared" si="26"/>
        <v>0</v>
      </c>
      <c r="AL46" t="s">
        <v>33</v>
      </c>
      <c r="AM46" t="b">
        <f t="shared" si="38"/>
        <v>1</v>
      </c>
      <c r="AN46">
        <f t="shared" si="14"/>
        <v>0</v>
      </c>
      <c r="AO46">
        <f t="shared" si="4"/>
        <v>0</v>
      </c>
      <c r="AP46">
        <f t="shared" si="5"/>
        <v>0</v>
      </c>
      <c r="AQ46" t="b">
        <f t="shared" si="27"/>
        <v>0</v>
      </c>
      <c r="AR46" s="10" t="b">
        <f t="shared" si="28"/>
        <v>1</v>
      </c>
      <c r="AS46" s="10" t="b">
        <f t="shared" si="29"/>
        <v>1</v>
      </c>
      <c r="AT46" s="10" t="b">
        <f t="shared" si="39"/>
        <v>1</v>
      </c>
      <c r="AU46" t="str">
        <f t="shared" si="30"/>
        <v>bisect</v>
      </c>
      <c r="AV46" t="b">
        <f t="shared" si="7"/>
        <v>0</v>
      </c>
      <c r="AW46" t="str">
        <f t="shared" si="40"/>
        <v>Secant</v>
      </c>
      <c r="AX46" t="str">
        <f t="shared" si="41"/>
        <v>bisect</v>
      </c>
      <c r="AY46">
        <f t="shared" si="8"/>
        <v>4.2643222114299846</v>
      </c>
      <c r="AZ46">
        <f t="shared" si="9"/>
        <v>3.0020430585864233E-13</v>
      </c>
      <c r="BA46">
        <f t="shared" si="10"/>
        <v>4.2643222114299837</v>
      </c>
      <c r="BB46">
        <f t="shared" si="11"/>
        <v>4.2643222114299846</v>
      </c>
      <c r="BC46">
        <f t="shared" si="12"/>
        <v>-2.3714363805993344E-13</v>
      </c>
      <c r="BD46">
        <f t="shared" si="13"/>
        <v>3.0020430585864233E-13</v>
      </c>
      <c r="BE46">
        <f t="shared" si="15"/>
        <v>4.2643222114299837</v>
      </c>
      <c r="BF46">
        <f t="shared" si="16"/>
        <v>4.2643222114299846</v>
      </c>
    </row>
    <row r="47" spans="1:61" x14ac:dyDescent="0.25">
      <c r="A47" s="8"/>
      <c r="B47" s="2"/>
      <c r="C47" s="2"/>
      <c r="D47" s="2"/>
      <c r="T47">
        <f t="shared" si="20"/>
        <v>44</v>
      </c>
      <c r="U47" s="6">
        <f t="shared" si="21"/>
        <v>4.2643222114299837</v>
      </c>
      <c r="V47" s="6">
        <f t="shared" si="21"/>
        <v>4.2643222114299846</v>
      </c>
      <c r="W47" s="6">
        <f t="shared" si="22"/>
        <v>4.2643222114299837</v>
      </c>
      <c r="X47" s="6">
        <f t="shared" si="31"/>
        <v>4.2643222114299837</v>
      </c>
      <c r="Y47">
        <f t="shared" si="2"/>
        <v>-2.3714363805993344E-13</v>
      </c>
      <c r="Z47">
        <f t="shared" si="3"/>
        <v>3.0020430585864233E-13</v>
      </c>
      <c r="AA47">
        <f t="shared" si="23"/>
        <v>-2.3714363805993344E-13</v>
      </c>
      <c r="AB47">
        <f t="shared" si="24"/>
        <v>-2.3714363805993344E-13</v>
      </c>
      <c r="AC47">
        <f t="shared" si="32"/>
        <v>0.830542356753315</v>
      </c>
      <c r="AD47" t="e">
        <f t="shared" si="33"/>
        <v>#DIV/0!</v>
      </c>
      <c r="AE47" t="e">
        <f t="shared" si="34"/>
        <v>#DIV/0!</v>
      </c>
      <c r="AF47" t="e">
        <f t="shared" si="35"/>
        <v>#DIV/0!</v>
      </c>
      <c r="AG47">
        <f t="shared" si="36"/>
        <v>4.2643222114299837</v>
      </c>
      <c r="AH47">
        <f t="shared" si="37"/>
        <v>4.2643222114299846</v>
      </c>
      <c r="AI47">
        <f t="shared" si="42"/>
        <v>4.2643222114299837</v>
      </c>
      <c r="AJ47">
        <f t="shared" si="25"/>
        <v>4.2643222114299837</v>
      </c>
      <c r="AK47" t="b">
        <f t="shared" si="26"/>
        <v>0</v>
      </c>
      <c r="AL47" t="s">
        <v>33</v>
      </c>
      <c r="AM47" t="b">
        <f t="shared" si="38"/>
        <v>1</v>
      </c>
      <c r="AN47">
        <f t="shared" si="14"/>
        <v>0</v>
      </c>
      <c r="AO47">
        <f t="shared" si="4"/>
        <v>0</v>
      </c>
      <c r="AP47">
        <f t="shared" si="5"/>
        <v>0</v>
      </c>
      <c r="AQ47" t="b">
        <f t="shared" si="27"/>
        <v>0</v>
      </c>
      <c r="AR47" s="10" t="b">
        <f t="shared" si="28"/>
        <v>1</v>
      </c>
      <c r="AS47" s="10" t="b">
        <f t="shared" si="29"/>
        <v>1</v>
      </c>
      <c r="AT47" s="10" t="b">
        <f t="shared" si="39"/>
        <v>1</v>
      </c>
      <c r="AU47" t="str">
        <f t="shared" si="30"/>
        <v>bisect</v>
      </c>
      <c r="AV47" t="b">
        <f t="shared" si="7"/>
        <v>0</v>
      </c>
      <c r="AW47" t="str">
        <f t="shared" si="40"/>
        <v>Secant</v>
      </c>
      <c r="AX47" t="str">
        <f t="shared" si="41"/>
        <v>bisect</v>
      </c>
      <c r="AY47">
        <f t="shared" si="8"/>
        <v>4.2643222114299846</v>
      </c>
      <c r="AZ47">
        <f t="shared" si="9"/>
        <v>3.0020430585864233E-13</v>
      </c>
      <c r="BA47">
        <f t="shared" si="10"/>
        <v>4.2643222114299837</v>
      </c>
      <c r="BB47">
        <f t="shared" si="11"/>
        <v>4.2643222114299846</v>
      </c>
      <c r="BC47">
        <f t="shared" si="12"/>
        <v>-2.3714363805993344E-13</v>
      </c>
      <c r="BD47">
        <f t="shared" si="13"/>
        <v>3.0020430585864233E-13</v>
      </c>
      <c r="BE47">
        <f t="shared" si="15"/>
        <v>4.2643222114299837</v>
      </c>
      <c r="BF47">
        <f t="shared" si="16"/>
        <v>4.2643222114299846</v>
      </c>
    </row>
    <row r="48" spans="1:61" x14ac:dyDescent="0.25">
      <c r="A48" s="8"/>
      <c r="B48" s="2"/>
      <c r="C48" s="2"/>
      <c r="D48" s="2"/>
      <c r="T48">
        <f t="shared" si="20"/>
        <v>45</v>
      </c>
      <c r="U48" s="6">
        <f t="shared" si="21"/>
        <v>4.2643222114299837</v>
      </c>
      <c r="V48" s="6">
        <f t="shared" si="21"/>
        <v>4.2643222114299846</v>
      </c>
      <c r="W48" s="6">
        <f t="shared" si="22"/>
        <v>4.2643222114299837</v>
      </c>
      <c r="X48" s="6">
        <f t="shared" si="31"/>
        <v>4.2643222114299837</v>
      </c>
      <c r="Y48">
        <f t="shared" si="2"/>
        <v>-2.3714363805993344E-13</v>
      </c>
      <c r="Z48">
        <f t="shared" si="3"/>
        <v>3.0020430585864233E-13</v>
      </c>
      <c r="AA48">
        <f t="shared" si="23"/>
        <v>-2.3714363805993344E-13</v>
      </c>
      <c r="AB48">
        <f t="shared" si="24"/>
        <v>-2.3714363805993344E-13</v>
      </c>
      <c r="AC48">
        <f t="shared" si="32"/>
        <v>0.830542356753315</v>
      </c>
      <c r="AD48" t="e">
        <f t="shared" si="33"/>
        <v>#DIV/0!</v>
      </c>
      <c r="AE48" t="e">
        <f t="shared" si="34"/>
        <v>#DIV/0!</v>
      </c>
      <c r="AF48" t="e">
        <f t="shared" si="35"/>
        <v>#DIV/0!</v>
      </c>
      <c r="AG48">
        <f t="shared" si="36"/>
        <v>4.2643222114299837</v>
      </c>
      <c r="AH48">
        <f t="shared" si="37"/>
        <v>4.2643222114299846</v>
      </c>
      <c r="AI48">
        <f t="shared" si="42"/>
        <v>4.2643222114299837</v>
      </c>
      <c r="AJ48">
        <f t="shared" si="25"/>
        <v>4.2643222114299837</v>
      </c>
      <c r="AK48" t="b">
        <f t="shared" si="26"/>
        <v>0</v>
      </c>
      <c r="AL48" t="s">
        <v>33</v>
      </c>
      <c r="AM48" t="b">
        <f t="shared" si="38"/>
        <v>1</v>
      </c>
      <c r="AN48">
        <f t="shared" si="14"/>
        <v>0</v>
      </c>
      <c r="AO48">
        <f t="shared" si="4"/>
        <v>0</v>
      </c>
      <c r="AP48">
        <f t="shared" si="5"/>
        <v>0</v>
      </c>
      <c r="AQ48" t="b">
        <f t="shared" si="27"/>
        <v>0</v>
      </c>
      <c r="AR48" s="10" t="b">
        <f t="shared" si="28"/>
        <v>1</v>
      </c>
      <c r="AS48" s="10" t="b">
        <f t="shared" si="29"/>
        <v>1</v>
      </c>
      <c r="AT48" s="10" t="b">
        <f t="shared" si="39"/>
        <v>1</v>
      </c>
      <c r="AU48" t="str">
        <f t="shared" si="30"/>
        <v>bisect</v>
      </c>
      <c r="AV48" t="b">
        <f t="shared" si="7"/>
        <v>0</v>
      </c>
      <c r="AW48" t="str">
        <f t="shared" si="40"/>
        <v>Secant</v>
      </c>
      <c r="AX48" t="str">
        <f t="shared" si="41"/>
        <v>bisect</v>
      </c>
      <c r="AY48">
        <f t="shared" si="8"/>
        <v>4.2643222114299846</v>
      </c>
      <c r="AZ48">
        <f t="shared" si="9"/>
        <v>3.0020430585864233E-13</v>
      </c>
      <c r="BA48">
        <f t="shared" si="10"/>
        <v>4.2643222114299837</v>
      </c>
      <c r="BB48">
        <f t="shared" si="11"/>
        <v>4.2643222114299846</v>
      </c>
      <c r="BC48">
        <f t="shared" si="12"/>
        <v>-2.3714363805993344E-13</v>
      </c>
      <c r="BD48">
        <f t="shared" si="13"/>
        <v>3.0020430585864233E-13</v>
      </c>
      <c r="BE48">
        <f t="shared" si="15"/>
        <v>4.2643222114299837</v>
      </c>
      <c r="BF48">
        <f t="shared" si="16"/>
        <v>4.2643222114299846</v>
      </c>
    </row>
    <row r="49" spans="1:58" x14ac:dyDescent="0.25">
      <c r="A49" s="8"/>
      <c r="B49" s="2"/>
      <c r="C49" s="2"/>
      <c r="D49" s="2"/>
      <c r="T49">
        <f t="shared" si="20"/>
        <v>46</v>
      </c>
      <c r="U49" s="6">
        <f t="shared" si="21"/>
        <v>4.2643222114299837</v>
      </c>
      <c r="V49" s="6">
        <f t="shared" si="21"/>
        <v>4.2643222114299846</v>
      </c>
      <c r="W49" s="6">
        <f t="shared" si="22"/>
        <v>4.2643222114299837</v>
      </c>
      <c r="X49" s="6">
        <f t="shared" si="31"/>
        <v>4.2643222114299837</v>
      </c>
      <c r="Y49">
        <f t="shared" si="2"/>
        <v>-2.3714363805993344E-13</v>
      </c>
      <c r="Z49">
        <f t="shared" si="3"/>
        <v>3.0020430585864233E-13</v>
      </c>
      <c r="AA49">
        <f t="shared" si="23"/>
        <v>-2.3714363805993344E-13</v>
      </c>
      <c r="AB49">
        <f t="shared" si="24"/>
        <v>-2.3714363805993344E-13</v>
      </c>
      <c r="AC49">
        <f t="shared" si="32"/>
        <v>0.830542356753315</v>
      </c>
      <c r="AD49" t="e">
        <f t="shared" si="33"/>
        <v>#DIV/0!</v>
      </c>
      <c r="AE49" t="e">
        <f t="shared" si="34"/>
        <v>#DIV/0!</v>
      </c>
      <c r="AF49" t="e">
        <f t="shared" si="35"/>
        <v>#DIV/0!</v>
      </c>
      <c r="AG49">
        <f t="shared" si="36"/>
        <v>4.2643222114299837</v>
      </c>
      <c r="AH49">
        <f t="shared" si="37"/>
        <v>4.2643222114299846</v>
      </c>
      <c r="AI49">
        <f t="shared" si="42"/>
        <v>4.2643222114299837</v>
      </c>
      <c r="AJ49">
        <f t="shared" si="25"/>
        <v>4.2643222114299837</v>
      </c>
      <c r="AK49" t="b">
        <f t="shared" si="26"/>
        <v>0</v>
      </c>
      <c r="AL49" t="s">
        <v>33</v>
      </c>
      <c r="AM49" t="b">
        <f t="shared" si="38"/>
        <v>1</v>
      </c>
      <c r="AN49">
        <f t="shared" si="14"/>
        <v>0</v>
      </c>
      <c r="AO49">
        <f t="shared" si="4"/>
        <v>0</v>
      </c>
      <c r="AP49">
        <f t="shared" si="5"/>
        <v>0</v>
      </c>
      <c r="AQ49" t="b">
        <f t="shared" si="27"/>
        <v>0</v>
      </c>
      <c r="AR49" s="10" t="b">
        <f t="shared" si="28"/>
        <v>1</v>
      </c>
      <c r="AS49" s="10" t="b">
        <f t="shared" si="29"/>
        <v>1</v>
      </c>
      <c r="AT49" s="10" t="b">
        <f t="shared" si="39"/>
        <v>1</v>
      </c>
      <c r="AU49" t="str">
        <f t="shared" si="30"/>
        <v>bisect</v>
      </c>
      <c r="AV49" t="b">
        <f t="shared" si="7"/>
        <v>0</v>
      </c>
      <c r="AW49" t="str">
        <f t="shared" si="40"/>
        <v>Secant</v>
      </c>
      <c r="AX49" t="str">
        <f t="shared" si="41"/>
        <v>bisect</v>
      </c>
      <c r="AY49">
        <f t="shared" si="8"/>
        <v>4.2643222114299846</v>
      </c>
      <c r="AZ49">
        <f t="shared" si="9"/>
        <v>3.0020430585864233E-13</v>
      </c>
      <c r="BA49">
        <f t="shared" si="10"/>
        <v>4.2643222114299837</v>
      </c>
      <c r="BB49">
        <f t="shared" si="11"/>
        <v>4.2643222114299846</v>
      </c>
      <c r="BC49">
        <f t="shared" si="12"/>
        <v>-2.3714363805993344E-13</v>
      </c>
      <c r="BD49">
        <f t="shared" si="13"/>
        <v>3.0020430585864233E-13</v>
      </c>
      <c r="BE49">
        <f t="shared" si="15"/>
        <v>4.2643222114299837</v>
      </c>
      <c r="BF49">
        <f t="shared" si="16"/>
        <v>4.2643222114299846</v>
      </c>
    </row>
    <row r="50" spans="1:58" x14ac:dyDescent="0.25">
      <c r="A50" s="8"/>
      <c r="B50" s="2"/>
      <c r="C50" s="2"/>
      <c r="D50" s="2"/>
    </row>
    <row r="51" spans="1:58" x14ac:dyDescent="0.25">
      <c r="A51" s="8"/>
      <c r="B51" s="2"/>
      <c r="C51" s="2"/>
      <c r="D51" s="2"/>
    </row>
    <row r="52" spans="1:58" x14ac:dyDescent="0.25">
      <c r="A52" s="8"/>
      <c r="B52" s="2"/>
      <c r="C52" s="2"/>
      <c r="D52" s="2"/>
    </row>
    <row r="53" spans="1:58" x14ac:dyDescent="0.25">
      <c r="A53" s="8"/>
      <c r="B53" s="2"/>
      <c r="C53" s="2"/>
      <c r="D53" s="2"/>
    </row>
    <row r="54" spans="1:58" x14ac:dyDescent="0.25">
      <c r="A54" s="8"/>
      <c r="B54" s="2"/>
      <c r="C54" s="2"/>
      <c r="D54" s="2"/>
    </row>
    <row r="55" spans="1:58" x14ac:dyDescent="0.25">
      <c r="A55" s="8"/>
      <c r="B55" s="2"/>
      <c r="C55" s="2"/>
      <c r="D55" s="2"/>
    </row>
    <row r="56" spans="1:58" x14ac:dyDescent="0.25">
      <c r="A56" s="8"/>
      <c r="B56" s="2"/>
      <c r="C56" s="2"/>
      <c r="D56" s="2"/>
    </row>
    <row r="57" spans="1:58" x14ac:dyDescent="0.25">
      <c r="A57" s="8"/>
      <c r="B57" s="2"/>
      <c r="C57" s="2"/>
      <c r="D57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7"/>
  <sheetViews>
    <sheetView zoomScale="85" zoomScaleNormal="85" workbookViewId="0">
      <selection activeCell="BI4" sqref="BI4:BI10"/>
    </sheetView>
  </sheetViews>
  <sheetFormatPr defaultRowHeight="15" x14ac:dyDescent="0.25"/>
  <cols>
    <col min="1" max="1" width="16.140625" customWidth="1"/>
    <col min="30" max="30" width="10.28515625" bestFit="1" customWidth="1"/>
    <col min="44" max="46" width="9.140625" style="10"/>
  </cols>
  <sheetData>
    <row r="1" spans="1:61" x14ac:dyDescent="0.25">
      <c r="A1" t="s">
        <v>68</v>
      </c>
      <c r="Q1" t="s">
        <v>6</v>
      </c>
      <c r="R1">
        <f>(1+R2)^(D10/365)-1</f>
        <v>0.53910533445362319</v>
      </c>
      <c r="Y1" t="s">
        <v>11</v>
      </c>
      <c r="Z1" t="s">
        <v>60</v>
      </c>
      <c r="AA1" t="s">
        <v>12</v>
      </c>
      <c r="AB1" t="s">
        <v>13</v>
      </c>
    </row>
    <row r="2" spans="1:61" x14ac:dyDescent="0.25">
      <c r="Q2" t="s">
        <v>7</v>
      </c>
      <c r="R2">
        <f>XIRR($B$4:$B$10,$A$4:$A$10)</f>
        <v>6.5931728482246391E-2</v>
      </c>
      <c r="U2" t="s">
        <v>11</v>
      </c>
      <c r="V2" t="s">
        <v>14</v>
      </c>
      <c r="W2" t="s">
        <v>15</v>
      </c>
      <c r="X2" t="s">
        <v>16</v>
      </c>
      <c r="Y2" t="s">
        <v>19</v>
      </c>
      <c r="Z2" t="s">
        <v>20</v>
      </c>
      <c r="AA2" t="s">
        <v>23</v>
      </c>
      <c r="AB2" t="s">
        <v>24</v>
      </c>
      <c r="AC2" t="s">
        <v>4</v>
      </c>
      <c r="AD2">
        <v>9.9999999999999995E-8</v>
      </c>
      <c r="AI2" t="s">
        <v>28</v>
      </c>
      <c r="AK2" t="s">
        <v>43</v>
      </c>
      <c r="AS2" s="10" t="s">
        <v>40</v>
      </c>
      <c r="AT2" s="10" t="s">
        <v>39</v>
      </c>
    </row>
    <row r="3" spans="1:61" ht="30" x14ac:dyDescent="0.25">
      <c r="A3" s="4" t="s">
        <v>0</v>
      </c>
      <c r="B3" s="4" t="s">
        <v>1</v>
      </c>
      <c r="C3" s="4"/>
      <c r="D3" s="4" t="s">
        <v>2</v>
      </c>
      <c r="F3" s="9" t="s">
        <v>8</v>
      </c>
      <c r="G3" s="9" t="s">
        <v>5</v>
      </c>
      <c r="R3" t="s">
        <v>10</v>
      </c>
      <c r="T3" t="s">
        <v>3</v>
      </c>
      <c r="U3" t="s">
        <v>11</v>
      </c>
      <c r="V3" t="s">
        <v>60</v>
      </c>
      <c r="W3" t="s">
        <v>12</v>
      </c>
      <c r="X3" t="s">
        <v>13</v>
      </c>
      <c r="Y3" t="s">
        <v>17</v>
      </c>
      <c r="Z3" t="s">
        <v>18</v>
      </c>
      <c r="AA3" t="s">
        <v>21</v>
      </c>
      <c r="AB3" t="s">
        <v>22</v>
      </c>
      <c r="AC3" t="s">
        <v>25</v>
      </c>
      <c r="AD3" t="s">
        <v>26</v>
      </c>
      <c r="AE3" t="s">
        <v>27</v>
      </c>
      <c r="AF3" t="s">
        <v>57</v>
      </c>
      <c r="AG3" t="s">
        <v>58</v>
      </c>
      <c r="AH3" t="s">
        <v>59</v>
      </c>
      <c r="AI3" t="s">
        <v>29</v>
      </c>
      <c r="AJ3" t="s">
        <v>30</v>
      </c>
      <c r="AK3" t="s">
        <v>31</v>
      </c>
      <c r="AL3" t="s">
        <v>32</v>
      </c>
      <c r="AM3" t="s">
        <v>34</v>
      </c>
      <c r="AN3" t="s">
        <v>56</v>
      </c>
      <c r="AO3" t="s">
        <v>35</v>
      </c>
      <c r="AP3" t="s">
        <v>36</v>
      </c>
      <c r="AQ3" t="s">
        <v>37</v>
      </c>
      <c r="AR3" s="10" t="s">
        <v>38</v>
      </c>
      <c r="AS3" s="10" t="s">
        <v>41</v>
      </c>
      <c r="AT3" s="10" t="s">
        <v>42</v>
      </c>
      <c r="AU3" t="s">
        <v>44</v>
      </c>
      <c r="AV3" t="s">
        <v>45</v>
      </c>
      <c r="AW3" t="s">
        <v>46</v>
      </c>
      <c r="AX3" t="s">
        <v>47</v>
      </c>
      <c r="AY3" t="s">
        <v>48</v>
      </c>
      <c r="AZ3" t="s">
        <v>49</v>
      </c>
      <c r="BA3" t="s">
        <v>50</v>
      </c>
      <c r="BB3" t="s">
        <v>51</v>
      </c>
      <c r="BC3" t="s">
        <v>52</v>
      </c>
      <c r="BD3" t="s">
        <v>53</v>
      </c>
      <c r="BE3" t="s">
        <v>54</v>
      </c>
      <c r="BF3" t="s">
        <v>55</v>
      </c>
      <c r="BI3" t="s">
        <v>69</v>
      </c>
    </row>
    <row r="4" spans="1:61" x14ac:dyDescent="0.25">
      <c r="A4" s="8">
        <v>39233</v>
      </c>
      <c r="B4" s="2">
        <v>9978.82</v>
      </c>
      <c r="C4" s="2"/>
      <c r="D4" s="2">
        <f t="shared" ref="D4:D10" si="0">IF(A4&lt;&gt;"",A4-A$4,"")</f>
        <v>0</v>
      </c>
      <c r="F4">
        <v>5.0000000000000001E-3</v>
      </c>
      <c r="G4">
        <f t="shared" ref="G4:G39" si="1">XNPV(F4,$B$4:$B$10,$A$4:$A$10)</f>
        <v>-18384.499326611854</v>
      </c>
      <c r="R4">
        <f>F4</f>
        <v>5.0000000000000001E-3</v>
      </c>
      <c r="T4">
        <v>1</v>
      </c>
      <c r="U4" s="6">
        <v>20</v>
      </c>
      <c r="V4" s="6">
        <v>0.01</v>
      </c>
      <c r="W4" s="6"/>
      <c r="X4" s="6"/>
      <c r="Y4">
        <f t="shared" ref="Y4:Y49" si="2">XNPV(U4,$B$4:$B$10,$A$4:$A$10)</f>
        <v>23336.84563091338</v>
      </c>
      <c r="Z4">
        <f t="shared" ref="Z4:Z49" si="3">XNPV(V4,$B$4:$B$10,$A$4:$A$10)</f>
        <v>-16497.910643474374</v>
      </c>
      <c r="AC4">
        <f>(V4*Y4*AA4)/((Z4-Y4)*(Z4-AA4))</f>
        <v>0</v>
      </c>
      <c r="AD4">
        <f>(U4*Z4*AA4)/((Y4-Z4)*(Y4-AA4))</f>
        <v>0</v>
      </c>
      <c r="AE4">
        <f>(W4*Z4*Y4)/((AA4-Z4)*(AA4-Y4))</f>
        <v>0</v>
      </c>
      <c r="AF4">
        <f>SUM(AC4:AE4)</f>
        <v>0</v>
      </c>
      <c r="AG4">
        <f>U4-((Y4*(U4-V4))/(Y4-Z4))</f>
        <v>8.289032297609344</v>
      </c>
      <c r="AH4">
        <f>(U4+V4)/2</f>
        <v>10.005000000000001</v>
      </c>
      <c r="AI4">
        <f>IF(AND(OR(NOT(ISERROR(AF4)),NOT(ISERROR(AG4))),Z4&lt;&gt;AA4,Y4&lt;&gt;AA4),AF4,AG4)</f>
        <v>0</v>
      </c>
      <c r="AJ4">
        <f>ABS(((3/4)*ABS(W4-U4))-U4)</f>
        <v>5</v>
      </c>
      <c r="AK4" t="b">
        <f>IF(AND(AI4&gt;AJ4),TRUE,FALSE)</f>
        <v>0</v>
      </c>
      <c r="AL4" t="s">
        <v>33</v>
      </c>
      <c r="AM4" t="b">
        <f>IF(AL4="bisect",TRUE,FALSE)</f>
        <v>1</v>
      </c>
      <c r="AN4">
        <f>ABS(AI4-U4)</f>
        <v>20</v>
      </c>
      <c r="AO4">
        <f t="shared" ref="AO4:AO49" si="4">ABS((U4-W4)/2)</f>
        <v>10</v>
      </c>
      <c r="AP4">
        <f t="shared" ref="AP4:AP49" si="5">ABS((W4-X4)/2)</f>
        <v>0</v>
      </c>
      <c r="AQ4" t="b">
        <f>AND(AM4,AN4&gt;AN3,FALSE)</f>
        <v>0</v>
      </c>
      <c r="AR4" s="10" t="b">
        <f>AND(NOT(AM4),ABS(AI4-U4)&gt;AP4)</f>
        <v>0</v>
      </c>
      <c r="AS4" s="10" t="b">
        <f>AND(AM4,ABS(U4-W4)&lt;$AD$2)</f>
        <v>0</v>
      </c>
      <c r="AT4" s="10" t="b">
        <f>AND(NOT(AM4),ABS(W4-X4)&lt;$AD$2)</f>
        <v>0</v>
      </c>
      <c r="AU4" t="str">
        <f t="shared" ref="AU4" si="6">IF(OR(NOT(AK4),AQ4),"bisect","other")</f>
        <v>bisect</v>
      </c>
      <c r="AV4" t="b">
        <f t="shared" ref="AV4:AV49" si="7">AND(Z4&lt;&gt;AA4,Y4&lt;&gt;AA4)</f>
        <v>1</v>
      </c>
      <c r="AW4" t="str">
        <f>IF(AV4,"quad","Secant")</f>
        <v>quad</v>
      </c>
      <c r="AX4" t="str">
        <f>IF(AU4="bisect",AU4,AW4)</f>
        <v>bisect</v>
      </c>
      <c r="AY4">
        <f t="shared" ref="AY4:AY49" si="8">IF(AX4="bisect",AH4,IF(AX4="quad",AF4,AG4))</f>
        <v>10.005000000000001</v>
      </c>
      <c r="AZ4">
        <f t="shared" ref="AZ4:AZ49" si="9">XNPV(AY4,$B$4:$B$10,$A$4:$A$10)</f>
        <v>23714.345982731546</v>
      </c>
      <c r="BA4">
        <f t="shared" ref="BA4:BA49" si="10">IF(Z4*AZ4&lt;0,AY4,U4)</f>
        <v>10.005000000000001</v>
      </c>
      <c r="BB4">
        <f t="shared" ref="BB4:BB49" si="11">IF(NOT(Z4*AZ4&lt;0),AY4,V4)</f>
        <v>0.01</v>
      </c>
      <c r="BC4">
        <f t="shared" ref="BC4:BC49" si="12">XNPV(BA4,$B$4:$B$10,$A$4:$A$10)</f>
        <v>23714.345982731546</v>
      </c>
      <c r="BD4">
        <f t="shared" ref="BD4:BD49" si="13">XNPV(BB4,$B$4:$B$10,$A$4:$A$10)</f>
        <v>-16497.910643474374</v>
      </c>
      <c r="BE4">
        <f>IF(ABS(BD4)&lt;ABS(BC4),BB4,BA4)</f>
        <v>0.01</v>
      </c>
      <c r="BF4">
        <f>IF(ABS(BD4)&lt;ABS(BC4),BA4,BB4)</f>
        <v>10.005000000000001</v>
      </c>
      <c r="BI4" t="str">
        <f>"cash_flows.push_back(mirr::CashFlow(dates::MakeDate("""&amp;TEXT($A4,"YYYY-MM-DD")&amp;"""), "&amp;$B4&amp;"));"</f>
        <v>cash_flows.push_back(mirr::CashFlow(dates::MakeDate("2007-05-31"), 9978.82));</v>
      </c>
    </row>
    <row r="5" spans="1:61" x14ac:dyDescent="0.25">
      <c r="A5" s="8">
        <v>39247</v>
      </c>
      <c r="B5" s="2">
        <v>15000</v>
      </c>
      <c r="C5" s="2"/>
      <c r="D5" s="2">
        <f t="shared" si="0"/>
        <v>14</v>
      </c>
      <c r="F5">
        <f>F4+0.005</f>
        <v>0.01</v>
      </c>
      <c r="G5">
        <f t="shared" si="1"/>
        <v>-16497.910643474374</v>
      </c>
      <c r="R5">
        <f>F5</f>
        <v>0.01</v>
      </c>
      <c r="T5">
        <f>T4+1</f>
        <v>2</v>
      </c>
      <c r="U5" s="6">
        <f>BE4</f>
        <v>0.01</v>
      </c>
      <c r="V5" s="6">
        <f>BF4</f>
        <v>10.005000000000001</v>
      </c>
      <c r="W5" s="6">
        <f>U4</f>
        <v>20</v>
      </c>
      <c r="X5" s="6">
        <v>0</v>
      </c>
      <c r="Y5">
        <f t="shared" si="2"/>
        <v>-16497.910643474374</v>
      </c>
      <c r="Z5">
        <f t="shared" si="3"/>
        <v>23714.345982731546</v>
      </c>
      <c r="AA5">
        <f>Y4</f>
        <v>23336.84563091338</v>
      </c>
      <c r="AB5">
        <f>AA4</f>
        <v>0</v>
      </c>
      <c r="AC5">
        <f>(V5*Y5*AA5)/((Z5-Y5)*(Z5-AA5))</f>
        <v>-253.75370223011407</v>
      </c>
      <c r="AD5">
        <f>(U5*Z5*AA5)/((Y5-Z5)*(Y5-AA5))</f>
        <v>3.4548778361790677E-3</v>
      </c>
      <c r="AE5">
        <f>(W5*Z5*Y5)/((AA5-Z5)*(AA5-Y5))</f>
        <v>520.34402189908428</v>
      </c>
      <c r="AF5">
        <f>SUM(AC5:AE5)</f>
        <v>266.5937745468064</v>
      </c>
      <c r="AG5">
        <f>U5-((Y5*(U5-V5))/(Y5-Z5))</f>
        <v>4.1106556387602708</v>
      </c>
      <c r="AH5">
        <f>(U5+V5)/2</f>
        <v>5.0075000000000003</v>
      </c>
      <c r="AI5">
        <f>IF(AND(Z5&lt;&gt;AA5,Y5&lt;&gt;AA5),AF5,AG5)</f>
        <v>266.5937745468064</v>
      </c>
      <c r="AJ5">
        <f>ABS(((3/4)*ABS(W5-U5))-U5)</f>
        <v>14.9825</v>
      </c>
      <c r="AK5" t="b">
        <f>IF(AND(AI5&gt;AJ5),TRUE,FALSE)</f>
        <v>1</v>
      </c>
      <c r="AL5" t="s">
        <v>33</v>
      </c>
      <c r="AM5" t="b">
        <f>IF(AL5="bisect",TRUE,FALSE)</f>
        <v>1</v>
      </c>
      <c r="AN5">
        <f t="shared" ref="AN5:AN49" si="14">ABS(AI5-U5)</f>
        <v>266.58377454680641</v>
      </c>
      <c r="AO5">
        <f t="shared" si="4"/>
        <v>9.9949999999999992</v>
      </c>
      <c r="AP5">
        <f t="shared" si="5"/>
        <v>10</v>
      </c>
      <c r="AQ5" t="b">
        <f>AND(AM5,AN5&gt;AO4,AN3&gt;($AD$2/2))</f>
        <v>1</v>
      </c>
      <c r="AR5" s="10" t="b">
        <f>AND(NOT(AM5),AN5&lt;AO3,AN3&gt;($AD$2/2))</f>
        <v>0</v>
      </c>
      <c r="AS5" s="10" t="b">
        <f>AND(AM5,ABS(U5-W5)&lt;$AD$2)</f>
        <v>0</v>
      </c>
      <c r="AT5" s="10" t="b">
        <f>AND(NOT(AM5),ABS(W5-X5)&lt;$AD$2)</f>
        <v>0</v>
      </c>
      <c r="AU5" t="str">
        <f>IF(OR(NOT(AK5),AQ5),"bisect","other")</f>
        <v>bisect</v>
      </c>
      <c r="AV5" t="b">
        <f t="shared" si="7"/>
        <v>1</v>
      </c>
      <c r="AW5" t="str">
        <f>IF(AV5,"quad","Secant")</f>
        <v>quad</v>
      </c>
      <c r="AX5" t="str">
        <f>IF(AU5="bisect",AU5,AW5)</f>
        <v>bisect</v>
      </c>
      <c r="AY5">
        <f t="shared" si="8"/>
        <v>5.0075000000000003</v>
      </c>
      <c r="AZ5">
        <f t="shared" si="9"/>
        <v>24215.501367814508</v>
      </c>
      <c r="BA5">
        <f t="shared" si="10"/>
        <v>0.01</v>
      </c>
      <c r="BB5">
        <f t="shared" si="11"/>
        <v>5.0075000000000003</v>
      </c>
      <c r="BC5">
        <f t="shared" si="12"/>
        <v>-16497.910643474374</v>
      </c>
      <c r="BD5">
        <f t="shared" si="13"/>
        <v>24215.501367814508</v>
      </c>
      <c r="BE5">
        <f t="shared" ref="BE5:BE49" si="15">IF(ABS(BD5)&lt;ABS(BC5),BB5,BA5)</f>
        <v>0.01</v>
      </c>
      <c r="BF5">
        <f t="shared" ref="BF5:BF49" si="16">IF(ABS(BD5)&lt;ABS(BC5),BA5,BB5)</f>
        <v>5.0075000000000003</v>
      </c>
      <c r="BI5" t="str">
        <f t="shared" ref="BI5:BI10" si="17">"cash_flows.push_back(mirr::CashFlow(dates::MakeDate("""&amp;TEXT($A5,"YYYY-MM-DD")&amp;"""), "&amp;$B5&amp;"));"</f>
        <v>cash_flows.push_back(mirr::CashFlow(dates::MakeDate("2007-06-14"), 15000));</v>
      </c>
    </row>
    <row r="6" spans="1:61" x14ac:dyDescent="0.25">
      <c r="A6" s="8">
        <v>40112</v>
      </c>
      <c r="B6" s="2">
        <v>20439.95</v>
      </c>
      <c r="C6" s="2"/>
      <c r="D6" s="2">
        <f t="shared" si="0"/>
        <v>879</v>
      </c>
      <c r="F6">
        <f t="shared" ref="F6:F39" si="18">F5+0.005</f>
        <v>1.4999999999999999E-2</v>
      </c>
      <c r="G6">
        <f t="shared" si="1"/>
        <v>-14689.4842260164</v>
      </c>
      <c r="R6">
        <f t="shared" ref="R6:R39" si="19">F6</f>
        <v>1.4999999999999999E-2</v>
      </c>
      <c r="T6">
        <f t="shared" ref="T6:T49" si="20">T5+1</f>
        <v>3</v>
      </c>
      <c r="U6" s="6">
        <f t="shared" ref="U6:V49" si="21">BE5</f>
        <v>0.01</v>
      </c>
      <c r="V6" s="6">
        <f t="shared" si="21"/>
        <v>5.0075000000000003</v>
      </c>
      <c r="W6" s="6">
        <f t="shared" ref="W6:W49" si="22">U5</f>
        <v>0.01</v>
      </c>
      <c r="X6" s="6">
        <f>W5</f>
        <v>20</v>
      </c>
      <c r="Y6">
        <f t="shared" si="2"/>
        <v>-16497.910643474374</v>
      </c>
      <c r="Z6">
        <f t="shared" si="3"/>
        <v>24215.501367814508</v>
      </c>
      <c r="AA6">
        <f t="shared" ref="AA6:AA49" si="23">Y5</f>
        <v>-16497.910643474374</v>
      </c>
      <c r="AB6">
        <f t="shared" ref="AB6:AB49" si="24">AA5</f>
        <v>23336.84563091338</v>
      </c>
      <c r="AC6">
        <f>(V6*Y6*AA6)/((Z6-Y6)*(Z6-AA6))</f>
        <v>0.82224994218683023</v>
      </c>
      <c r="AD6" t="e">
        <f>(U6*Z6*AA6)/((Y6-Z6)*(Y6-AA6))</f>
        <v>#DIV/0!</v>
      </c>
      <c r="AE6" t="e">
        <f>(W6*Z6*Y6)/((AA6-Z6)*(AA6-Y6))</f>
        <v>#DIV/0!</v>
      </c>
      <c r="AF6" t="e">
        <f>SUM(AC6:AE6)</f>
        <v>#DIV/0!</v>
      </c>
      <c r="AG6">
        <f>U6-((Y6*(U6-V6))/(Y6-Z6))</f>
        <v>2.0350896293806615</v>
      </c>
      <c r="AH6">
        <f>(U6+V6)/2</f>
        <v>2.50875</v>
      </c>
      <c r="AI6">
        <f>IF(AND(Z6&lt;&gt;AA6,Y6&lt;&gt;AA6),AF6,AG6)</f>
        <v>2.0350896293806615</v>
      </c>
      <c r="AJ6">
        <f t="shared" ref="AJ6:AJ49" si="25">ABS(((3/4)*ABS(W6-U6))-U6)</f>
        <v>0.01</v>
      </c>
      <c r="AK6" t="b">
        <f t="shared" ref="AK6:AK49" si="26">IF(AND(AI6&gt;AJ6),TRUE,FALSE)</f>
        <v>1</v>
      </c>
      <c r="AL6" t="s">
        <v>33</v>
      </c>
      <c r="AM6" t="b">
        <f>IF(AL6="bisect",TRUE,FALSE)</f>
        <v>1</v>
      </c>
      <c r="AN6">
        <f t="shared" si="14"/>
        <v>2.0250896293806617</v>
      </c>
      <c r="AO6">
        <f t="shared" si="4"/>
        <v>0</v>
      </c>
      <c r="AP6">
        <f t="shared" si="5"/>
        <v>9.9949999999999992</v>
      </c>
      <c r="AQ6" t="b">
        <f t="shared" ref="AQ6:AQ49" si="27">AND(AM6,AN6&gt;AO5,AN4&gt;($AD$2/2))</f>
        <v>0</v>
      </c>
      <c r="AR6" s="10" t="b">
        <f t="shared" ref="AR6:AR49" si="28">OR(TRUE,AND(NOT(AM6),AN6&lt;AO4,AN4&gt;($AD$2/2)))</f>
        <v>1</v>
      </c>
      <c r="AS6" s="10" t="b">
        <f t="shared" ref="AS6:AS49" si="29">OR(TRUE,AND(AM6,ABS(U6-W6)&lt;$AD$2))</f>
        <v>1</v>
      </c>
      <c r="AT6" s="10" t="b">
        <f>OR(TRUE,AND(NOT(AM6),ABS(W6-X6)&lt;$AD$2))</f>
        <v>1</v>
      </c>
      <c r="AU6" t="str">
        <f t="shared" ref="AU6:AU49" si="30">IF(OR(NOT(AK6),AQ6),"bisect","other")</f>
        <v>other</v>
      </c>
      <c r="AV6" t="b">
        <f t="shared" si="7"/>
        <v>0</v>
      </c>
      <c r="AW6" t="str">
        <f>IF(AV6,"quad","Secant")</f>
        <v>Secant</v>
      </c>
      <c r="AX6" t="str">
        <f>IF(AU6="bisect",AU6,AW6)</f>
        <v>Secant</v>
      </c>
      <c r="AY6">
        <f t="shared" si="8"/>
        <v>2.0350896293806615</v>
      </c>
      <c r="AZ6">
        <f t="shared" si="9"/>
        <v>25559.683624571859</v>
      </c>
      <c r="BA6">
        <f t="shared" si="10"/>
        <v>0.01</v>
      </c>
      <c r="BB6">
        <f t="shared" si="11"/>
        <v>2.0350896293806615</v>
      </c>
      <c r="BC6">
        <f t="shared" si="12"/>
        <v>-16497.910643474374</v>
      </c>
      <c r="BD6">
        <f t="shared" si="13"/>
        <v>25559.683624571859</v>
      </c>
      <c r="BE6">
        <f t="shared" si="15"/>
        <v>0.01</v>
      </c>
      <c r="BF6">
        <f t="shared" si="16"/>
        <v>2.0350896293806615</v>
      </c>
      <c r="BI6" t="str">
        <f t="shared" si="17"/>
        <v>cash_flows.push_back(mirr::CashFlow(dates::MakeDate("2009-10-26"), 20439.95));</v>
      </c>
    </row>
    <row r="7" spans="1:61" x14ac:dyDescent="0.25">
      <c r="A7" s="8">
        <v>40126</v>
      </c>
      <c r="B7" s="2">
        <v>-5000</v>
      </c>
      <c r="C7" s="2"/>
      <c r="D7" s="2">
        <f t="shared" si="0"/>
        <v>893</v>
      </c>
      <c r="F7">
        <f t="shared" si="18"/>
        <v>0.02</v>
      </c>
      <c r="G7">
        <f t="shared" si="1"/>
        <v>-12955.747863533281</v>
      </c>
      <c r="R7">
        <f t="shared" si="19"/>
        <v>0.02</v>
      </c>
      <c r="T7">
        <f t="shared" si="20"/>
        <v>4</v>
      </c>
      <c r="U7" s="6">
        <f t="shared" si="21"/>
        <v>0.01</v>
      </c>
      <c r="V7" s="6">
        <f t="shared" si="21"/>
        <v>2.0350896293806615</v>
      </c>
      <c r="W7" s="6">
        <f t="shared" si="22"/>
        <v>0.01</v>
      </c>
      <c r="X7" s="6">
        <f t="shared" ref="X7:X49" si="31">W6</f>
        <v>0.01</v>
      </c>
      <c r="Y7">
        <f t="shared" si="2"/>
        <v>-16497.910643474374</v>
      </c>
      <c r="Z7">
        <f t="shared" si="3"/>
        <v>25559.683624571859</v>
      </c>
      <c r="AA7">
        <f t="shared" si="23"/>
        <v>-16497.910643474374</v>
      </c>
      <c r="AB7">
        <f t="shared" si="24"/>
        <v>-16497.910643474374</v>
      </c>
      <c r="AC7">
        <f t="shared" ref="AC7:AC49" si="32">(V7*Y7*AA7)/((Z7-Y7)*(Z7-AA7))</f>
        <v>0.31315011907939821</v>
      </c>
      <c r="AD7" t="e">
        <f t="shared" ref="AD7:AD49" si="33">(U7*Z7*AA7)/((Y7-Z7)*(Y7-AA7))</f>
        <v>#DIV/0!</v>
      </c>
      <c r="AE7" t="e">
        <f t="shared" ref="AE7:AE49" si="34">(W7*Z7*Y7)/((AA7-Z7)*(AA7-Y7))</f>
        <v>#DIV/0!</v>
      </c>
      <c r="AF7" t="e">
        <f t="shared" ref="AF7:AF49" si="35">SUM(AC7:AE7)</f>
        <v>#DIV/0!</v>
      </c>
      <c r="AG7">
        <f t="shared" ref="AG7:AG49" si="36">U7-((Y7*(U7-V7))/(Y7-Z7))</f>
        <v>0.80438085634708434</v>
      </c>
      <c r="AH7">
        <f t="shared" ref="AH7:AH49" si="37">(U7+V7)/2</f>
        <v>1.0225448146903307</v>
      </c>
      <c r="AI7">
        <f>IF(AND(Z7&lt;&gt;AA7,Y7&lt;&gt;AA7),AF7,AG7)</f>
        <v>0.80438085634708434</v>
      </c>
      <c r="AJ7">
        <f t="shared" si="25"/>
        <v>0.01</v>
      </c>
      <c r="AK7" t="b">
        <f t="shared" si="26"/>
        <v>1</v>
      </c>
      <c r="AL7" t="s">
        <v>33</v>
      </c>
      <c r="AM7" t="b">
        <f t="shared" ref="AM7:AM49" si="38">IF(AL7="bisect",TRUE,FALSE)</f>
        <v>1</v>
      </c>
      <c r="AN7">
        <f t="shared" si="14"/>
        <v>0.79438085634708433</v>
      </c>
      <c r="AO7">
        <f t="shared" si="4"/>
        <v>0</v>
      </c>
      <c r="AP7">
        <f t="shared" si="5"/>
        <v>0</v>
      </c>
      <c r="AQ7" t="b">
        <f>AND(AM7,AN7&gt;AO6,AN5&gt;($AD$2/2))</f>
        <v>1</v>
      </c>
      <c r="AR7" s="10" t="b">
        <f t="shared" si="28"/>
        <v>1</v>
      </c>
      <c r="AS7" s="10" t="b">
        <f t="shared" si="29"/>
        <v>1</v>
      </c>
      <c r="AT7" s="10" t="b">
        <f t="shared" ref="AT7:AT49" si="39">OR(TRUE,AND(NOT(AM7),ABS(W7-X7)&lt;$AD$2))</f>
        <v>1</v>
      </c>
      <c r="AU7" t="str">
        <f t="shared" si="30"/>
        <v>bisect</v>
      </c>
      <c r="AV7" t="b">
        <f t="shared" si="7"/>
        <v>0</v>
      </c>
      <c r="AW7" t="str">
        <f t="shared" ref="AW7:AW49" si="40">IF(AV7,"quad","Secant")</f>
        <v>Secant</v>
      </c>
      <c r="AX7" t="str">
        <f t="shared" ref="AX7:AX49" si="41">IF(AU7="bisect",AU7,AW7)</f>
        <v>bisect</v>
      </c>
      <c r="AY7">
        <f t="shared" si="8"/>
        <v>1.0225448146903307</v>
      </c>
      <c r="AZ7" s="1">
        <f t="shared" si="9"/>
        <v>27450.699013841455</v>
      </c>
      <c r="BA7">
        <f t="shared" si="10"/>
        <v>0.01</v>
      </c>
      <c r="BB7">
        <f t="shared" si="11"/>
        <v>1.0225448146903307</v>
      </c>
      <c r="BC7">
        <f t="shared" si="12"/>
        <v>-16497.910643474374</v>
      </c>
      <c r="BD7">
        <f t="shared" si="13"/>
        <v>27450.699013841455</v>
      </c>
      <c r="BE7">
        <f t="shared" si="15"/>
        <v>0.01</v>
      </c>
      <c r="BF7">
        <f t="shared" si="16"/>
        <v>1.0225448146903307</v>
      </c>
      <c r="BI7" t="str">
        <f t="shared" si="17"/>
        <v>cash_flows.push_back(mirr::CashFlow(dates::MakeDate("2009-11-09"), -5000));</v>
      </c>
    </row>
    <row r="8" spans="1:61" x14ac:dyDescent="0.25">
      <c r="A8" s="8">
        <v>40220</v>
      </c>
      <c r="B8" s="2">
        <v>3000</v>
      </c>
      <c r="C8" s="2"/>
      <c r="D8" s="2">
        <f t="shared" si="0"/>
        <v>987</v>
      </c>
      <c r="F8">
        <f t="shared" si="18"/>
        <v>2.5000000000000001E-2</v>
      </c>
      <c r="G8">
        <f t="shared" si="1"/>
        <v>-11293.397462864581</v>
      </c>
      <c r="R8">
        <f t="shared" si="19"/>
        <v>2.5000000000000001E-2</v>
      </c>
      <c r="T8">
        <f t="shared" si="20"/>
        <v>5</v>
      </c>
      <c r="U8" s="6">
        <f t="shared" si="21"/>
        <v>0.01</v>
      </c>
      <c r="V8" s="6">
        <f t="shared" si="21"/>
        <v>1.0225448146903307</v>
      </c>
      <c r="W8" s="6">
        <f t="shared" si="22"/>
        <v>0.01</v>
      </c>
      <c r="X8" s="6">
        <f t="shared" si="31"/>
        <v>0.01</v>
      </c>
      <c r="Y8">
        <f t="shared" si="2"/>
        <v>-16497.910643474374</v>
      </c>
      <c r="Z8">
        <f t="shared" si="3"/>
        <v>27450.699013841455</v>
      </c>
      <c r="AA8">
        <f t="shared" si="23"/>
        <v>-16497.910643474374</v>
      </c>
      <c r="AB8">
        <f t="shared" si="24"/>
        <v>-16497.910643474374</v>
      </c>
      <c r="AC8">
        <f t="shared" si="32"/>
        <v>0.14409534924320108</v>
      </c>
      <c r="AD8" t="e">
        <f t="shared" si="33"/>
        <v>#DIV/0!</v>
      </c>
      <c r="AE8" t="e">
        <f t="shared" si="34"/>
        <v>#DIV/0!</v>
      </c>
      <c r="AF8" t="e">
        <f t="shared" si="35"/>
        <v>#DIV/0!</v>
      </c>
      <c r="AG8">
        <f t="shared" si="36"/>
        <v>0.39010016711629114</v>
      </c>
      <c r="AH8">
        <f t="shared" si="37"/>
        <v>0.51627240734516533</v>
      </c>
      <c r="AI8">
        <f t="shared" ref="AI8:AI49" si="42">IF(AND(Z8&lt;&gt;AA8,Y8&lt;&gt;AA8),AF8,AG8)</f>
        <v>0.39010016711629114</v>
      </c>
      <c r="AJ8">
        <f t="shared" si="25"/>
        <v>0.01</v>
      </c>
      <c r="AK8" t="b">
        <f t="shared" si="26"/>
        <v>1</v>
      </c>
      <c r="AL8" t="s">
        <v>33</v>
      </c>
      <c r="AM8" t="b">
        <f t="shared" si="38"/>
        <v>1</v>
      </c>
      <c r="AN8">
        <f t="shared" si="14"/>
        <v>0.38010016711629113</v>
      </c>
      <c r="AO8">
        <f t="shared" si="4"/>
        <v>0</v>
      </c>
      <c r="AP8">
        <f t="shared" si="5"/>
        <v>0</v>
      </c>
      <c r="AQ8" t="b">
        <f t="shared" si="27"/>
        <v>1</v>
      </c>
      <c r="AR8" s="10" t="b">
        <f t="shared" si="28"/>
        <v>1</v>
      </c>
      <c r="AS8" s="10" t="b">
        <f t="shared" si="29"/>
        <v>1</v>
      </c>
      <c r="AT8" s="10" t="b">
        <f t="shared" si="39"/>
        <v>1</v>
      </c>
      <c r="AU8" t="str">
        <f t="shared" si="30"/>
        <v>bisect</v>
      </c>
      <c r="AV8" t="b">
        <f t="shared" si="7"/>
        <v>0</v>
      </c>
      <c r="AW8" t="str">
        <f t="shared" si="40"/>
        <v>Secant</v>
      </c>
      <c r="AX8" t="str">
        <f t="shared" si="41"/>
        <v>bisect</v>
      </c>
      <c r="AY8">
        <f t="shared" si="8"/>
        <v>0.51627240734516533</v>
      </c>
      <c r="AZ8">
        <f t="shared" si="9"/>
        <v>28035.944498649267</v>
      </c>
      <c r="BA8">
        <f t="shared" si="10"/>
        <v>0.01</v>
      </c>
      <c r="BB8">
        <f t="shared" si="11"/>
        <v>0.51627240734516533</v>
      </c>
      <c r="BC8">
        <f t="shared" si="12"/>
        <v>-16497.910643474374</v>
      </c>
      <c r="BD8">
        <f t="shared" si="13"/>
        <v>28035.944498649267</v>
      </c>
      <c r="BE8">
        <f t="shared" si="15"/>
        <v>0.01</v>
      </c>
      <c r="BF8">
        <f t="shared" si="16"/>
        <v>0.51627240734516533</v>
      </c>
      <c r="BI8" t="str">
        <f t="shared" si="17"/>
        <v>cash_flows.push_back(mirr::CashFlow(dates::MakeDate("2010-02-11"), 3000));</v>
      </c>
    </row>
    <row r="9" spans="1:61" x14ac:dyDescent="0.25">
      <c r="A9" s="8">
        <v>41571</v>
      </c>
      <c r="B9" s="2">
        <v>49190</v>
      </c>
      <c r="C9" s="2"/>
      <c r="D9" s="2">
        <f t="shared" si="0"/>
        <v>2338</v>
      </c>
      <c r="F9">
        <f t="shared" si="18"/>
        <v>3.0000000000000002E-2</v>
      </c>
      <c r="G9">
        <f t="shared" si="1"/>
        <v>-9699.288190564781</v>
      </c>
      <c r="R9">
        <f t="shared" si="19"/>
        <v>3.0000000000000002E-2</v>
      </c>
      <c r="T9">
        <f t="shared" si="20"/>
        <v>6</v>
      </c>
      <c r="U9" s="6">
        <f t="shared" si="21"/>
        <v>0.01</v>
      </c>
      <c r="V9" s="6">
        <f t="shared" si="21"/>
        <v>0.51627240734516533</v>
      </c>
      <c r="W9" s="6">
        <f t="shared" si="22"/>
        <v>0.01</v>
      </c>
      <c r="X9" s="6">
        <f t="shared" si="31"/>
        <v>0.01</v>
      </c>
      <c r="Y9">
        <f t="shared" si="2"/>
        <v>-16497.910643474374</v>
      </c>
      <c r="Z9">
        <f t="shared" si="3"/>
        <v>28035.944498649267</v>
      </c>
      <c r="AA9">
        <f t="shared" si="23"/>
        <v>-16497.910643474374</v>
      </c>
      <c r="AB9">
        <f t="shared" si="24"/>
        <v>-16497.910643474374</v>
      </c>
      <c r="AC9">
        <f t="shared" si="32"/>
        <v>7.0852670559539047E-2</v>
      </c>
      <c r="AD9" t="e">
        <f t="shared" si="33"/>
        <v>#DIV/0!</v>
      </c>
      <c r="AE9" t="e">
        <f t="shared" si="34"/>
        <v>#DIV/0!</v>
      </c>
      <c r="AF9" t="e">
        <f t="shared" si="35"/>
        <v>#DIV/0!</v>
      </c>
      <c r="AG9">
        <f t="shared" si="36"/>
        <v>0.19755252405123133</v>
      </c>
      <c r="AH9">
        <f t="shared" si="37"/>
        <v>0.26313620367258267</v>
      </c>
      <c r="AI9">
        <f t="shared" si="42"/>
        <v>0.19755252405123133</v>
      </c>
      <c r="AJ9">
        <f t="shared" si="25"/>
        <v>0.01</v>
      </c>
      <c r="AK9" t="b">
        <f t="shared" si="26"/>
        <v>1</v>
      </c>
      <c r="AL9" t="s">
        <v>33</v>
      </c>
      <c r="AM9" t="b">
        <f t="shared" si="38"/>
        <v>1</v>
      </c>
      <c r="AN9">
        <f t="shared" si="14"/>
        <v>0.18755252405123132</v>
      </c>
      <c r="AO9">
        <f t="shared" si="4"/>
        <v>0</v>
      </c>
      <c r="AP9">
        <f t="shared" si="5"/>
        <v>0</v>
      </c>
      <c r="AQ9" t="b">
        <f t="shared" si="27"/>
        <v>1</v>
      </c>
      <c r="AR9" s="10" t="b">
        <f t="shared" si="28"/>
        <v>1</v>
      </c>
      <c r="AS9" s="10" t="b">
        <f t="shared" si="29"/>
        <v>1</v>
      </c>
      <c r="AT9" s="10" t="b">
        <f t="shared" si="39"/>
        <v>1</v>
      </c>
      <c r="AU9" t="str">
        <f t="shared" si="30"/>
        <v>bisect</v>
      </c>
      <c r="AV9" t="b">
        <f t="shared" si="7"/>
        <v>0</v>
      </c>
      <c r="AW9" t="str">
        <f t="shared" si="40"/>
        <v>Secant</v>
      </c>
      <c r="AX9" t="str">
        <f t="shared" si="41"/>
        <v>bisect</v>
      </c>
      <c r="AY9">
        <f t="shared" si="8"/>
        <v>0.26313620367258267</v>
      </c>
      <c r="AZ9">
        <f t="shared" si="9"/>
        <v>22955.31171938885</v>
      </c>
      <c r="BA9">
        <f t="shared" si="10"/>
        <v>0.01</v>
      </c>
      <c r="BB9">
        <f t="shared" si="11"/>
        <v>0.26313620367258267</v>
      </c>
      <c r="BC9">
        <f t="shared" si="12"/>
        <v>-16497.910643474374</v>
      </c>
      <c r="BD9">
        <f t="shared" si="13"/>
        <v>22955.31171938885</v>
      </c>
      <c r="BE9">
        <f t="shared" si="15"/>
        <v>0.01</v>
      </c>
      <c r="BF9">
        <f t="shared" si="16"/>
        <v>0.26313620367258267</v>
      </c>
      <c r="BI9" t="str">
        <f t="shared" si="17"/>
        <v>cash_flows.push_back(mirr::CashFlow(dates::MakeDate("2013-10-24"), 49190));</v>
      </c>
    </row>
    <row r="10" spans="1:61" x14ac:dyDescent="0.25">
      <c r="A10" s="8">
        <v>41698</v>
      </c>
      <c r="B10" s="2">
        <v>-112961.67</v>
      </c>
      <c r="C10" s="2"/>
      <c r="D10" s="2">
        <f t="shared" si="0"/>
        <v>2465</v>
      </c>
      <c r="F10">
        <f t="shared" si="18"/>
        <v>3.5000000000000003E-2</v>
      </c>
      <c r="G10">
        <f t="shared" si="1"/>
        <v>-8170.4261203447095</v>
      </c>
      <c r="R10">
        <f t="shared" si="19"/>
        <v>3.5000000000000003E-2</v>
      </c>
      <c r="T10">
        <f t="shared" si="20"/>
        <v>7</v>
      </c>
      <c r="U10" s="6">
        <f t="shared" si="21"/>
        <v>0.01</v>
      </c>
      <c r="V10" s="6">
        <f t="shared" si="21"/>
        <v>0.26313620367258267</v>
      </c>
      <c r="W10" s="6">
        <f t="shared" si="22"/>
        <v>0.01</v>
      </c>
      <c r="X10" s="6">
        <f t="shared" si="31"/>
        <v>0.01</v>
      </c>
      <c r="Y10">
        <f t="shared" si="2"/>
        <v>-16497.910643474374</v>
      </c>
      <c r="Z10">
        <f t="shared" si="3"/>
        <v>22955.31171938885</v>
      </c>
      <c r="AA10">
        <f t="shared" si="23"/>
        <v>-16497.910643474374</v>
      </c>
      <c r="AB10">
        <f t="shared" si="24"/>
        <v>-16497.910643474374</v>
      </c>
      <c r="AC10">
        <f t="shared" si="32"/>
        <v>4.6012257157161694E-2</v>
      </c>
      <c r="AD10" t="e">
        <f t="shared" si="33"/>
        <v>#DIV/0!</v>
      </c>
      <c r="AE10" t="e">
        <f t="shared" si="34"/>
        <v>#DIV/0!</v>
      </c>
      <c r="AF10" t="e">
        <f t="shared" si="35"/>
        <v>#DIV/0!</v>
      </c>
      <c r="AG10">
        <f t="shared" si="36"/>
        <v>0.1158524049166036</v>
      </c>
      <c r="AH10">
        <f t="shared" si="37"/>
        <v>0.13656810183629134</v>
      </c>
      <c r="AI10">
        <f t="shared" si="42"/>
        <v>0.1158524049166036</v>
      </c>
      <c r="AJ10">
        <f t="shared" si="25"/>
        <v>0.01</v>
      </c>
      <c r="AK10" t="b">
        <f t="shared" si="26"/>
        <v>1</v>
      </c>
      <c r="AL10" t="s">
        <v>33</v>
      </c>
      <c r="AM10" t="b">
        <f t="shared" si="38"/>
        <v>1</v>
      </c>
      <c r="AN10">
        <f t="shared" si="14"/>
        <v>0.10585240491660361</v>
      </c>
      <c r="AO10">
        <f t="shared" si="4"/>
        <v>0</v>
      </c>
      <c r="AP10">
        <f t="shared" si="5"/>
        <v>0</v>
      </c>
      <c r="AQ10" t="b">
        <f t="shared" si="27"/>
        <v>1</v>
      </c>
      <c r="AR10" s="10" t="b">
        <f t="shared" si="28"/>
        <v>1</v>
      </c>
      <c r="AS10" s="10" t="b">
        <f t="shared" si="29"/>
        <v>1</v>
      </c>
      <c r="AT10" s="10" t="b">
        <f t="shared" si="39"/>
        <v>1</v>
      </c>
      <c r="AU10" t="str">
        <f t="shared" si="30"/>
        <v>bisect</v>
      </c>
      <c r="AV10" t="b">
        <f t="shared" si="7"/>
        <v>0</v>
      </c>
      <c r="AW10" t="str">
        <f t="shared" si="40"/>
        <v>Secant</v>
      </c>
      <c r="AX10" t="str">
        <f t="shared" si="41"/>
        <v>bisect</v>
      </c>
      <c r="AY10">
        <f t="shared" si="8"/>
        <v>0.13656810183629134</v>
      </c>
      <c r="AZ10">
        <f t="shared" si="9"/>
        <v>12469.357533366026</v>
      </c>
      <c r="BA10">
        <f t="shared" si="10"/>
        <v>0.01</v>
      </c>
      <c r="BB10">
        <f t="shared" si="11"/>
        <v>0.13656810183629134</v>
      </c>
      <c r="BC10">
        <f t="shared" si="12"/>
        <v>-16497.910643474374</v>
      </c>
      <c r="BD10">
        <f t="shared" si="13"/>
        <v>12469.357533366026</v>
      </c>
      <c r="BE10">
        <f t="shared" si="15"/>
        <v>0.13656810183629134</v>
      </c>
      <c r="BF10">
        <f t="shared" si="16"/>
        <v>0.01</v>
      </c>
      <c r="BI10" t="str">
        <f t="shared" si="17"/>
        <v>cash_flows.push_back(mirr::CashFlow(dates::MakeDate("2014-02-28"), -112961.67));</v>
      </c>
    </row>
    <row r="11" spans="1:61" x14ac:dyDescent="0.25">
      <c r="A11" s="8"/>
      <c r="B11" s="2"/>
      <c r="C11" s="2"/>
      <c r="D11" s="2"/>
      <c r="F11">
        <f t="shared" si="18"/>
        <v>0.04</v>
      </c>
      <c r="G11">
        <f t="shared" si="1"/>
        <v>-6703.9603547508013</v>
      </c>
      <c r="R11">
        <f t="shared" si="19"/>
        <v>0.04</v>
      </c>
      <c r="T11">
        <f t="shared" si="20"/>
        <v>8</v>
      </c>
      <c r="U11" s="6">
        <f t="shared" si="21"/>
        <v>0.13656810183629134</v>
      </c>
      <c r="V11" s="6">
        <f t="shared" si="21"/>
        <v>0.01</v>
      </c>
      <c r="W11" s="6">
        <f t="shared" si="22"/>
        <v>0.01</v>
      </c>
      <c r="X11" s="6">
        <f t="shared" si="31"/>
        <v>0.01</v>
      </c>
      <c r="Y11">
        <f t="shared" si="2"/>
        <v>12469.357533366026</v>
      </c>
      <c r="Z11">
        <f t="shared" si="3"/>
        <v>-16497.910643474374</v>
      </c>
      <c r="AA11">
        <f t="shared" si="23"/>
        <v>-16497.910643474374</v>
      </c>
      <c r="AB11">
        <f t="shared" si="24"/>
        <v>-16497.910643474374</v>
      </c>
      <c r="AC11" t="e">
        <f t="shared" si="32"/>
        <v>#DIV/0!</v>
      </c>
      <c r="AD11">
        <f t="shared" si="33"/>
        <v>4.4298812783758627E-2</v>
      </c>
      <c r="AE11" t="e">
        <f t="shared" si="34"/>
        <v>#DIV/0!</v>
      </c>
      <c r="AF11" t="e">
        <f t="shared" si="35"/>
        <v>#DIV/0!</v>
      </c>
      <c r="AG11">
        <f t="shared" si="36"/>
        <v>8.2085128002465979E-2</v>
      </c>
      <c r="AH11">
        <f t="shared" si="37"/>
        <v>7.3284050918145674E-2</v>
      </c>
      <c r="AI11">
        <f t="shared" si="42"/>
        <v>8.2085128002465979E-2</v>
      </c>
      <c r="AJ11">
        <f t="shared" si="25"/>
        <v>4.1642025459072834E-2</v>
      </c>
      <c r="AK11" t="b">
        <f t="shared" si="26"/>
        <v>1</v>
      </c>
      <c r="AL11" t="s">
        <v>33</v>
      </c>
      <c r="AM11" t="b">
        <f t="shared" si="38"/>
        <v>1</v>
      </c>
      <c r="AN11">
        <f t="shared" si="14"/>
        <v>5.448297383382536E-2</v>
      </c>
      <c r="AO11">
        <f t="shared" si="4"/>
        <v>6.3284050918145665E-2</v>
      </c>
      <c r="AP11">
        <f t="shared" si="5"/>
        <v>0</v>
      </c>
      <c r="AQ11" t="b">
        <f t="shared" si="27"/>
        <v>1</v>
      </c>
      <c r="AR11" s="10" t="b">
        <f t="shared" si="28"/>
        <v>1</v>
      </c>
      <c r="AS11" s="10" t="b">
        <f t="shared" si="29"/>
        <v>1</v>
      </c>
      <c r="AT11" s="10" t="b">
        <f t="shared" si="39"/>
        <v>1</v>
      </c>
      <c r="AU11" t="str">
        <f t="shared" si="30"/>
        <v>bisect</v>
      </c>
      <c r="AV11" t="b">
        <f t="shared" si="7"/>
        <v>0</v>
      </c>
      <c r="AW11" t="str">
        <f t="shared" si="40"/>
        <v>Secant</v>
      </c>
      <c r="AX11" t="str">
        <f t="shared" si="41"/>
        <v>bisect</v>
      </c>
      <c r="AY11">
        <f t="shared" si="8"/>
        <v>7.3284050918145674E-2</v>
      </c>
      <c r="AZ11">
        <f t="shared" si="9"/>
        <v>1654.7858695751638</v>
      </c>
      <c r="BA11">
        <f t="shared" si="10"/>
        <v>7.3284050918145674E-2</v>
      </c>
      <c r="BB11">
        <f t="shared" si="11"/>
        <v>0.01</v>
      </c>
      <c r="BC11">
        <f t="shared" si="12"/>
        <v>1654.7858695751638</v>
      </c>
      <c r="BD11">
        <f t="shared" si="13"/>
        <v>-16497.910643474374</v>
      </c>
      <c r="BE11">
        <f t="shared" si="15"/>
        <v>7.3284050918145674E-2</v>
      </c>
      <c r="BF11">
        <f t="shared" si="16"/>
        <v>0.01</v>
      </c>
    </row>
    <row r="12" spans="1:61" x14ac:dyDescent="0.25">
      <c r="A12" s="8"/>
      <c r="B12" s="2"/>
      <c r="C12" s="2"/>
      <c r="D12" s="2"/>
      <c r="F12">
        <f t="shared" si="18"/>
        <v>4.4999999999999998E-2</v>
      </c>
      <c r="G12">
        <f t="shared" si="1"/>
        <v>-5297.1755920961878</v>
      </c>
      <c r="R12">
        <f t="shared" si="19"/>
        <v>4.4999999999999998E-2</v>
      </c>
      <c r="T12">
        <f t="shared" si="20"/>
        <v>9</v>
      </c>
      <c r="U12" s="6">
        <f t="shared" si="21"/>
        <v>7.3284050918145674E-2</v>
      </c>
      <c r="V12" s="6">
        <f t="shared" si="21"/>
        <v>0.01</v>
      </c>
      <c r="W12" s="6">
        <f t="shared" si="22"/>
        <v>0.13656810183629134</v>
      </c>
      <c r="X12" s="6">
        <f t="shared" si="31"/>
        <v>0.01</v>
      </c>
      <c r="Y12">
        <f t="shared" si="2"/>
        <v>1654.7858695751638</v>
      </c>
      <c r="Z12">
        <f t="shared" si="3"/>
        <v>-16497.910643474374</v>
      </c>
      <c r="AA12">
        <f t="shared" si="23"/>
        <v>12469.357533366026</v>
      </c>
      <c r="AB12">
        <f t="shared" si="24"/>
        <v>-16497.910643474374</v>
      </c>
      <c r="AC12">
        <f t="shared" si="32"/>
        <v>3.9240740517201042E-4</v>
      </c>
      <c r="AD12">
        <f t="shared" si="33"/>
        <v>7.6794836950145495E-2</v>
      </c>
      <c r="AE12">
        <f t="shared" si="34"/>
        <v>-1.1901540013473953E-2</v>
      </c>
      <c r="AF12">
        <f t="shared" si="35"/>
        <v>6.5285704341843553E-2</v>
      </c>
      <c r="AG12">
        <f t="shared" si="36"/>
        <v>6.7515125450045607E-2</v>
      </c>
      <c r="AH12">
        <f t="shared" si="37"/>
        <v>4.1642025459072834E-2</v>
      </c>
      <c r="AI12">
        <f t="shared" si="42"/>
        <v>6.5285704341843553E-2</v>
      </c>
      <c r="AJ12">
        <f t="shared" si="25"/>
        <v>2.5821012729536422E-2</v>
      </c>
      <c r="AK12" t="b">
        <f t="shared" si="26"/>
        <v>1</v>
      </c>
      <c r="AL12" t="s">
        <v>33</v>
      </c>
      <c r="AM12" t="b">
        <f t="shared" si="38"/>
        <v>1</v>
      </c>
      <c r="AN12">
        <f t="shared" si="14"/>
        <v>7.9983465763021205E-3</v>
      </c>
      <c r="AO12">
        <f t="shared" si="4"/>
        <v>3.1642025459072833E-2</v>
      </c>
      <c r="AP12">
        <f t="shared" si="5"/>
        <v>6.3284050918145665E-2</v>
      </c>
      <c r="AQ12" t="b">
        <f t="shared" si="27"/>
        <v>0</v>
      </c>
      <c r="AR12" s="10" t="b">
        <f t="shared" si="28"/>
        <v>1</v>
      </c>
      <c r="AS12" s="10" t="b">
        <f t="shared" si="29"/>
        <v>1</v>
      </c>
      <c r="AT12" s="10" t="b">
        <f t="shared" si="39"/>
        <v>1</v>
      </c>
      <c r="AU12" t="str">
        <f t="shared" si="30"/>
        <v>other</v>
      </c>
      <c r="AV12" t="b">
        <f t="shared" si="7"/>
        <v>1</v>
      </c>
      <c r="AW12" t="str">
        <f t="shared" si="40"/>
        <v>quad</v>
      </c>
      <c r="AX12" t="str">
        <f t="shared" si="41"/>
        <v>quad</v>
      </c>
      <c r="AY12">
        <f t="shared" si="8"/>
        <v>6.5285704341843553E-2</v>
      </c>
      <c r="AZ12">
        <f t="shared" si="9"/>
        <v>-150.21688933708356</v>
      </c>
      <c r="BA12">
        <f t="shared" si="10"/>
        <v>7.3284050918145674E-2</v>
      </c>
      <c r="BB12">
        <f t="shared" si="11"/>
        <v>6.5285704341843553E-2</v>
      </c>
      <c r="BC12">
        <f t="shared" si="12"/>
        <v>1654.7858695751638</v>
      </c>
      <c r="BD12">
        <f t="shared" si="13"/>
        <v>-150.21688933708356</v>
      </c>
      <c r="BE12">
        <f t="shared" si="15"/>
        <v>6.5285704341843553E-2</v>
      </c>
      <c r="BF12">
        <f t="shared" si="16"/>
        <v>7.3284050918145674E-2</v>
      </c>
    </row>
    <row r="13" spans="1:61" x14ac:dyDescent="0.25">
      <c r="A13" s="8"/>
      <c r="B13" s="2"/>
      <c r="C13" s="2"/>
      <c r="D13" s="2"/>
      <c r="F13">
        <f t="shared" si="18"/>
        <v>4.9999999999999996E-2</v>
      </c>
      <c r="G13">
        <f t="shared" si="1"/>
        <v>-3947.4851115499769</v>
      </c>
      <c r="R13">
        <f t="shared" si="19"/>
        <v>4.9999999999999996E-2</v>
      </c>
      <c r="T13">
        <f t="shared" si="20"/>
        <v>10</v>
      </c>
      <c r="U13" s="6">
        <f t="shared" si="21"/>
        <v>6.5285704341843553E-2</v>
      </c>
      <c r="V13" s="6">
        <f t="shared" si="21"/>
        <v>7.3284050918145674E-2</v>
      </c>
      <c r="W13" s="6">
        <f t="shared" si="22"/>
        <v>7.3284050918145674E-2</v>
      </c>
      <c r="X13" s="6">
        <f t="shared" si="31"/>
        <v>0.13656810183629134</v>
      </c>
      <c r="Y13">
        <f t="shared" si="2"/>
        <v>-150.21688933708356</v>
      </c>
      <c r="Z13">
        <f t="shared" si="3"/>
        <v>1654.7858695751638</v>
      </c>
      <c r="AA13">
        <f t="shared" si="23"/>
        <v>1654.7858695751638</v>
      </c>
      <c r="AB13">
        <f t="shared" si="24"/>
        <v>12469.357533366026</v>
      </c>
      <c r="AC13" t="e">
        <f t="shared" si="32"/>
        <v>#DIV/0!</v>
      </c>
      <c r="AD13">
        <f t="shared" si="33"/>
        <v>5.4871389926965018E-2</v>
      </c>
      <c r="AE13" t="e">
        <f t="shared" si="34"/>
        <v>#DIV/0!</v>
      </c>
      <c r="AF13" t="e">
        <f t="shared" si="35"/>
        <v>#DIV/0!</v>
      </c>
      <c r="AG13">
        <f t="shared" si="36"/>
        <v>6.5951346949091466E-2</v>
      </c>
      <c r="AH13">
        <f t="shared" si="37"/>
        <v>6.9284877629994607E-2</v>
      </c>
      <c r="AI13">
        <f t="shared" si="42"/>
        <v>6.5951346949091466E-2</v>
      </c>
      <c r="AJ13">
        <f t="shared" si="25"/>
        <v>5.928694440961696E-2</v>
      </c>
      <c r="AK13" t="b">
        <f t="shared" si="26"/>
        <v>1</v>
      </c>
      <c r="AL13" t="s">
        <v>33</v>
      </c>
      <c r="AM13" t="b">
        <f t="shared" si="38"/>
        <v>1</v>
      </c>
      <c r="AN13">
        <f t="shared" si="14"/>
        <v>6.6564260724791269E-4</v>
      </c>
      <c r="AO13">
        <f t="shared" si="4"/>
        <v>3.9991732881510603E-3</v>
      </c>
      <c r="AP13">
        <f t="shared" si="5"/>
        <v>3.1642025459072833E-2</v>
      </c>
      <c r="AQ13" t="b">
        <f t="shared" si="27"/>
        <v>0</v>
      </c>
      <c r="AR13" s="10" t="b">
        <f t="shared" si="28"/>
        <v>1</v>
      </c>
      <c r="AS13" s="10" t="b">
        <f t="shared" si="29"/>
        <v>1</v>
      </c>
      <c r="AT13" s="10" t="b">
        <f t="shared" si="39"/>
        <v>1</v>
      </c>
      <c r="AU13" t="str">
        <f t="shared" si="30"/>
        <v>other</v>
      </c>
      <c r="AV13" t="b">
        <f t="shared" si="7"/>
        <v>0</v>
      </c>
      <c r="AW13" t="str">
        <f t="shared" si="40"/>
        <v>Secant</v>
      </c>
      <c r="AX13" t="str">
        <f t="shared" si="41"/>
        <v>Secant</v>
      </c>
      <c r="AY13">
        <f t="shared" si="8"/>
        <v>6.5951346949091466E-2</v>
      </c>
      <c r="AZ13">
        <f t="shared" si="9"/>
        <v>4.5491448573447997</v>
      </c>
      <c r="BA13">
        <f t="shared" si="10"/>
        <v>6.5285704341843553E-2</v>
      </c>
      <c r="BB13">
        <f t="shared" si="11"/>
        <v>6.5951346949091466E-2</v>
      </c>
      <c r="BC13">
        <f t="shared" si="12"/>
        <v>-150.21688933708356</v>
      </c>
      <c r="BD13">
        <f t="shared" si="13"/>
        <v>4.5491448573447997</v>
      </c>
      <c r="BE13">
        <f t="shared" si="15"/>
        <v>6.5951346949091466E-2</v>
      </c>
      <c r="BF13">
        <f t="shared" si="16"/>
        <v>6.5285704341843553E-2</v>
      </c>
    </row>
    <row r="14" spans="1:61" x14ac:dyDescent="0.25">
      <c r="A14" s="8"/>
      <c r="B14" s="2"/>
      <c r="C14" s="2"/>
      <c r="D14" s="2"/>
      <c r="F14">
        <f t="shared" si="18"/>
        <v>5.4999999999999993E-2</v>
      </c>
      <c r="G14">
        <f t="shared" si="1"/>
        <v>-2652.4241510612628</v>
      </c>
      <c r="R14">
        <f t="shared" si="19"/>
        <v>5.4999999999999993E-2</v>
      </c>
      <c r="T14">
        <f t="shared" si="20"/>
        <v>11</v>
      </c>
      <c r="U14" s="6">
        <f t="shared" si="21"/>
        <v>6.5951346949091466E-2</v>
      </c>
      <c r="V14" s="6">
        <f t="shared" si="21"/>
        <v>6.5285704341843553E-2</v>
      </c>
      <c r="W14" s="6">
        <f t="shared" si="22"/>
        <v>6.5285704341843553E-2</v>
      </c>
      <c r="X14" s="6">
        <f t="shared" si="31"/>
        <v>7.3284050918145674E-2</v>
      </c>
      <c r="Y14">
        <f t="shared" si="2"/>
        <v>4.5491448573447997</v>
      </c>
      <c r="Z14">
        <f t="shared" si="3"/>
        <v>-150.21688933708356</v>
      </c>
      <c r="AA14">
        <f t="shared" si="23"/>
        <v>-150.21688933708356</v>
      </c>
      <c r="AB14">
        <f t="shared" si="24"/>
        <v>1654.7858695751638</v>
      </c>
      <c r="AC14" t="e">
        <f t="shared" si="32"/>
        <v>#DIV/0!</v>
      </c>
      <c r="AD14">
        <f t="shared" si="33"/>
        <v>6.2131221272298691E-2</v>
      </c>
      <c r="AE14" t="e">
        <f t="shared" si="34"/>
        <v>#DIV/0!</v>
      </c>
      <c r="AF14" t="e">
        <f t="shared" si="35"/>
        <v>#DIV/0!</v>
      </c>
      <c r="AG14">
        <f t="shared" si="36"/>
        <v>6.5931781256532679E-2</v>
      </c>
      <c r="AH14">
        <f t="shared" si="37"/>
        <v>6.561852564546751E-2</v>
      </c>
      <c r="AI14">
        <f t="shared" si="42"/>
        <v>6.5931781256532679E-2</v>
      </c>
      <c r="AJ14">
        <f t="shared" si="25"/>
        <v>6.5452114993655525E-2</v>
      </c>
      <c r="AK14" t="b">
        <f t="shared" si="26"/>
        <v>1</v>
      </c>
      <c r="AL14" t="s">
        <v>33</v>
      </c>
      <c r="AM14" t="b">
        <f t="shared" si="38"/>
        <v>1</v>
      </c>
      <c r="AN14">
        <f t="shared" si="14"/>
        <v>1.9565692558787262E-5</v>
      </c>
      <c r="AO14">
        <f t="shared" si="4"/>
        <v>3.3282130362395634E-4</v>
      </c>
      <c r="AP14">
        <f t="shared" si="5"/>
        <v>3.9991732881510603E-3</v>
      </c>
      <c r="AQ14" t="b">
        <f t="shared" si="27"/>
        <v>0</v>
      </c>
      <c r="AR14" s="10" t="b">
        <f t="shared" si="28"/>
        <v>1</v>
      </c>
      <c r="AS14" s="10" t="b">
        <f t="shared" si="29"/>
        <v>1</v>
      </c>
      <c r="AT14" s="10" t="b">
        <f t="shared" si="39"/>
        <v>1</v>
      </c>
      <c r="AU14" t="str">
        <f t="shared" si="30"/>
        <v>other</v>
      </c>
      <c r="AV14" t="b">
        <f t="shared" si="7"/>
        <v>0</v>
      </c>
      <c r="AW14" t="str">
        <f t="shared" si="40"/>
        <v>Secant</v>
      </c>
      <c r="AX14" t="str">
        <f t="shared" si="41"/>
        <v>Secant</v>
      </c>
      <c r="AY14">
        <f t="shared" si="8"/>
        <v>6.5931781256532679E-2</v>
      </c>
      <c r="AZ14">
        <f t="shared" si="9"/>
        <v>1.2033581311698072E-2</v>
      </c>
      <c r="BA14">
        <f t="shared" si="10"/>
        <v>6.5931781256532679E-2</v>
      </c>
      <c r="BB14">
        <f t="shared" si="11"/>
        <v>6.5285704341843553E-2</v>
      </c>
      <c r="BC14">
        <f t="shared" si="12"/>
        <v>1.2033581311698072E-2</v>
      </c>
      <c r="BD14">
        <f t="shared" si="13"/>
        <v>-150.21688933708356</v>
      </c>
      <c r="BE14">
        <f t="shared" si="15"/>
        <v>6.5931781256532679E-2</v>
      </c>
      <c r="BF14">
        <f t="shared" si="16"/>
        <v>6.5285704341843553E-2</v>
      </c>
    </row>
    <row r="15" spans="1:61" x14ac:dyDescent="0.25">
      <c r="A15" s="8"/>
      <c r="B15" s="2"/>
      <c r="C15" s="2"/>
      <c r="D15" s="2"/>
      <c r="F15">
        <f t="shared" si="18"/>
        <v>5.9999999999999991E-2</v>
      </c>
      <c r="G15">
        <f t="shared" si="1"/>
        <v>-1409.6436544326716</v>
      </c>
      <c r="R15">
        <f t="shared" si="19"/>
        <v>5.9999999999999991E-2</v>
      </c>
      <c r="T15">
        <f t="shared" si="20"/>
        <v>12</v>
      </c>
      <c r="U15" s="6">
        <f t="shared" si="21"/>
        <v>6.5931781256532679E-2</v>
      </c>
      <c r="V15" s="6">
        <f t="shared" si="21"/>
        <v>6.5285704341843553E-2</v>
      </c>
      <c r="W15" s="6">
        <f t="shared" si="22"/>
        <v>6.5951346949091466E-2</v>
      </c>
      <c r="X15" s="6">
        <f t="shared" si="31"/>
        <v>6.5285704341843553E-2</v>
      </c>
      <c r="Y15">
        <f t="shared" si="2"/>
        <v>1.2033581311698072E-2</v>
      </c>
      <c r="Z15">
        <f t="shared" si="3"/>
        <v>-150.21688933708356</v>
      </c>
      <c r="AA15">
        <f t="shared" si="23"/>
        <v>4.5491448573447997</v>
      </c>
      <c r="AB15">
        <f t="shared" si="24"/>
        <v>-150.21688933708356</v>
      </c>
      <c r="AC15">
        <f t="shared" si="32"/>
        <v>1.5371404431378473E-7</v>
      </c>
      <c r="AD15">
        <f t="shared" si="33"/>
        <v>6.6101353979006669E-2</v>
      </c>
      <c r="AE15">
        <f t="shared" si="34"/>
        <v>-1.6977832559010537E-4</v>
      </c>
      <c r="AF15">
        <f t="shared" si="35"/>
        <v>6.5931729367460876E-2</v>
      </c>
      <c r="AG15">
        <f t="shared" si="36"/>
        <v>6.5931729504719941E-2</v>
      </c>
      <c r="AH15">
        <f t="shared" si="37"/>
        <v>6.5608742799188116E-2</v>
      </c>
      <c r="AI15">
        <f t="shared" si="42"/>
        <v>6.5931729367460876E-2</v>
      </c>
      <c r="AJ15">
        <f t="shared" si="25"/>
        <v>6.5917106987113588E-2</v>
      </c>
      <c r="AK15" t="b">
        <f t="shared" si="26"/>
        <v>1</v>
      </c>
      <c r="AL15" t="s">
        <v>33</v>
      </c>
      <c r="AM15" t="b">
        <f t="shared" si="38"/>
        <v>1</v>
      </c>
      <c r="AN15">
        <f t="shared" si="14"/>
        <v>5.1889071803201681E-8</v>
      </c>
      <c r="AO15">
        <f t="shared" si="4"/>
        <v>9.7828462793936311E-6</v>
      </c>
      <c r="AP15">
        <f t="shared" si="5"/>
        <v>3.3282130362395634E-4</v>
      </c>
      <c r="AQ15" t="b">
        <f t="shared" si="27"/>
        <v>0</v>
      </c>
      <c r="AR15" s="10" t="b">
        <f t="shared" si="28"/>
        <v>1</v>
      </c>
      <c r="AS15" s="10" t="b">
        <f t="shared" si="29"/>
        <v>1</v>
      </c>
      <c r="AT15" s="10" t="b">
        <f t="shared" si="39"/>
        <v>1</v>
      </c>
      <c r="AU15" t="str">
        <f t="shared" si="30"/>
        <v>other</v>
      </c>
      <c r="AV15" t="b">
        <f t="shared" si="7"/>
        <v>1</v>
      </c>
      <c r="AW15" t="str">
        <f t="shared" si="40"/>
        <v>quad</v>
      </c>
      <c r="AX15" t="str">
        <f t="shared" si="41"/>
        <v>quad</v>
      </c>
      <c r="AY15">
        <f t="shared" si="8"/>
        <v>6.5931729367460876E-2</v>
      </c>
      <c r="AZ15">
        <f t="shared" si="9"/>
        <v>-3.3323885872960091E-9</v>
      </c>
      <c r="BA15">
        <f t="shared" si="10"/>
        <v>6.5931781256532679E-2</v>
      </c>
      <c r="BB15">
        <f t="shared" si="11"/>
        <v>6.5931729367460876E-2</v>
      </c>
      <c r="BC15">
        <f t="shared" si="12"/>
        <v>1.2033581311698072E-2</v>
      </c>
      <c r="BD15">
        <f t="shared" si="13"/>
        <v>-3.3323885872960091E-9</v>
      </c>
      <c r="BE15">
        <f t="shared" si="15"/>
        <v>6.5931729367460876E-2</v>
      </c>
      <c r="BF15">
        <f t="shared" si="16"/>
        <v>6.5931781256532679E-2</v>
      </c>
    </row>
    <row r="16" spans="1:61" x14ac:dyDescent="0.25">
      <c r="A16" s="8"/>
      <c r="B16" s="2"/>
      <c r="C16" s="2"/>
      <c r="D16" s="2"/>
      <c r="F16">
        <f t="shared" si="18"/>
        <v>6.4999999999999988E-2</v>
      </c>
      <c r="G16">
        <f t="shared" si="1"/>
        <v>-216.90436539183429</v>
      </c>
      <c r="R16">
        <f t="shared" si="19"/>
        <v>6.4999999999999988E-2</v>
      </c>
      <c r="T16">
        <f t="shared" si="20"/>
        <v>13</v>
      </c>
      <c r="U16" s="6">
        <f t="shared" si="21"/>
        <v>6.5931729367460876E-2</v>
      </c>
      <c r="V16" s="6">
        <f t="shared" si="21"/>
        <v>6.5931781256532679E-2</v>
      </c>
      <c r="W16" s="6">
        <f t="shared" si="22"/>
        <v>6.5931781256532679E-2</v>
      </c>
      <c r="X16" s="6">
        <f t="shared" si="31"/>
        <v>6.5951346949091466E-2</v>
      </c>
      <c r="Y16">
        <f t="shared" si="2"/>
        <v>-3.3323885872960091E-9</v>
      </c>
      <c r="Z16">
        <f t="shared" si="3"/>
        <v>1.2033581311698072E-2</v>
      </c>
      <c r="AA16">
        <f t="shared" si="23"/>
        <v>1.2033581311698072E-2</v>
      </c>
      <c r="AB16">
        <f t="shared" si="24"/>
        <v>4.5491448573447997</v>
      </c>
      <c r="AC16" t="e">
        <f t="shared" si="32"/>
        <v>#DIV/0!</v>
      </c>
      <c r="AD16">
        <f t="shared" si="33"/>
        <v>6.5931692851307372E-2</v>
      </c>
      <c r="AE16" t="e">
        <f t="shared" si="34"/>
        <v>#DIV/0!</v>
      </c>
      <c r="AF16" t="e">
        <f t="shared" si="35"/>
        <v>#DIV/0!</v>
      </c>
      <c r="AG16">
        <f t="shared" si="36"/>
        <v>6.5931729367475239E-2</v>
      </c>
      <c r="AH16">
        <f t="shared" si="37"/>
        <v>6.593175531199677E-2</v>
      </c>
      <c r="AI16">
        <f t="shared" si="42"/>
        <v>6.5931729367475239E-2</v>
      </c>
      <c r="AJ16">
        <f t="shared" si="25"/>
        <v>6.5931690450657027E-2</v>
      </c>
      <c r="AK16" t="b">
        <f t="shared" si="26"/>
        <v>1</v>
      </c>
      <c r="AL16" t="s">
        <v>33</v>
      </c>
      <c r="AM16" t="b">
        <f t="shared" si="38"/>
        <v>1</v>
      </c>
      <c r="AN16">
        <f t="shared" si="14"/>
        <v>1.4363510381087963E-14</v>
      </c>
      <c r="AO16">
        <f t="shared" si="4"/>
        <v>2.594453590160084E-8</v>
      </c>
      <c r="AP16">
        <f t="shared" si="5"/>
        <v>9.7828462793936311E-6</v>
      </c>
      <c r="AQ16" t="b">
        <f t="shared" si="27"/>
        <v>0</v>
      </c>
      <c r="AR16" s="10" t="b">
        <f t="shared" si="28"/>
        <v>1</v>
      </c>
      <c r="AS16" s="10" t="b">
        <f t="shared" si="29"/>
        <v>1</v>
      </c>
      <c r="AT16" s="10" t="b">
        <f t="shared" si="39"/>
        <v>1</v>
      </c>
      <c r="AU16" t="str">
        <f t="shared" si="30"/>
        <v>other</v>
      </c>
      <c r="AV16" t="b">
        <f t="shared" si="7"/>
        <v>0</v>
      </c>
      <c r="AW16" t="str">
        <f t="shared" si="40"/>
        <v>Secant</v>
      </c>
      <c r="AX16" t="str">
        <f t="shared" si="41"/>
        <v>Secant</v>
      </c>
      <c r="AY16">
        <f t="shared" si="8"/>
        <v>6.5931729367475239E-2</v>
      </c>
      <c r="AZ16">
        <f t="shared" si="9"/>
        <v>0</v>
      </c>
      <c r="BA16">
        <f t="shared" si="10"/>
        <v>6.5931729367460876E-2</v>
      </c>
      <c r="BB16">
        <f t="shared" si="11"/>
        <v>6.5931729367475239E-2</v>
      </c>
      <c r="BC16">
        <f t="shared" si="12"/>
        <v>-3.3323885872960091E-9</v>
      </c>
      <c r="BD16">
        <f t="shared" si="13"/>
        <v>0</v>
      </c>
      <c r="BE16">
        <f t="shared" si="15"/>
        <v>6.5931729367475239E-2</v>
      </c>
      <c r="BF16">
        <f t="shared" si="16"/>
        <v>6.5931729367460876E-2</v>
      </c>
    </row>
    <row r="17" spans="1:58" x14ac:dyDescent="0.25">
      <c r="A17" s="8"/>
      <c r="B17" s="2"/>
      <c r="C17" s="2"/>
      <c r="D17" s="2"/>
      <c r="F17">
        <f t="shared" si="18"/>
        <v>6.9999999999999993E-2</v>
      </c>
      <c r="G17">
        <f t="shared" si="1"/>
        <v>927.92875207134057</v>
      </c>
      <c r="R17">
        <f t="shared" si="19"/>
        <v>6.9999999999999993E-2</v>
      </c>
      <c r="T17">
        <f t="shared" si="20"/>
        <v>14</v>
      </c>
      <c r="U17" s="6">
        <f t="shared" si="21"/>
        <v>6.5931729367475239E-2</v>
      </c>
      <c r="V17" s="6">
        <f t="shared" si="21"/>
        <v>6.5931729367460876E-2</v>
      </c>
      <c r="W17" s="6">
        <f t="shared" si="22"/>
        <v>6.5931729367460876E-2</v>
      </c>
      <c r="X17" s="6">
        <f t="shared" si="31"/>
        <v>6.5931781256532679E-2</v>
      </c>
      <c r="Y17">
        <f t="shared" si="2"/>
        <v>0</v>
      </c>
      <c r="Z17">
        <f t="shared" si="3"/>
        <v>-3.3323885872960091E-9</v>
      </c>
      <c r="AA17">
        <f t="shared" si="23"/>
        <v>-3.3323885872960091E-9</v>
      </c>
      <c r="AB17">
        <f t="shared" si="24"/>
        <v>1.2033581311698072E-2</v>
      </c>
      <c r="AC17" t="e">
        <f t="shared" si="32"/>
        <v>#DIV/0!</v>
      </c>
      <c r="AD17">
        <f t="shared" si="33"/>
        <v>6.5931729367475239E-2</v>
      </c>
      <c r="AE17" t="e">
        <f t="shared" si="34"/>
        <v>#DIV/0!</v>
      </c>
      <c r="AF17" t="e">
        <f t="shared" si="35"/>
        <v>#DIV/0!</v>
      </c>
      <c r="AG17">
        <f t="shared" si="36"/>
        <v>6.5931729367475239E-2</v>
      </c>
      <c r="AH17">
        <f t="shared" si="37"/>
        <v>6.593172936746805E-2</v>
      </c>
      <c r="AI17">
        <f t="shared" si="42"/>
        <v>6.5931729367475239E-2</v>
      </c>
      <c r="AJ17">
        <f t="shared" si="25"/>
        <v>6.593172936746447E-2</v>
      </c>
      <c r="AK17" t="b">
        <f t="shared" si="26"/>
        <v>1</v>
      </c>
      <c r="AL17" t="s">
        <v>33</v>
      </c>
      <c r="AM17" t="b">
        <f t="shared" si="38"/>
        <v>1</v>
      </c>
      <c r="AN17">
        <f t="shared" si="14"/>
        <v>0</v>
      </c>
      <c r="AO17">
        <f t="shared" si="4"/>
        <v>7.1817551905439814E-15</v>
      </c>
      <c r="AP17">
        <f t="shared" si="5"/>
        <v>2.594453590160084E-8</v>
      </c>
      <c r="AQ17" t="b">
        <f t="shared" si="27"/>
        <v>0</v>
      </c>
      <c r="AR17" s="10" t="b">
        <f t="shared" si="28"/>
        <v>1</v>
      </c>
      <c r="AS17" s="10" t="b">
        <f t="shared" si="29"/>
        <v>1</v>
      </c>
      <c r="AT17" s="10" t="b">
        <f t="shared" si="39"/>
        <v>1</v>
      </c>
      <c r="AU17" t="str">
        <f t="shared" si="30"/>
        <v>other</v>
      </c>
      <c r="AV17" t="b">
        <f t="shared" si="7"/>
        <v>0</v>
      </c>
      <c r="AW17" t="str">
        <f t="shared" si="40"/>
        <v>Secant</v>
      </c>
      <c r="AX17" t="str">
        <f t="shared" si="41"/>
        <v>Secant</v>
      </c>
      <c r="AY17">
        <f t="shared" si="8"/>
        <v>6.5931729367475239E-2</v>
      </c>
      <c r="AZ17">
        <f t="shared" si="9"/>
        <v>0</v>
      </c>
      <c r="BA17">
        <f t="shared" si="10"/>
        <v>6.5931729367475239E-2</v>
      </c>
      <c r="BB17">
        <f t="shared" si="11"/>
        <v>6.5931729367475239E-2</v>
      </c>
      <c r="BC17">
        <f t="shared" si="12"/>
        <v>0</v>
      </c>
      <c r="BD17">
        <f t="shared" si="13"/>
        <v>0</v>
      </c>
      <c r="BE17">
        <f t="shared" si="15"/>
        <v>6.5931729367475239E-2</v>
      </c>
      <c r="BF17">
        <f t="shared" si="16"/>
        <v>6.5931729367475239E-2</v>
      </c>
    </row>
    <row r="18" spans="1:58" x14ac:dyDescent="0.25">
      <c r="A18" s="8"/>
      <c r="B18" s="2"/>
      <c r="C18" s="2"/>
      <c r="D18" s="2"/>
      <c r="F18">
        <f t="shared" si="18"/>
        <v>7.4999999999999997E-2</v>
      </c>
      <c r="G18">
        <f t="shared" si="1"/>
        <v>2026.8917865030089</v>
      </c>
      <c r="R18">
        <f t="shared" si="19"/>
        <v>7.4999999999999997E-2</v>
      </c>
      <c r="T18">
        <f t="shared" si="20"/>
        <v>15</v>
      </c>
      <c r="U18" s="6">
        <f t="shared" si="21"/>
        <v>6.5931729367475239E-2</v>
      </c>
      <c r="V18" s="6">
        <f t="shared" si="21"/>
        <v>6.5931729367475239E-2</v>
      </c>
      <c r="W18" s="6">
        <f t="shared" si="22"/>
        <v>6.5931729367475239E-2</v>
      </c>
      <c r="X18" s="6">
        <f t="shared" si="31"/>
        <v>6.5931729367460876E-2</v>
      </c>
      <c r="Y18">
        <f t="shared" si="2"/>
        <v>0</v>
      </c>
      <c r="Z18">
        <f t="shared" si="3"/>
        <v>0</v>
      </c>
      <c r="AA18">
        <f t="shared" si="23"/>
        <v>0</v>
      </c>
      <c r="AB18">
        <f t="shared" si="24"/>
        <v>-3.3323885872960091E-9</v>
      </c>
      <c r="AC18" t="e">
        <f t="shared" si="32"/>
        <v>#DIV/0!</v>
      </c>
      <c r="AD18" t="e">
        <f t="shared" si="33"/>
        <v>#DIV/0!</v>
      </c>
      <c r="AE18" t="e">
        <f t="shared" si="34"/>
        <v>#DIV/0!</v>
      </c>
      <c r="AF18" t="e">
        <f t="shared" si="35"/>
        <v>#DIV/0!</v>
      </c>
      <c r="AG18" t="e">
        <f t="shared" si="36"/>
        <v>#DIV/0!</v>
      </c>
      <c r="AH18">
        <f t="shared" si="37"/>
        <v>6.5931729367475239E-2</v>
      </c>
      <c r="AI18" t="e">
        <f t="shared" si="42"/>
        <v>#DIV/0!</v>
      </c>
      <c r="AJ18">
        <f t="shared" si="25"/>
        <v>6.5931729367475239E-2</v>
      </c>
      <c r="AK18" t="e">
        <f t="shared" si="26"/>
        <v>#DIV/0!</v>
      </c>
      <c r="AL18" t="s">
        <v>33</v>
      </c>
      <c r="AM18" t="b">
        <f t="shared" si="38"/>
        <v>1</v>
      </c>
      <c r="AN18" t="e">
        <f t="shared" si="14"/>
        <v>#DIV/0!</v>
      </c>
      <c r="AO18">
        <f t="shared" si="4"/>
        <v>0</v>
      </c>
      <c r="AP18">
        <f t="shared" si="5"/>
        <v>7.1817551905439814E-15</v>
      </c>
      <c r="AQ18" t="e">
        <f t="shared" si="27"/>
        <v>#DIV/0!</v>
      </c>
      <c r="AR18" s="10" t="e">
        <f t="shared" si="28"/>
        <v>#DIV/0!</v>
      </c>
      <c r="AS18" s="10" t="b">
        <f t="shared" si="29"/>
        <v>1</v>
      </c>
      <c r="AT18" s="10" t="b">
        <f t="shared" si="39"/>
        <v>1</v>
      </c>
      <c r="AU18" t="e">
        <f t="shared" si="30"/>
        <v>#DIV/0!</v>
      </c>
      <c r="AV18" t="b">
        <f t="shared" si="7"/>
        <v>0</v>
      </c>
      <c r="AW18" t="str">
        <f t="shared" si="40"/>
        <v>Secant</v>
      </c>
      <c r="AX18" t="e">
        <f t="shared" si="41"/>
        <v>#DIV/0!</v>
      </c>
      <c r="AY18" t="e">
        <f t="shared" si="8"/>
        <v>#DIV/0!</v>
      </c>
      <c r="AZ18" t="e">
        <f t="shared" si="9"/>
        <v>#DIV/0!</v>
      </c>
      <c r="BA18" t="e">
        <f t="shared" si="10"/>
        <v>#DIV/0!</v>
      </c>
      <c r="BB18" t="e">
        <f t="shared" si="11"/>
        <v>#DIV/0!</v>
      </c>
      <c r="BC18" t="e">
        <f t="shared" si="12"/>
        <v>#DIV/0!</v>
      </c>
      <c r="BD18" t="e">
        <f t="shared" si="13"/>
        <v>#DIV/0!</v>
      </c>
      <c r="BE18" t="e">
        <f t="shared" si="15"/>
        <v>#DIV/0!</v>
      </c>
      <c r="BF18" t="e">
        <f t="shared" si="16"/>
        <v>#DIV/0!</v>
      </c>
    </row>
    <row r="19" spans="1:58" x14ac:dyDescent="0.25">
      <c r="A19" s="8"/>
      <c r="B19" s="2"/>
      <c r="C19" s="3"/>
      <c r="D19" s="2"/>
      <c r="F19">
        <f t="shared" si="18"/>
        <v>0.08</v>
      </c>
      <c r="G19">
        <f t="shared" si="1"/>
        <v>3081.9268630893494</v>
      </c>
      <c r="R19">
        <f t="shared" si="19"/>
        <v>0.08</v>
      </c>
      <c r="T19">
        <f t="shared" si="20"/>
        <v>16</v>
      </c>
      <c r="U19" s="6" t="e">
        <f t="shared" si="21"/>
        <v>#DIV/0!</v>
      </c>
      <c r="V19" s="6" t="e">
        <f t="shared" si="21"/>
        <v>#DIV/0!</v>
      </c>
      <c r="W19" s="6">
        <f t="shared" si="22"/>
        <v>6.5931729367475239E-2</v>
      </c>
      <c r="X19" s="6">
        <f t="shared" si="31"/>
        <v>6.5931729367475239E-2</v>
      </c>
      <c r="Y19" t="e">
        <f t="shared" si="2"/>
        <v>#DIV/0!</v>
      </c>
      <c r="Z19" t="e">
        <f t="shared" si="3"/>
        <v>#DIV/0!</v>
      </c>
      <c r="AA19">
        <f t="shared" si="23"/>
        <v>0</v>
      </c>
      <c r="AB19">
        <f t="shared" si="24"/>
        <v>0</v>
      </c>
      <c r="AC19" t="e">
        <f t="shared" si="32"/>
        <v>#DIV/0!</v>
      </c>
      <c r="AD19" t="e">
        <f t="shared" si="33"/>
        <v>#DIV/0!</v>
      </c>
      <c r="AE19" t="e">
        <f t="shared" si="34"/>
        <v>#DIV/0!</v>
      </c>
      <c r="AF19" t="e">
        <f t="shared" si="35"/>
        <v>#DIV/0!</v>
      </c>
      <c r="AG19" t="e">
        <f t="shared" si="36"/>
        <v>#DIV/0!</v>
      </c>
      <c r="AH19" t="e">
        <f t="shared" si="37"/>
        <v>#DIV/0!</v>
      </c>
      <c r="AI19" t="e">
        <f t="shared" si="42"/>
        <v>#DIV/0!</v>
      </c>
      <c r="AJ19" t="e">
        <f t="shared" si="25"/>
        <v>#DIV/0!</v>
      </c>
      <c r="AK19" t="e">
        <f t="shared" si="26"/>
        <v>#DIV/0!</v>
      </c>
      <c r="AL19" t="s">
        <v>33</v>
      </c>
      <c r="AM19" t="b">
        <f t="shared" si="38"/>
        <v>1</v>
      </c>
      <c r="AN19" t="e">
        <f t="shared" si="14"/>
        <v>#DIV/0!</v>
      </c>
      <c r="AO19" t="e">
        <f t="shared" si="4"/>
        <v>#DIV/0!</v>
      </c>
      <c r="AP19">
        <f t="shared" si="5"/>
        <v>0</v>
      </c>
      <c r="AQ19" t="e">
        <f t="shared" si="27"/>
        <v>#DIV/0!</v>
      </c>
      <c r="AR19" s="10" t="e">
        <f t="shared" si="28"/>
        <v>#DIV/0!</v>
      </c>
      <c r="AS19" s="10" t="e">
        <f t="shared" si="29"/>
        <v>#DIV/0!</v>
      </c>
      <c r="AT19" s="10" t="b">
        <f t="shared" si="39"/>
        <v>1</v>
      </c>
      <c r="AU19" t="e">
        <f t="shared" si="30"/>
        <v>#DIV/0!</v>
      </c>
      <c r="AV19" t="e">
        <f t="shared" si="7"/>
        <v>#DIV/0!</v>
      </c>
      <c r="AW19" t="e">
        <f t="shared" si="40"/>
        <v>#DIV/0!</v>
      </c>
      <c r="AX19" t="e">
        <f t="shared" si="41"/>
        <v>#DIV/0!</v>
      </c>
      <c r="AY19" t="e">
        <f t="shared" si="8"/>
        <v>#DIV/0!</v>
      </c>
      <c r="AZ19" t="e">
        <f t="shared" si="9"/>
        <v>#DIV/0!</v>
      </c>
      <c r="BA19" t="e">
        <f t="shared" si="10"/>
        <v>#DIV/0!</v>
      </c>
      <c r="BB19" t="e">
        <f t="shared" si="11"/>
        <v>#DIV/0!</v>
      </c>
      <c r="BC19" t="e">
        <f t="shared" si="12"/>
        <v>#DIV/0!</v>
      </c>
      <c r="BD19" t="e">
        <f t="shared" si="13"/>
        <v>#DIV/0!</v>
      </c>
      <c r="BE19" t="e">
        <f t="shared" si="15"/>
        <v>#DIV/0!</v>
      </c>
      <c r="BF19" t="e">
        <f t="shared" si="16"/>
        <v>#DIV/0!</v>
      </c>
    </row>
    <row r="20" spans="1:58" x14ac:dyDescent="0.25">
      <c r="A20" s="8"/>
      <c r="B20" s="2"/>
      <c r="C20" s="2"/>
      <c r="D20" s="2"/>
      <c r="F20">
        <f t="shared" si="18"/>
        <v>8.5000000000000006E-2</v>
      </c>
      <c r="G20">
        <f t="shared" si="1"/>
        <v>4094.8868560792544</v>
      </c>
      <c r="R20">
        <f t="shared" si="19"/>
        <v>8.5000000000000006E-2</v>
      </c>
      <c r="T20">
        <f t="shared" si="20"/>
        <v>17</v>
      </c>
      <c r="U20" s="6" t="e">
        <f t="shared" si="21"/>
        <v>#DIV/0!</v>
      </c>
      <c r="V20" s="6" t="e">
        <f t="shared" si="21"/>
        <v>#DIV/0!</v>
      </c>
      <c r="W20" s="6" t="e">
        <f t="shared" si="22"/>
        <v>#DIV/0!</v>
      </c>
      <c r="X20" s="6">
        <f t="shared" si="31"/>
        <v>6.5931729367475239E-2</v>
      </c>
      <c r="Y20" t="e">
        <f t="shared" si="2"/>
        <v>#DIV/0!</v>
      </c>
      <c r="Z20" t="e">
        <f t="shared" si="3"/>
        <v>#DIV/0!</v>
      </c>
      <c r="AA20" t="e">
        <f t="shared" si="23"/>
        <v>#DIV/0!</v>
      </c>
      <c r="AB20">
        <f t="shared" si="24"/>
        <v>0</v>
      </c>
      <c r="AC20" t="e">
        <f t="shared" si="32"/>
        <v>#DIV/0!</v>
      </c>
      <c r="AD20" t="e">
        <f t="shared" si="33"/>
        <v>#DIV/0!</v>
      </c>
      <c r="AE20" t="e">
        <f t="shared" si="34"/>
        <v>#DIV/0!</v>
      </c>
      <c r="AF20" t="e">
        <f t="shared" si="35"/>
        <v>#DIV/0!</v>
      </c>
      <c r="AG20" t="e">
        <f t="shared" si="36"/>
        <v>#DIV/0!</v>
      </c>
      <c r="AH20" t="e">
        <f t="shared" si="37"/>
        <v>#DIV/0!</v>
      </c>
      <c r="AI20" t="e">
        <f t="shared" si="42"/>
        <v>#DIV/0!</v>
      </c>
      <c r="AJ20" t="e">
        <f t="shared" si="25"/>
        <v>#DIV/0!</v>
      </c>
      <c r="AK20" t="e">
        <f t="shared" si="26"/>
        <v>#DIV/0!</v>
      </c>
      <c r="AL20" t="s">
        <v>33</v>
      </c>
      <c r="AM20" t="b">
        <f t="shared" si="38"/>
        <v>1</v>
      </c>
      <c r="AN20" t="e">
        <f t="shared" si="14"/>
        <v>#DIV/0!</v>
      </c>
      <c r="AO20" t="e">
        <f t="shared" si="4"/>
        <v>#DIV/0!</v>
      </c>
      <c r="AP20" t="e">
        <f t="shared" si="5"/>
        <v>#DIV/0!</v>
      </c>
      <c r="AQ20" t="e">
        <f t="shared" si="27"/>
        <v>#DIV/0!</v>
      </c>
      <c r="AR20" s="10" t="e">
        <f t="shared" si="28"/>
        <v>#DIV/0!</v>
      </c>
      <c r="AS20" s="10" t="e">
        <f t="shared" si="29"/>
        <v>#DIV/0!</v>
      </c>
      <c r="AT20" s="10" t="e">
        <f t="shared" si="39"/>
        <v>#DIV/0!</v>
      </c>
      <c r="AU20" t="e">
        <f t="shared" si="30"/>
        <v>#DIV/0!</v>
      </c>
      <c r="AV20" t="e">
        <f t="shared" si="7"/>
        <v>#DIV/0!</v>
      </c>
      <c r="AW20" t="e">
        <f t="shared" si="40"/>
        <v>#DIV/0!</v>
      </c>
      <c r="AX20" t="e">
        <f t="shared" si="41"/>
        <v>#DIV/0!</v>
      </c>
      <c r="AY20" t="e">
        <f t="shared" si="8"/>
        <v>#DIV/0!</v>
      </c>
      <c r="AZ20" t="e">
        <f t="shared" si="9"/>
        <v>#DIV/0!</v>
      </c>
      <c r="BA20" t="e">
        <f t="shared" si="10"/>
        <v>#DIV/0!</v>
      </c>
      <c r="BB20" t="e">
        <f t="shared" si="11"/>
        <v>#DIV/0!</v>
      </c>
      <c r="BC20" t="e">
        <f t="shared" si="12"/>
        <v>#DIV/0!</v>
      </c>
      <c r="BD20" t="e">
        <f t="shared" si="13"/>
        <v>#DIV/0!</v>
      </c>
      <c r="BE20" t="e">
        <f t="shared" si="15"/>
        <v>#DIV/0!</v>
      </c>
      <c r="BF20" t="e">
        <f t="shared" si="16"/>
        <v>#DIV/0!</v>
      </c>
    </row>
    <row r="21" spans="1:58" x14ac:dyDescent="0.25">
      <c r="A21" s="8"/>
      <c r="B21" s="2"/>
      <c r="C21" s="2"/>
      <c r="D21" s="2"/>
      <c r="F21">
        <f t="shared" si="18"/>
        <v>9.0000000000000011E-2</v>
      </c>
      <c r="G21">
        <f t="shared" si="1"/>
        <v>5067.5398454699243</v>
      </c>
      <c r="R21">
        <f t="shared" si="19"/>
        <v>9.0000000000000011E-2</v>
      </c>
      <c r="T21">
        <f t="shared" si="20"/>
        <v>18</v>
      </c>
      <c r="U21" s="6" t="e">
        <f t="shared" si="21"/>
        <v>#DIV/0!</v>
      </c>
      <c r="V21" s="6" t="e">
        <f t="shared" si="21"/>
        <v>#DIV/0!</v>
      </c>
      <c r="W21" s="6" t="e">
        <f t="shared" si="22"/>
        <v>#DIV/0!</v>
      </c>
      <c r="X21" s="6" t="e">
        <f t="shared" si="31"/>
        <v>#DIV/0!</v>
      </c>
      <c r="Y21" t="e">
        <f t="shared" si="2"/>
        <v>#DIV/0!</v>
      </c>
      <c r="Z21" t="e">
        <f t="shared" si="3"/>
        <v>#DIV/0!</v>
      </c>
      <c r="AA21" t="e">
        <f t="shared" si="23"/>
        <v>#DIV/0!</v>
      </c>
      <c r="AB21" t="e">
        <f t="shared" si="24"/>
        <v>#DIV/0!</v>
      </c>
      <c r="AC21" t="e">
        <f t="shared" si="32"/>
        <v>#DIV/0!</v>
      </c>
      <c r="AD21" t="e">
        <f t="shared" si="33"/>
        <v>#DIV/0!</v>
      </c>
      <c r="AE21" t="e">
        <f t="shared" si="34"/>
        <v>#DIV/0!</v>
      </c>
      <c r="AF21" t="e">
        <f t="shared" si="35"/>
        <v>#DIV/0!</v>
      </c>
      <c r="AG21" t="e">
        <f t="shared" si="36"/>
        <v>#DIV/0!</v>
      </c>
      <c r="AH21" t="e">
        <f t="shared" si="37"/>
        <v>#DIV/0!</v>
      </c>
      <c r="AI21" t="e">
        <f t="shared" si="42"/>
        <v>#DIV/0!</v>
      </c>
      <c r="AJ21" t="e">
        <f t="shared" si="25"/>
        <v>#DIV/0!</v>
      </c>
      <c r="AK21" t="e">
        <f t="shared" si="26"/>
        <v>#DIV/0!</v>
      </c>
      <c r="AL21" t="s">
        <v>33</v>
      </c>
      <c r="AM21" t="b">
        <f t="shared" si="38"/>
        <v>1</v>
      </c>
      <c r="AN21" t="e">
        <f t="shared" si="14"/>
        <v>#DIV/0!</v>
      </c>
      <c r="AO21" t="e">
        <f t="shared" si="4"/>
        <v>#DIV/0!</v>
      </c>
      <c r="AP21" t="e">
        <f t="shared" si="5"/>
        <v>#DIV/0!</v>
      </c>
      <c r="AQ21" t="e">
        <f t="shared" si="27"/>
        <v>#DIV/0!</v>
      </c>
      <c r="AR21" s="10" t="e">
        <f t="shared" si="28"/>
        <v>#DIV/0!</v>
      </c>
      <c r="AS21" s="10" t="e">
        <f t="shared" si="29"/>
        <v>#DIV/0!</v>
      </c>
      <c r="AT21" s="10" t="e">
        <f t="shared" si="39"/>
        <v>#DIV/0!</v>
      </c>
      <c r="AU21" t="e">
        <f t="shared" si="30"/>
        <v>#DIV/0!</v>
      </c>
      <c r="AV21" t="e">
        <f t="shared" si="7"/>
        <v>#DIV/0!</v>
      </c>
      <c r="AW21" t="e">
        <f t="shared" si="40"/>
        <v>#DIV/0!</v>
      </c>
      <c r="AX21" t="e">
        <f t="shared" si="41"/>
        <v>#DIV/0!</v>
      </c>
      <c r="AY21" t="e">
        <f t="shared" si="8"/>
        <v>#DIV/0!</v>
      </c>
      <c r="AZ21" t="e">
        <f t="shared" si="9"/>
        <v>#DIV/0!</v>
      </c>
      <c r="BA21" t="e">
        <f t="shared" si="10"/>
        <v>#DIV/0!</v>
      </c>
      <c r="BB21" t="e">
        <f t="shared" si="11"/>
        <v>#DIV/0!</v>
      </c>
      <c r="BC21" t="e">
        <f t="shared" si="12"/>
        <v>#DIV/0!</v>
      </c>
      <c r="BD21" t="e">
        <f t="shared" si="13"/>
        <v>#DIV/0!</v>
      </c>
      <c r="BE21" t="e">
        <f t="shared" si="15"/>
        <v>#DIV/0!</v>
      </c>
      <c r="BF21" t="e">
        <f t="shared" si="16"/>
        <v>#DIV/0!</v>
      </c>
    </row>
    <row r="22" spans="1:58" x14ac:dyDescent="0.25">
      <c r="A22" s="8"/>
      <c r="B22" s="2"/>
      <c r="C22" s="2"/>
      <c r="D22" s="2"/>
      <c r="F22">
        <f t="shared" si="18"/>
        <v>9.5000000000000015E-2</v>
      </c>
      <c r="G22">
        <f t="shared" si="1"/>
        <v>6001.5733328929418</v>
      </c>
      <c r="R22">
        <f t="shared" si="19"/>
        <v>9.5000000000000015E-2</v>
      </c>
      <c r="T22">
        <f t="shared" si="20"/>
        <v>19</v>
      </c>
      <c r="U22" s="6" t="e">
        <f t="shared" si="21"/>
        <v>#DIV/0!</v>
      </c>
      <c r="V22" s="6" t="e">
        <f t="shared" si="21"/>
        <v>#DIV/0!</v>
      </c>
      <c r="W22" s="6" t="e">
        <f t="shared" si="22"/>
        <v>#DIV/0!</v>
      </c>
      <c r="X22" s="6" t="e">
        <f t="shared" si="31"/>
        <v>#DIV/0!</v>
      </c>
      <c r="Y22" t="e">
        <f t="shared" si="2"/>
        <v>#DIV/0!</v>
      </c>
      <c r="Z22" t="e">
        <f t="shared" si="3"/>
        <v>#DIV/0!</v>
      </c>
      <c r="AA22" t="e">
        <f t="shared" si="23"/>
        <v>#DIV/0!</v>
      </c>
      <c r="AB22" t="e">
        <f t="shared" si="24"/>
        <v>#DIV/0!</v>
      </c>
      <c r="AC22" t="e">
        <f t="shared" si="32"/>
        <v>#DIV/0!</v>
      </c>
      <c r="AD22" t="e">
        <f t="shared" si="33"/>
        <v>#DIV/0!</v>
      </c>
      <c r="AE22" t="e">
        <f t="shared" si="34"/>
        <v>#DIV/0!</v>
      </c>
      <c r="AF22" t="e">
        <f t="shared" si="35"/>
        <v>#DIV/0!</v>
      </c>
      <c r="AG22" t="e">
        <f t="shared" si="36"/>
        <v>#DIV/0!</v>
      </c>
      <c r="AH22" t="e">
        <f t="shared" si="37"/>
        <v>#DIV/0!</v>
      </c>
      <c r="AI22" t="e">
        <f t="shared" si="42"/>
        <v>#DIV/0!</v>
      </c>
      <c r="AJ22" t="e">
        <f t="shared" si="25"/>
        <v>#DIV/0!</v>
      </c>
      <c r="AK22" t="e">
        <f t="shared" si="26"/>
        <v>#DIV/0!</v>
      </c>
      <c r="AL22" t="s">
        <v>33</v>
      </c>
      <c r="AM22" t="b">
        <f t="shared" si="38"/>
        <v>1</v>
      </c>
      <c r="AN22" t="e">
        <f t="shared" si="14"/>
        <v>#DIV/0!</v>
      </c>
      <c r="AO22" t="e">
        <f t="shared" si="4"/>
        <v>#DIV/0!</v>
      </c>
      <c r="AP22" t="e">
        <f t="shared" si="5"/>
        <v>#DIV/0!</v>
      </c>
      <c r="AQ22" t="e">
        <f t="shared" si="27"/>
        <v>#DIV/0!</v>
      </c>
      <c r="AR22" s="10" t="e">
        <f t="shared" si="28"/>
        <v>#DIV/0!</v>
      </c>
      <c r="AS22" s="10" t="e">
        <f t="shared" si="29"/>
        <v>#DIV/0!</v>
      </c>
      <c r="AT22" s="10" t="e">
        <f t="shared" si="39"/>
        <v>#DIV/0!</v>
      </c>
      <c r="AU22" t="e">
        <f t="shared" si="30"/>
        <v>#DIV/0!</v>
      </c>
      <c r="AV22" t="e">
        <f t="shared" si="7"/>
        <v>#DIV/0!</v>
      </c>
      <c r="AW22" t="e">
        <f t="shared" si="40"/>
        <v>#DIV/0!</v>
      </c>
      <c r="AX22" t="e">
        <f t="shared" si="41"/>
        <v>#DIV/0!</v>
      </c>
      <c r="AY22" t="e">
        <f t="shared" si="8"/>
        <v>#DIV/0!</v>
      </c>
      <c r="AZ22" t="e">
        <f t="shared" si="9"/>
        <v>#DIV/0!</v>
      </c>
      <c r="BA22" t="e">
        <f t="shared" si="10"/>
        <v>#DIV/0!</v>
      </c>
      <c r="BB22" t="e">
        <f t="shared" si="11"/>
        <v>#DIV/0!</v>
      </c>
      <c r="BC22" t="e">
        <f t="shared" si="12"/>
        <v>#DIV/0!</v>
      </c>
      <c r="BD22" t="e">
        <f t="shared" si="13"/>
        <v>#DIV/0!</v>
      </c>
      <c r="BE22" t="e">
        <f t="shared" si="15"/>
        <v>#DIV/0!</v>
      </c>
      <c r="BF22" t="e">
        <f t="shared" si="16"/>
        <v>#DIV/0!</v>
      </c>
    </row>
    <row r="23" spans="1:58" x14ac:dyDescent="0.25">
      <c r="A23" s="8"/>
      <c r="B23" s="2"/>
      <c r="C23" s="2"/>
      <c r="D23" s="2"/>
      <c r="F23">
        <f t="shared" si="18"/>
        <v>0.10000000000000002</v>
      </c>
      <c r="G23">
        <f t="shared" si="1"/>
        <v>6898.598230707561</v>
      </c>
      <c r="R23">
        <f t="shared" si="19"/>
        <v>0.10000000000000002</v>
      </c>
      <c r="T23">
        <f t="shared" si="20"/>
        <v>20</v>
      </c>
      <c r="U23" s="6" t="e">
        <f t="shared" si="21"/>
        <v>#DIV/0!</v>
      </c>
      <c r="V23" s="6" t="e">
        <f t="shared" si="21"/>
        <v>#DIV/0!</v>
      </c>
      <c r="W23" s="6" t="e">
        <f t="shared" si="22"/>
        <v>#DIV/0!</v>
      </c>
      <c r="X23" s="6" t="e">
        <f t="shared" si="31"/>
        <v>#DIV/0!</v>
      </c>
      <c r="Y23" t="e">
        <f t="shared" si="2"/>
        <v>#DIV/0!</v>
      </c>
      <c r="Z23" t="e">
        <f t="shared" si="3"/>
        <v>#DIV/0!</v>
      </c>
      <c r="AA23" t="e">
        <f t="shared" si="23"/>
        <v>#DIV/0!</v>
      </c>
      <c r="AB23" t="e">
        <f t="shared" si="24"/>
        <v>#DIV/0!</v>
      </c>
      <c r="AC23" t="e">
        <f t="shared" si="32"/>
        <v>#DIV/0!</v>
      </c>
      <c r="AD23" t="e">
        <f t="shared" si="33"/>
        <v>#DIV/0!</v>
      </c>
      <c r="AE23" t="e">
        <f t="shared" si="34"/>
        <v>#DIV/0!</v>
      </c>
      <c r="AF23" t="e">
        <f t="shared" si="35"/>
        <v>#DIV/0!</v>
      </c>
      <c r="AG23" t="e">
        <f t="shared" si="36"/>
        <v>#DIV/0!</v>
      </c>
      <c r="AH23" t="e">
        <f t="shared" si="37"/>
        <v>#DIV/0!</v>
      </c>
      <c r="AI23" t="e">
        <f t="shared" si="42"/>
        <v>#DIV/0!</v>
      </c>
      <c r="AJ23" t="e">
        <f t="shared" si="25"/>
        <v>#DIV/0!</v>
      </c>
      <c r="AK23" t="e">
        <f t="shared" si="26"/>
        <v>#DIV/0!</v>
      </c>
      <c r="AL23" t="s">
        <v>33</v>
      </c>
      <c r="AM23" t="b">
        <f t="shared" si="38"/>
        <v>1</v>
      </c>
      <c r="AN23" t="e">
        <f t="shared" si="14"/>
        <v>#DIV/0!</v>
      </c>
      <c r="AO23" t="e">
        <f t="shared" si="4"/>
        <v>#DIV/0!</v>
      </c>
      <c r="AP23" t="e">
        <f t="shared" si="5"/>
        <v>#DIV/0!</v>
      </c>
      <c r="AQ23" t="e">
        <f t="shared" si="27"/>
        <v>#DIV/0!</v>
      </c>
      <c r="AR23" s="10" t="e">
        <f t="shared" si="28"/>
        <v>#DIV/0!</v>
      </c>
      <c r="AS23" s="10" t="e">
        <f t="shared" si="29"/>
        <v>#DIV/0!</v>
      </c>
      <c r="AT23" s="10" t="e">
        <f t="shared" si="39"/>
        <v>#DIV/0!</v>
      </c>
      <c r="AU23" t="e">
        <f t="shared" si="30"/>
        <v>#DIV/0!</v>
      </c>
      <c r="AV23" t="e">
        <f t="shared" si="7"/>
        <v>#DIV/0!</v>
      </c>
      <c r="AW23" t="e">
        <f t="shared" si="40"/>
        <v>#DIV/0!</v>
      </c>
      <c r="AX23" t="e">
        <f t="shared" si="41"/>
        <v>#DIV/0!</v>
      </c>
      <c r="AY23" t="e">
        <f t="shared" si="8"/>
        <v>#DIV/0!</v>
      </c>
      <c r="AZ23" t="e">
        <f t="shared" si="9"/>
        <v>#DIV/0!</v>
      </c>
      <c r="BA23" t="e">
        <f t="shared" si="10"/>
        <v>#DIV/0!</v>
      </c>
      <c r="BB23" t="e">
        <f t="shared" si="11"/>
        <v>#DIV/0!</v>
      </c>
      <c r="BC23" t="e">
        <f t="shared" si="12"/>
        <v>#DIV/0!</v>
      </c>
      <c r="BD23" t="e">
        <f t="shared" si="13"/>
        <v>#DIV/0!</v>
      </c>
      <c r="BE23" t="e">
        <f t="shared" si="15"/>
        <v>#DIV/0!</v>
      </c>
      <c r="BF23" t="e">
        <f t="shared" si="16"/>
        <v>#DIV/0!</v>
      </c>
    </row>
    <row r="24" spans="1:58" x14ac:dyDescent="0.25">
      <c r="A24" s="8"/>
      <c r="B24" s="2"/>
      <c r="C24" s="2"/>
      <c r="D24" s="2"/>
      <c r="F24">
        <f t="shared" si="18"/>
        <v>0.10500000000000002</v>
      </c>
      <c r="G24">
        <f t="shared" si="1"/>
        <v>7760.1526374325986</v>
      </c>
      <c r="R24">
        <f t="shared" si="19"/>
        <v>0.10500000000000002</v>
      </c>
      <c r="T24">
        <f t="shared" si="20"/>
        <v>21</v>
      </c>
      <c r="U24" s="6" t="e">
        <f t="shared" si="21"/>
        <v>#DIV/0!</v>
      </c>
      <c r="V24" s="6" t="e">
        <f t="shared" si="21"/>
        <v>#DIV/0!</v>
      </c>
      <c r="W24" s="6" t="e">
        <f t="shared" si="22"/>
        <v>#DIV/0!</v>
      </c>
      <c r="X24" s="6" t="e">
        <f t="shared" si="31"/>
        <v>#DIV/0!</v>
      </c>
      <c r="Y24" t="e">
        <f t="shared" si="2"/>
        <v>#DIV/0!</v>
      </c>
      <c r="Z24" t="e">
        <f t="shared" si="3"/>
        <v>#DIV/0!</v>
      </c>
      <c r="AA24" t="e">
        <f t="shared" si="23"/>
        <v>#DIV/0!</v>
      </c>
      <c r="AB24" t="e">
        <f t="shared" si="24"/>
        <v>#DIV/0!</v>
      </c>
      <c r="AC24" t="e">
        <f t="shared" si="32"/>
        <v>#DIV/0!</v>
      </c>
      <c r="AD24" t="e">
        <f t="shared" si="33"/>
        <v>#DIV/0!</v>
      </c>
      <c r="AE24" t="e">
        <f t="shared" si="34"/>
        <v>#DIV/0!</v>
      </c>
      <c r="AF24" t="e">
        <f t="shared" si="35"/>
        <v>#DIV/0!</v>
      </c>
      <c r="AG24" t="e">
        <f t="shared" si="36"/>
        <v>#DIV/0!</v>
      </c>
      <c r="AH24" t="e">
        <f t="shared" si="37"/>
        <v>#DIV/0!</v>
      </c>
      <c r="AI24" t="e">
        <f t="shared" si="42"/>
        <v>#DIV/0!</v>
      </c>
      <c r="AJ24" t="e">
        <f t="shared" si="25"/>
        <v>#DIV/0!</v>
      </c>
      <c r="AK24" t="e">
        <f t="shared" si="26"/>
        <v>#DIV/0!</v>
      </c>
      <c r="AL24" t="s">
        <v>33</v>
      </c>
      <c r="AM24" t="b">
        <f t="shared" si="38"/>
        <v>1</v>
      </c>
      <c r="AN24" t="e">
        <f t="shared" si="14"/>
        <v>#DIV/0!</v>
      </c>
      <c r="AO24" t="e">
        <f t="shared" si="4"/>
        <v>#DIV/0!</v>
      </c>
      <c r="AP24" t="e">
        <f t="shared" si="5"/>
        <v>#DIV/0!</v>
      </c>
      <c r="AQ24" t="e">
        <f t="shared" si="27"/>
        <v>#DIV/0!</v>
      </c>
      <c r="AR24" s="10" t="e">
        <f t="shared" si="28"/>
        <v>#DIV/0!</v>
      </c>
      <c r="AS24" s="10" t="e">
        <f t="shared" si="29"/>
        <v>#DIV/0!</v>
      </c>
      <c r="AT24" s="10" t="e">
        <f t="shared" si="39"/>
        <v>#DIV/0!</v>
      </c>
      <c r="AU24" t="e">
        <f t="shared" si="30"/>
        <v>#DIV/0!</v>
      </c>
      <c r="AV24" t="e">
        <f t="shared" si="7"/>
        <v>#DIV/0!</v>
      </c>
      <c r="AW24" t="e">
        <f t="shared" si="40"/>
        <v>#DIV/0!</v>
      </c>
      <c r="AX24" t="e">
        <f t="shared" si="41"/>
        <v>#DIV/0!</v>
      </c>
      <c r="AY24" t="e">
        <f t="shared" si="8"/>
        <v>#DIV/0!</v>
      </c>
      <c r="AZ24" t="e">
        <f t="shared" si="9"/>
        <v>#DIV/0!</v>
      </c>
      <c r="BA24" t="e">
        <f t="shared" si="10"/>
        <v>#DIV/0!</v>
      </c>
      <c r="BB24" t="e">
        <f t="shared" si="11"/>
        <v>#DIV/0!</v>
      </c>
      <c r="BC24" t="e">
        <f t="shared" si="12"/>
        <v>#DIV/0!</v>
      </c>
      <c r="BD24" t="e">
        <f t="shared" si="13"/>
        <v>#DIV/0!</v>
      </c>
      <c r="BE24" t="e">
        <f t="shared" si="15"/>
        <v>#DIV/0!</v>
      </c>
      <c r="BF24" t="e">
        <f t="shared" si="16"/>
        <v>#DIV/0!</v>
      </c>
    </row>
    <row r="25" spans="1:58" x14ac:dyDescent="0.25">
      <c r="A25" s="8"/>
      <c r="B25" s="2"/>
      <c r="C25" s="2"/>
      <c r="D25" s="2"/>
      <c r="F25">
        <f t="shared" si="18"/>
        <v>0.11000000000000003</v>
      </c>
      <c r="G25">
        <f t="shared" si="1"/>
        <v>8587.7054118360975</v>
      </c>
      <c r="R25">
        <f t="shared" si="19"/>
        <v>0.11000000000000003</v>
      </c>
      <c r="T25">
        <f t="shared" si="20"/>
        <v>22</v>
      </c>
      <c r="U25" s="6" t="e">
        <f t="shared" si="21"/>
        <v>#DIV/0!</v>
      </c>
      <c r="V25" s="6" t="e">
        <f t="shared" si="21"/>
        <v>#DIV/0!</v>
      </c>
      <c r="W25" s="6" t="e">
        <f t="shared" si="22"/>
        <v>#DIV/0!</v>
      </c>
      <c r="X25" s="6" t="e">
        <f t="shared" si="31"/>
        <v>#DIV/0!</v>
      </c>
      <c r="Y25" t="e">
        <f t="shared" si="2"/>
        <v>#DIV/0!</v>
      </c>
      <c r="Z25" t="e">
        <f t="shared" si="3"/>
        <v>#DIV/0!</v>
      </c>
      <c r="AA25" t="e">
        <f t="shared" si="23"/>
        <v>#DIV/0!</v>
      </c>
      <c r="AB25" t="e">
        <f t="shared" si="24"/>
        <v>#DIV/0!</v>
      </c>
      <c r="AC25" t="e">
        <f t="shared" si="32"/>
        <v>#DIV/0!</v>
      </c>
      <c r="AD25" t="e">
        <f t="shared" si="33"/>
        <v>#DIV/0!</v>
      </c>
      <c r="AE25" t="e">
        <f t="shared" si="34"/>
        <v>#DIV/0!</v>
      </c>
      <c r="AF25" t="e">
        <f t="shared" si="35"/>
        <v>#DIV/0!</v>
      </c>
      <c r="AG25" t="e">
        <f t="shared" si="36"/>
        <v>#DIV/0!</v>
      </c>
      <c r="AH25" t="e">
        <f t="shared" si="37"/>
        <v>#DIV/0!</v>
      </c>
      <c r="AI25" t="e">
        <f t="shared" si="42"/>
        <v>#DIV/0!</v>
      </c>
      <c r="AJ25" t="e">
        <f t="shared" si="25"/>
        <v>#DIV/0!</v>
      </c>
      <c r="AK25" t="e">
        <f t="shared" si="26"/>
        <v>#DIV/0!</v>
      </c>
      <c r="AL25" t="s">
        <v>33</v>
      </c>
      <c r="AM25" t="b">
        <f t="shared" si="38"/>
        <v>1</v>
      </c>
      <c r="AN25" t="e">
        <f t="shared" si="14"/>
        <v>#DIV/0!</v>
      </c>
      <c r="AO25" t="e">
        <f t="shared" si="4"/>
        <v>#DIV/0!</v>
      </c>
      <c r="AP25" t="e">
        <f t="shared" si="5"/>
        <v>#DIV/0!</v>
      </c>
      <c r="AQ25" t="e">
        <f t="shared" si="27"/>
        <v>#DIV/0!</v>
      </c>
      <c r="AR25" s="10" t="e">
        <f t="shared" si="28"/>
        <v>#DIV/0!</v>
      </c>
      <c r="AS25" s="10" t="e">
        <f t="shared" si="29"/>
        <v>#DIV/0!</v>
      </c>
      <c r="AT25" s="10" t="e">
        <f t="shared" si="39"/>
        <v>#DIV/0!</v>
      </c>
      <c r="AU25" t="e">
        <f t="shared" si="30"/>
        <v>#DIV/0!</v>
      </c>
      <c r="AV25" t="e">
        <f t="shared" si="7"/>
        <v>#DIV/0!</v>
      </c>
      <c r="AW25" t="e">
        <f t="shared" si="40"/>
        <v>#DIV/0!</v>
      </c>
      <c r="AX25" t="e">
        <f t="shared" si="41"/>
        <v>#DIV/0!</v>
      </c>
      <c r="AY25" t="e">
        <f t="shared" si="8"/>
        <v>#DIV/0!</v>
      </c>
      <c r="AZ25" t="e">
        <f t="shared" si="9"/>
        <v>#DIV/0!</v>
      </c>
      <c r="BA25" t="e">
        <f t="shared" si="10"/>
        <v>#DIV/0!</v>
      </c>
      <c r="BB25" t="e">
        <f t="shared" si="11"/>
        <v>#DIV/0!</v>
      </c>
      <c r="BC25" t="e">
        <f t="shared" si="12"/>
        <v>#DIV/0!</v>
      </c>
      <c r="BD25" t="e">
        <f t="shared" si="13"/>
        <v>#DIV/0!</v>
      </c>
      <c r="BE25" t="e">
        <f t="shared" si="15"/>
        <v>#DIV/0!</v>
      </c>
      <c r="BF25" t="e">
        <f t="shared" si="16"/>
        <v>#DIV/0!</v>
      </c>
    </row>
    <row r="26" spans="1:58" x14ac:dyDescent="0.25">
      <c r="A26" s="8"/>
      <c r="B26" s="2"/>
      <c r="C26" s="2"/>
      <c r="D26" s="2"/>
      <c r="F26">
        <f t="shared" si="18"/>
        <v>0.11500000000000003</v>
      </c>
      <c r="G26">
        <f t="shared" si="1"/>
        <v>9382.6595572396254</v>
      </c>
      <c r="R26">
        <f t="shared" si="19"/>
        <v>0.11500000000000003</v>
      </c>
      <c r="T26">
        <f t="shared" si="20"/>
        <v>23</v>
      </c>
      <c r="U26" s="6" t="e">
        <f t="shared" si="21"/>
        <v>#DIV/0!</v>
      </c>
      <c r="V26" s="6" t="e">
        <f t="shared" si="21"/>
        <v>#DIV/0!</v>
      </c>
      <c r="W26" s="6" t="e">
        <f t="shared" si="22"/>
        <v>#DIV/0!</v>
      </c>
      <c r="X26" s="6" t="e">
        <f t="shared" si="31"/>
        <v>#DIV/0!</v>
      </c>
      <c r="Y26" t="e">
        <f t="shared" si="2"/>
        <v>#DIV/0!</v>
      </c>
      <c r="Z26" t="e">
        <f t="shared" si="3"/>
        <v>#DIV/0!</v>
      </c>
      <c r="AA26" t="e">
        <f t="shared" si="23"/>
        <v>#DIV/0!</v>
      </c>
      <c r="AB26" t="e">
        <f t="shared" si="24"/>
        <v>#DIV/0!</v>
      </c>
      <c r="AC26" t="e">
        <f t="shared" si="32"/>
        <v>#DIV/0!</v>
      </c>
      <c r="AD26" t="e">
        <f t="shared" si="33"/>
        <v>#DIV/0!</v>
      </c>
      <c r="AE26" t="e">
        <f t="shared" si="34"/>
        <v>#DIV/0!</v>
      </c>
      <c r="AF26" t="e">
        <f t="shared" si="35"/>
        <v>#DIV/0!</v>
      </c>
      <c r="AG26" t="e">
        <f t="shared" si="36"/>
        <v>#DIV/0!</v>
      </c>
      <c r="AH26" t="e">
        <f t="shared" si="37"/>
        <v>#DIV/0!</v>
      </c>
      <c r="AI26" t="e">
        <f t="shared" si="42"/>
        <v>#DIV/0!</v>
      </c>
      <c r="AJ26" t="e">
        <f t="shared" si="25"/>
        <v>#DIV/0!</v>
      </c>
      <c r="AK26" t="e">
        <f t="shared" si="26"/>
        <v>#DIV/0!</v>
      </c>
      <c r="AL26" t="s">
        <v>33</v>
      </c>
      <c r="AM26" t="b">
        <f t="shared" si="38"/>
        <v>1</v>
      </c>
      <c r="AN26" t="e">
        <f t="shared" si="14"/>
        <v>#DIV/0!</v>
      </c>
      <c r="AO26" t="e">
        <f t="shared" si="4"/>
        <v>#DIV/0!</v>
      </c>
      <c r="AP26" t="e">
        <f t="shared" si="5"/>
        <v>#DIV/0!</v>
      </c>
      <c r="AQ26" t="e">
        <f t="shared" si="27"/>
        <v>#DIV/0!</v>
      </c>
      <c r="AR26" s="10" t="e">
        <f t="shared" si="28"/>
        <v>#DIV/0!</v>
      </c>
      <c r="AS26" s="10" t="e">
        <f t="shared" si="29"/>
        <v>#DIV/0!</v>
      </c>
      <c r="AT26" s="10" t="e">
        <f t="shared" si="39"/>
        <v>#DIV/0!</v>
      </c>
      <c r="AU26" t="e">
        <f t="shared" si="30"/>
        <v>#DIV/0!</v>
      </c>
      <c r="AV26" t="e">
        <f t="shared" si="7"/>
        <v>#DIV/0!</v>
      </c>
      <c r="AW26" t="e">
        <f t="shared" si="40"/>
        <v>#DIV/0!</v>
      </c>
      <c r="AX26" t="e">
        <f t="shared" si="41"/>
        <v>#DIV/0!</v>
      </c>
      <c r="AY26" t="e">
        <f t="shared" si="8"/>
        <v>#DIV/0!</v>
      </c>
      <c r="AZ26" t="e">
        <f t="shared" si="9"/>
        <v>#DIV/0!</v>
      </c>
      <c r="BA26" t="e">
        <f t="shared" si="10"/>
        <v>#DIV/0!</v>
      </c>
      <c r="BB26" t="e">
        <f t="shared" si="11"/>
        <v>#DIV/0!</v>
      </c>
      <c r="BC26" t="e">
        <f t="shared" si="12"/>
        <v>#DIV/0!</v>
      </c>
      <c r="BD26" t="e">
        <f t="shared" si="13"/>
        <v>#DIV/0!</v>
      </c>
      <c r="BE26" t="e">
        <f t="shared" si="15"/>
        <v>#DIV/0!</v>
      </c>
      <c r="BF26" t="e">
        <f t="shared" si="16"/>
        <v>#DIV/0!</v>
      </c>
    </row>
    <row r="27" spans="1:58" x14ac:dyDescent="0.25">
      <c r="A27" s="8"/>
      <c r="B27" s="2"/>
      <c r="C27" s="2"/>
      <c r="D27" s="2"/>
      <c r="F27">
        <f t="shared" si="18"/>
        <v>0.12000000000000004</v>
      </c>
      <c r="G27">
        <f t="shared" si="1"/>
        <v>10146.355426885231</v>
      </c>
      <c r="R27">
        <f t="shared" si="19"/>
        <v>0.12000000000000004</v>
      </c>
      <c r="T27">
        <f t="shared" si="20"/>
        <v>24</v>
      </c>
      <c r="U27" s="6" t="e">
        <f t="shared" si="21"/>
        <v>#DIV/0!</v>
      </c>
      <c r="V27" s="6" t="e">
        <f t="shared" si="21"/>
        <v>#DIV/0!</v>
      </c>
      <c r="W27" s="6" t="e">
        <f t="shared" si="22"/>
        <v>#DIV/0!</v>
      </c>
      <c r="X27" s="6" t="e">
        <f t="shared" si="31"/>
        <v>#DIV/0!</v>
      </c>
      <c r="Y27" t="e">
        <f t="shared" si="2"/>
        <v>#DIV/0!</v>
      </c>
      <c r="Z27" t="e">
        <f t="shared" si="3"/>
        <v>#DIV/0!</v>
      </c>
      <c r="AA27" t="e">
        <f t="shared" si="23"/>
        <v>#DIV/0!</v>
      </c>
      <c r="AB27" t="e">
        <f t="shared" si="24"/>
        <v>#DIV/0!</v>
      </c>
      <c r="AC27" t="e">
        <f t="shared" si="32"/>
        <v>#DIV/0!</v>
      </c>
      <c r="AD27" t="e">
        <f t="shared" si="33"/>
        <v>#DIV/0!</v>
      </c>
      <c r="AE27" t="e">
        <f t="shared" si="34"/>
        <v>#DIV/0!</v>
      </c>
      <c r="AF27" t="e">
        <f t="shared" si="35"/>
        <v>#DIV/0!</v>
      </c>
      <c r="AG27" t="e">
        <f t="shared" si="36"/>
        <v>#DIV/0!</v>
      </c>
      <c r="AH27" t="e">
        <f t="shared" si="37"/>
        <v>#DIV/0!</v>
      </c>
      <c r="AI27" t="e">
        <f t="shared" si="42"/>
        <v>#DIV/0!</v>
      </c>
      <c r="AJ27" t="e">
        <f t="shared" si="25"/>
        <v>#DIV/0!</v>
      </c>
      <c r="AK27" t="e">
        <f t="shared" si="26"/>
        <v>#DIV/0!</v>
      </c>
      <c r="AL27" t="s">
        <v>33</v>
      </c>
      <c r="AM27" t="b">
        <f t="shared" si="38"/>
        <v>1</v>
      </c>
      <c r="AN27" t="e">
        <f t="shared" si="14"/>
        <v>#DIV/0!</v>
      </c>
      <c r="AO27" t="e">
        <f t="shared" si="4"/>
        <v>#DIV/0!</v>
      </c>
      <c r="AP27" t="e">
        <f t="shared" si="5"/>
        <v>#DIV/0!</v>
      </c>
      <c r="AQ27" t="e">
        <f t="shared" si="27"/>
        <v>#DIV/0!</v>
      </c>
      <c r="AR27" s="10" t="e">
        <f t="shared" si="28"/>
        <v>#DIV/0!</v>
      </c>
      <c r="AS27" s="10" t="e">
        <f t="shared" si="29"/>
        <v>#DIV/0!</v>
      </c>
      <c r="AT27" s="10" t="e">
        <f t="shared" si="39"/>
        <v>#DIV/0!</v>
      </c>
      <c r="AU27" t="e">
        <f t="shared" si="30"/>
        <v>#DIV/0!</v>
      </c>
      <c r="AV27" t="e">
        <f t="shared" si="7"/>
        <v>#DIV/0!</v>
      </c>
      <c r="AW27" t="e">
        <f t="shared" si="40"/>
        <v>#DIV/0!</v>
      </c>
      <c r="AX27" t="e">
        <f t="shared" si="41"/>
        <v>#DIV/0!</v>
      </c>
      <c r="AY27" t="e">
        <f t="shared" si="8"/>
        <v>#DIV/0!</v>
      </c>
      <c r="AZ27" t="e">
        <f t="shared" si="9"/>
        <v>#DIV/0!</v>
      </c>
      <c r="BA27" t="e">
        <f t="shared" si="10"/>
        <v>#DIV/0!</v>
      </c>
      <c r="BB27" t="e">
        <f t="shared" si="11"/>
        <v>#DIV/0!</v>
      </c>
      <c r="BC27" t="e">
        <f t="shared" si="12"/>
        <v>#DIV/0!</v>
      </c>
      <c r="BD27" t="e">
        <f t="shared" si="13"/>
        <v>#DIV/0!</v>
      </c>
      <c r="BE27" t="e">
        <f t="shared" si="15"/>
        <v>#DIV/0!</v>
      </c>
      <c r="BF27" t="e">
        <f t="shared" si="16"/>
        <v>#DIV/0!</v>
      </c>
    </row>
    <row r="28" spans="1:58" x14ac:dyDescent="0.25">
      <c r="A28" s="8"/>
      <c r="B28" s="2"/>
      <c r="C28" s="2"/>
      <c r="D28" s="2"/>
      <c r="F28">
        <f t="shared" si="18"/>
        <v>0.12500000000000003</v>
      </c>
      <c r="G28">
        <f t="shared" si="1"/>
        <v>10880.073760546657</v>
      </c>
      <c r="R28">
        <f t="shared" si="19"/>
        <v>0.12500000000000003</v>
      </c>
      <c r="T28">
        <f t="shared" si="20"/>
        <v>25</v>
      </c>
      <c r="U28" s="6" t="e">
        <f t="shared" si="21"/>
        <v>#DIV/0!</v>
      </c>
      <c r="V28" s="6" t="e">
        <f t="shared" si="21"/>
        <v>#DIV/0!</v>
      </c>
      <c r="W28" s="6" t="e">
        <f t="shared" si="22"/>
        <v>#DIV/0!</v>
      </c>
      <c r="X28" s="6" t="e">
        <f t="shared" si="31"/>
        <v>#DIV/0!</v>
      </c>
      <c r="Y28" t="e">
        <f t="shared" si="2"/>
        <v>#DIV/0!</v>
      </c>
      <c r="Z28" t="e">
        <f t="shared" si="3"/>
        <v>#DIV/0!</v>
      </c>
      <c r="AA28" t="e">
        <f t="shared" si="23"/>
        <v>#DIV/0!</v>
      </c>
      <c r="AB28" t="e">
        <f t="shared" si="24"/>
        <v>#DIV/0!</v>
      </c>
      <c r="AC28" t="e">
        <f t="shared" si="32"/>
        <v>#DIV/0!</v>
      </c>
      <c r="AD28" t="e">
        <f t="shared" si="33"/>
        <v>#DIV/0!</v>
      </c>
      <c r="AE28" t="e">
        <f t="shared" si="34"/>
        <v>#DIV/0!</v>
      </c>
      <c r="AF28" t="e">
        <f t="shared" si="35"/>
        <v>#DIV/0!</v>
      </c>
      <c r="AG28" t="e">
        <f t="shared" si="36"/>
        <v>#DIV/0!</v>
      </c>
      <c r="AH28" t="e">
        <f t="shared" si="37"/>
        <v>#DIV/0!</v>
      </c>
      <c r="AI28" t="e">
        <f t="shared" si="42"/>
        <v>#DIV/0!</v>
      </c>
      <c r="AJ28" t="e">
        <f t="shared" si="25"/>
        <v>#DIV/0!</v>
      </c>
      <c r="AK28" t="e">
        <f t="shared" si="26"/>
        <v>#DIV/0!</v>
      </c>
      <c r="AL28" t="s">
        <v>33</v>
      </c>
      <c r="AM28" t="b">
        <f t="shared" si="38"/>
        <v>1</v>
      </c>
      <c r="AN28" t="e">
        <f t="shared" si="14"/>
        <v>#DIV/0!</v>
      </c>
      <c r="AO28" t="e">
        <f t="shared" si="4"/>
        <v>#DIV/0!</v>
      </c>
      <c r="AP28" t="e">
        <f t="shared" si="5"/>
        <v>#DIV/0!</v>
      </c>
      <c r="AQ28" t="e">
        <f t="shared" si="27"/>
        <v>#DIV/0!</v>
      </c>
      <c r="AR28" s="10" t="e">
        <f t="shared" si="28"/>
        <v>#DIV/0!</v>
      </c>
      <c r="AS28" s="10" t="e">
        <f t="shared" si="29"/>
        <v>#DIV/0!</v>
      </c>
      <c r="AT28" s="10" t="e">
        <f t="shared" si="39"/>
        <v>#DIV/0!</v>
      </c>
      <c r="AU28" t="e">
        <f t="shared" si="30"/>
        <v>#DIV/0!</v>
      </c>
      <c r="AV28" t="e">
        <f t="shared" si="7"/>
        <v>#DIV/0!</v>
      </c>
      <c r="AW28" t="e">
        <f t="shared" si="40"/>
        <v>#DIV/0!</v>
      </c>
      <c r="AX28" t="e">
        <f t="shared" si="41"/>
        <v>#DIV/0!</v>
      </c>
      <c r="AY28" t="e">
        <f t="shared" si="8"/>
        <v>#DIV/0!</v>
      </c>
      <c r="AZ28" t="e">
        <f t="shared" si="9"/>
        <v>#DIV/0!</v>
      </c>
      <c r="BA28" t="e">
        <f t="shared" si="10"/>
        <v>#DIV/0!</v>
      </c>
      <c r="BB28" t="e">
        <f t="shared" si="11"/>
        <v>#DIV/0!</v>
      </c>
      <c r="BC28" t="e">
        <f t="shared" si="12"/>
        <v>#DIV/0!</v>
      </c>
      <c r="BD28" t="e">
        <f t="shared" si="13"/>
        <v>#DIV/0!</v>
      </c>
      <c r="BE28" t="e">
        <f t="shared" si="15"/>
        <v>#DIV/0!</v>
      </c>
      <c r="BF28" t="e">
        <f t="shared" si="16"/>
        <v>#DIV/0!</v>
      </c>
    </row>
    <row r="29" spans="1:58" x14ac:dyDescent="0.25">
      <c r="A29" s="8"/>
      <c r="B29" s="2"/>
      <c r="C29" s="2"/>
      <c r="D29" s="2"/>
      <c r="F29">
        <f t="shared" si="18"/>
        <v>0.13000000000000003</v>
      </c>
      <c r="G29">
        <f t="shared" si="1"/>
        <v>11585.038561949317</v>
      </c>
      <c r="R29">
        <f t="shared" si="19"/>
        <v>0.13000000000000003</v>
      </c>
      <c r="T29">
        <f t="shared" si="20"/>
        <v>26</v>
      </c>
      <c r="U29" s="6" t="e">
        <f t="shared" si="21"/>
        <v>#DIV/0!</v>
      </c>
      <c r="V29" s="6" t="e">
        <f t="shared" si="21"/>
        <v>#DIV/0!</v>
      </c>
      <c r="W29" s="6" t="e">
        <f t="shared" si="22"/>
        <v>#DIV/0!</v>
      </c>
      <c r="X29" s="6" t="e">
        <f t="shared" si="31"/>
        <v>#DIV/0!</v>
      </c>
      <c r="Y29" t="e">
        <f t="shared" si="2"/>
        <v>#DIV/0!</v>
      </c>
      <c r="Z29" t="e">
        <f t="shared" si="3"/>
        <v>#DIV/0!</v>
      </c>
      <c r="AA29" t="e">
        <f t="shared" si="23"/>
        <v>#DIV/0!</v>
      </c>
      <c r="AB29" t="e">
        <f t="shared" si="24"/>
        <v>#DIV/0!</v>
      </c>
      <c r="AC29" t="e">
        <f t="shared" si="32"/>
        <v>#DIV/0!</v>
      </c>
      <c r="AD29" t="e">
        <f t="shared" si="33"/>
        <v>#DIV/0!</v>
      </c>
      <c r="AE29" t="e">
        <f t="shared" si="34"/>
        <v>#DIV/0!</v>
      </c>
      <c r="AF29" t="e">
        <f t="shared" si="35"/>
        <v>#DIV/0!</v>
      </c>
      <c r="AG29" t="e">
        <f t="shared" si="36"/>
        <v>#DIV/0!</v>
      </c>
      <c r="AH29" t="e">
        <f t="shared" si="37"/>
        <v>#DIV/0!</v>
      </c>
      <c r="AI29" t="e">
        <f t="shared" si="42"/>
        <v>#DIV/0!</v>
      </c>
      <c r="AJ29" t="e">
        <f t="shared" si="25"/>
        <v>#DIV/0!</v>
      </c>
      <c r="AK29" t="e">
        <f t="shared" si="26"/>
        <v>#DIV/0!</v>
      </c>
      <c r="AL29" t="s">
        <v>33</v>
      </c>
      <c r="AM29" t="b">
        <f t="shared" si="38"/>
        <v>1</v>
      </c>
      <c r="AN29" t="e">
        <f t="shared" si="14"/>
        <v>#DIV/0!</v>
      </c>
      <c r="AO29" t="e">
        <f t="shared" si="4"/>
        <v>#DIV/0!</v>
      </c>
      <c r="AP29" t="e">
        <f t="shared" si="5"/>
        <v>#DIV/0!</v>
      </c>
      <c r="AQ29" t="e">
        <f t="shared" si="27"/>
        <v>#DIV/0!</v>
      </c>
      <c r="AR29" s="10" t="e">
        <f t="shared" si="28"/>
        <v>#DIV/0!</v>
      </c>
      <c r="AS29" s="10" t="e">
        <f t="shared" si="29"/>
        <v>#DIV/0!</v>
      </c>
      <c r="AT29" s="10" t="e">
        <f t="shared" si="39"/>
        <v>#DIV/0!</v>
      </c>
      <c r="AU29" t="e">
        <f t="shared" si="30"/>
        <v>#DIV/0!</v>
      </c>
      <c r="AV29" t="e">
        <f t="shared" si="7"/>
        <v>#DIV/0!</v>
      </c>
      <c r="AW29" t="e">
        <f t="shared" si="40"/>
        <v>#DIV/0!</v>
      </c>
      <c r="AX29" t="e">
        <f t="shared" si="41"/>
        <v>#DIV/0!</v>
      </c>
      <c r="AY29" t="e">
        <f t="shared" si="8"/>
        <v>#DIV/0!</v>
      </c>
      <c r="AZ29" t="e">
        <f t="shared" si="9"/>
        <v>#DIV/0!</v>
      </c>
      <c r="BA29" t="e">
        <f t="shared" si="10"/>
        <v>#DIV/0!</v>
      </c>
      <c r="BB29" t="e">
        <f t="shared" si="11"/>
        <v>#DIV/0!</v>
      </c>
      <c r="BC29" t="e">
        <f t="shared" si="12"/>
        <v>#DIV/0!</v>
      </c>
      <c r="BD29" t="e">
        <f t="shared" si="13"/>
        <v>#DIV/0!</v>
      </c>
      <c r="BE29" t="e">
        <f t="shared" si="15"/>
        <v>#DIV/0!</v>
      </c>
      <c r="BF29" t="e">
        <f t="shared" si="16"/>
        <v>#DIV/0!</v>
      </c>
    </row>
    <row r="30" spans="1:58" x14ac:dyDescent="0.25">
      <c r="A30" s="8"/>
      <c r="B30" s="2"/>
      <c r="C30" s="2"/>
      <c r="D30" s="2"/>
      <c r="F30">
        <f t="shared" si="18"/>
        <v>0.13500000000000004</v>
      </c>
      <c r="G30">
        <f t="shared" si="1"/>
        <v>12262.419825979232</v>
      </c>
      <c r="R30">
        <f t="shared" si="19"/>
        <v>0.13500000000000004</v>
      </c>
      <c r="T30">
        <f t="shared" si="20"/>
        <v>27</v>
      </c>
      <c r="U30" s="6" t="e">
        <f t="shared" si="21"/>
        <v>#DIV/0!</v>
      </c>
      <c r="V30" s="6" t="e">
        <f t="shared" si="21"/>
        <v>#DIV/0!</v>
      </c>
      <c r="W30" s="6" t="e">
        <f t="shared" si="22"/>
        <v>#DIV/0!</v>
      </c>
      <c r="X30" s="6" t="e">
        <f t="shared" si="31"/>
        <v>#DIV/0!</v>
      </c>
      <c r="Y30" t="e">
        <f t="shared" si="2"/>
        <v>#DIV/0!</v>
      </c>
      <c r="Z30" t="e">
        <f t="shared" si="3"/>
        <v>#DIV/0!</v>
      </c>
      <c r="AA30" t="e">
        <f t="shared" si="23"/>
        <v>#DIV/0!</v>
      </c>
      <c r="AB30" t="e">
        <f t="shared" si="24"/>
        <v>#DIV/0!</v>
      </c>
      <c r="AC30" t="e">
        <f t="shared" si="32"/>
        <v>#DIV/0!</v>
      </c>
      <c r="AD30" t="e">
        <f t="shared" si="33"/>
        <v>#DIV/0!</v>
      </c>
      <c r="AE30" t="e">
        <f t="shared" si="34"/>
        <v>#DIV/0!</v>
      </c>
      <c r="AF30" t="e">
        <f t="shared" si="35"/>
        <v>#DIV/0!</v>
      </c>
      <c r="AG30" t="e">
        <f t="shared" si="36"/>
        <v>#DIV/0!</v>
      </c>
      <c r="AH30" t="e">
        <f t="shared" si="37"/>
        <v>#DIV/0!</v>
      </c>
      <c r="AI30" t="e">
        <f t="shared" si="42"/>
        <v>#DIV/0!</v>
      </c>
      <c r="AJ30" t="e">
        <f t="shared" si="25"/>
        <v>#DIV/0!</v>
      </c>
      <c r="AK30" t="e">
        <f t="shared" si="26"/>
        <v>#DIV/0!</v>
      </c>
      <c r="AL30" t="s">
        <v>33</v>
      </c>
      <c r="AM30" t="b">
        <f t="shared" si="38"/>
        <v>1</v>
      </c>
      <c r="AN30" t="e">
        <f t="shared" si="14"/>
        <v>#DIV/0!</v>
      </c>
      <c r="AO30" t="e">
        <f t="shared" si="4"/>
        <v>#DIV/0!</v>
      </c>
      <c r="AP30" t="e">
        <f t="shared" si="5"/>
        <v>#DIV/0!</v>
      </c>
      <c r="AQ30" t="e">
        <f t="shared" si="27"/>
        <v>#DIV/0!</v>
      </c>
      <c r="AR30" s="10" t="e">
        <f t="shared" si="28"/>
        <v>#DIV/0!</v>
      </c>
      <c r="AS30" s="10" t="e">
        <f t="shared" si="29"/>
        <v>#DIV/0!</v>
      </c>
      <c r="AT30" s="10" t="e">
        <f t="shared" si="39"/>
        <v>#DIV/0!</v>
      </c>
      <c r="AU30" t="e">
        <f t="shared" si="30"/>
        <v>#DIV/0!</v>
      </c>
      <c r="AV30" t="e">
        <f t="shared" si="7"/>
        <v>#DIV/0!</v>
      </c>
      <c r="AW30" t="e">
        <f t="shared" si="40"/>
        <v>#DIV/0!</v>
      </c>
      <c r="AX30" t="e">
        <f t="shared" si="41"/>
        <v>#DIV/0!</v>
      </c>
      <c r="AY30" t="e">
        <f t="shared" si="8"/>
        <v>#DIV/0!</v>
      </c>
      <c r="AZ30" t="e">
        <f t="shared" si="9"/>
        <v>#DIV/0!</v>
      </c>
      <c r="BA30" t="e">
        <f t="shared" si="10"/>
        <v>#DIV/0!</v>
      </c>
      <c r="BB30" t="e">
        <f t="shared" si="11"/>
        <v>#DIV/0!</v>
      </c>
      <c r="BC30" t="e">
        <f t="shared" si="12"/>
        <v>#DIV/0!</v>
      </c>
      <c r="BD30" t="e">
        <f t="shared" si="13"/>
        <v>#DIV/0!</v>
      </c>
      <c r="BE30" t="e">
        <f t="shared" si="15"/>
        <v>#DIV/0!</v>
      </c>
      <c r="BF30" t="e">
        <f t="shared" si="16"/>
        <v>#DIV/0!</v>
      </c>
    </row>
    <row r="31" spans="1:58" x14ac:dyDescent="0.25">
      <c r="A31" s="8"/>
      <c r="B31" s="2"/>
      <c r="C31" s="2"/>
      <c r="D31" s="2"/>
      <c r="F31">
        <f t="shared" si="18"/>
        <v>0.14000000000000004</v>
      </c>
      <c r="G31">
        <f t="shared" si="1"/>
        <v>12913.336124121626</v>
      </c>
      <c r="R31">
        <f t="shared" si="19"/>
        <v>0.14000000000000004</v>
      </c>
      <c r="T31">
        <f t="shared" si="20"/>
        <v>28</v>
      </c>
      <c r="U31" s="6" t="e">
        <f t="shared" si="21"/>
        <v>#DIV/0!</v>
      </c>
      <c r="V31" s="6" t="e">
        <f t="shared" si="21"/>
        <v>#DIV/0!</v>
      </c>
      <c r="W31" s="6" t="e">
        <f t="shared" si="22"/>
        <v>#DIV/0!</v>
      </c>
      <c r="X31" s="6" t="e">
        <f t="shared" si="31"/>
        <v>#DIV/0!</v>
      </c>
      <c r="Y31" t="e">
        <f t="shared" si="2"/>
        <v>#DIV/0!</v>
      </c>
      <c r="Z31" t="e">
        <f t="shared" si="3"/>
        <v>#DIV/0!</v>
      </c>
      <c r="AA31" t="e">
        <f t="shared" si="23"/>
        <v>#DIV/0!</v>
      </c>
      <c r="AB31" t="e">
        <f t="shared" si="24"/>
        <v>#DIV/0!</v>
      </c>
      <c r="AC31" t="e">
        <f t="shared" si="32"/>
        <v>#DIV/0!</v>
      </c>
      <c r="AD31" t="e">
        <f t="shared" si="33"/>
        <v>#DIV/0!</v>
      </c>
      <c r="AE31" t="e">
        <f t="shared" si="34"/>
        <v>#DIV/0!</v>
      </c>
      <c r="AF31" t="e">
        <f t="shared" si="35"/>
        <v>#DIV/0!</v>
      </c>
      <c r="AG31" t="e">
        <f t="shared" si="36"/>
        <v>#DIV/0!</v>
      </c>
      <c r="AH31" t="e">
        <f t="shared" si="37"/>
        <v>#DIV/0!</v>
      </c>
      <c r="AI31" t="e">
        <f t="shared" si="42"/>
        <v>#DIV/0!</v>
      </c>
      <c r="AJ31" t="e">
        <f t="shared" si="25"/>
        <v>#DIV/0!</v>
      </c>
      <c r="AK31" t="e">
        <f t="shared" si="26"/>
        <v>#DIV/0!</v>
      </c>
      <c r="AL31" t="s">
        <v>33</v>
      </c>
      <c r="AM31" t="b">
        <f t="shared" si="38"/>
        <v>1</v>
      </c>
      <c r="AN31" t="e">
        <f t="shared" si="14"/>
        <v>#DIV/0!</v>
      </c>
      <c r="AO31" t="e">
        <f t="shared" si="4"/>
        <v>#DIV/0!</v>
      </c>
      <c r="AP31" t="e">
        <f t="shared" si="5"/>
        <v>#DIV/0!</v>
      </c>
      <c r="AQ31" t="e">
        <f t="shared" si="27"/>
        <v>#DIV/0!</v>
      </c>
      <c r="AR31" s="10" t="e">
        <f t="shared" si="28"/>
        <v>#DIV/0!</v>
      </c>
      <c r="AS31" s="10" t="e">
        <f t="shared" si="29"/>
        <v>#DIV/0!</v>
      </c>
      <c r="AT31" s="10" t="e">
        <f t="shared" si="39"/>
        <v>#DIV/0!</v>
      </c>
      <c r="AU31" t="e">
        <f t="shared" si="30"/>
        <v>#DIV/0!</v>
      </c>
      <c r="AV31" t="e">
        <f t="shared" si="7"/>
        <v>#DIV/0!</v>
      </c>
      <c r="AW31" t="e">
        <f t="shared" si="40"/>
        <v>#DIV/0!</v>
      </c>
      <c r="AX31" t="e">
        <f t="shared" si="41"/>
        <v>#DIV/0!</v>
      </c>
      <c r="AY31" t="e">
        <f t="shared" si="8"/>
        <v>#DIV/0!</v>
      </c>
      <c r="AZ31" t="e">
        <f t="shared" si="9"/>
        <v>#DIV/0!</v>
      </c>
      <c r="BA31" t="e">
        <f t="shared" si="10"/>
        <v>#DIV/0!</v>
      </c>
      <c r="BB31" t="e">
        <f t="shared" si="11"/>
        <v>#DIV/0!</v>
      </c>
      <c r="BC31" t="e">
        <f t="shared" si="12"/>
        <v>#DIV/0!</v>
      </c>
      <c r="BD31" t="e">
        <f t="shared" si="13"/>
        <v>#DIV/0!</v>
      </c>
      <c r="BE31" t="e">
        <f t="shared" si="15"/>
        <v>#DIV/0!</v>
      </c>
      <c r="BF31" t="e">
        <f t="shared" si="16"/>
        <v>#DIV/0!</v>
      </c>
    </row>
    <row r="32" spans="1:58" x14ac:dyDescent="0.25">
      <c r="A32" s="8"/>
      <c r="B32" s="2"/>
      <c r="C32" s="2"/>
      <c r="D32" s="2"/>
      <c r="F32">
        <f t="shared" si="18"/>
        <v>0.14500000000000005</v>
      </c>
      <c r="G32">
        <f t="shared" si="1"/>
        <v>13538.857056060195</v>
      </c>
      <c r="R32">
        <f t="shared" si="19"/>
        <v>0.14500000000000005</v>
      </c>
      <c r="T32">
        <f t="shared" si="20"/>
        <v>29</v>
      </c>
      <c r="U32" s="6" t="e">
        <f t="shared" si="21"/>
        <v>#DIV/0!</v>
      </c>
      <c r="V32" s="6" t="e">
        <f t="shared" si="21"/>
        <v>#DIV/0!</v>
      </c>
      <c r="W32" s="6" t="e">
        <f t="shared" si="22"/>
        <v>#DIV/0!</v>
      </c>
      <c r="X32" s="6" t="e">
        <f t="shared" si="31"/>
        <v>#DIV/0!</v>
      </c>
      <c r="Y32" t="e">
        <f t="shared" si="2"/>
        <v>#DIV/0!</v>
      </c>
      <c r="Z32" t="e">
        <f t="shared" si="3"/>
        <v>#DIV/0!</v>
      </c>
      <c r="AA32" t="e">
        <f t="shared" si="23"/>
        <v>#DIV/0!</v>
      </c>
      <c r="AB32" t="e">
        <f t="shared" si="24"/>
        <v>#DIV/0!</v>
      </c>
      <c r="AC32" t="e">
        <f t="shared" si="32"/>
        <v>#DIV/0!</v>
      </c>
      <c r="AD32" t="e">
        <f t="shared" si="33"/>
        <v>#DIV/0!</v>
      </c>
      <c r="AE32" t="e">
        <f t="shared" si="34"/>
        <v>#DIV/0!</v>
      </c>
      <c r="AF32" t="e">
        <f t="shared" si="35"/>
        <v>#DIV/0!</v>
      </c>
      <c r="AG32" t="e">
        <f t="shared" si="36"/>
        <v>#DIV/0!</v>
      </c>
      <c r="AH32" t="e">
        <f t="shared" si="37"/>
        <v>#DIV/0!</v>
      </c>
      <c r="AI32" t="e">
        <f t="shared" si="42"/>
        <v>#DIV/0!</v>
      </c>
      <c r="AJ32" t="e">
        <f t="shared" si="25"/>
        <v>#DIV/0!</v>
      </c>
      <c r="AK32" t="e">
        <f t="shared" si="26"/>
        <v>#DIV/0!</v>
      </c>
      <c r="AL32" t="s">
        <v>33</v>
      </c>
      <c r="AM32" t="b">
        <f t="shared" si="38"/>
        <v>1</v>
      </c>
      <c r="AN32" t="e">
        <f t="shared" si="14"/>
        <v>#DIV/0!</v>
      </c>
      <c r="AO32" t="e">
        <f t="shared" si="4"/>
        <v>#DIV/0!</v>
      </c>
      <c r="AP32" t="e">
        <f t="shared" si="5"/>
        <v>#DIV/0!</v>
      </c>
      <c r="AQ32" t="e">
        <f t="shared" si="27"/>
        <v>#DIV/0!</v>
      </c>
      <c r="AR32" s="10" t="e">
        <f t="shared" si="28"/>
        <v>#DIV/0!</v>
      </c>
      <c r="AS32" s="10" t="e">
        <f t="shared" si="29"/>
        <v>#DIV/0!</v>
      </c>
      <c r="AT32" s="10" t="e">
        <f t="shared" si="39"/>
        <v>#DIV/0!</v>
      </c>
      <c r="AU32" t="e">
        <f t="shared" si="30"/>
        <v>#DIV/0!</v>
      </c>
      <c r="AV32" t="e">
        <f t="shared" si="7"/>
        <v>#DIV/0!</v>
      </c>
      <c r="AW32" t="e">
        <f t="shared" si="40"/>
        <v>#DIV/0!</v>
      </c>
      <c r="AX32" t="e">
        <f t="shared" si="41"/>
        <v>#DIV/0!</v>
      </c>
      <c r="AY32" t="e">
        <f t="shared" si="8"/>
        <v>#DIV/0!</v>
      </c>
      <c r="AZ32" t="e">
        <f t="shared" si="9"/>
        <v>#DIV/0!</v>
      </c>
      <c r="BA32" t="e">
        <f t="shared" si="10"/>
        <v>#DIV/0!</v>
      </c>
      <c r="BB32" t="e">
        <f t="shared" si="11"/>
        <v>#DIV/0!</v>
      </c>
      <c r="BC32" t="e">
        <f t="shared" si="12"/>
        <v>#DIV/0!</v>
      </c>
      <c r="BD32" t="e">
        <f t="shared" si="13"/>
        <v>#DIV/0!</v>
      </c>
      <c r="BE32" t="e">
        <f t="shared" si="15"/>
        <v>#DIV/0!</v>
      </c>
      <c r="BF32" t="e">
        <f t="shared" si="16"/>
        <v>#DIV/0!</v>
      </c>
    </row>
    <row r="33" spans="1:58" x14ac:dyDescent="0.25">
      <c r="A33" s="8"/>
      <c r="B33" s="2"/>
      <c r="C33" s="2"/>
      <c r="D33" s="2"/>
      <c r="F33">
        <f t="shared" si="18"/>
        <v>0.15000000000000005</v>
      </c>
      <c r="G33">
        <f t="shared" si="1"/>
        <v>14140.005574893534</v>
      </c>
      <c r="R33">
        <f t="shared" si="19"/>
        <v>0.15000000000000005</v>
      </c>
      <c r="T33">
        <f t="shared" si="20"/>
        <v>30</v>
      </c>
      <c r="U33" s="6" t="e">
        <f t="shared" si="21"/>
        <v>#DIV/0!</v>
      </c>
      <c r="V33" s="6" t="e">
        <f t="shared" si="21"/>
        <v>#DIV/0!</v>
      </c>
      <c r="W33" s="6" t="e">
        <f t="shared" si="22"/>
        <v>#DIV/0!</v>
      </c>
      <c r="X33" s="6" t="e">
        <f t="shared" si="31"/>
        <v>#DIV/0!</v>
      </c>
      <c r="Y33" t="e">
        <f t="shared" si="2"/>
        <v>#DIV/0!</v>
      </c>
      <c r="Z33" t="e">
        <f t="shared" si="3"/>
        <v>#DIV/0!</v>
      </c>
      <c r="AA33" t="e">
        <f t="shared" si="23"/>
        <v>#DIV/0!</v>
      </c>
      <c r="AB33" t="e">
        <f t="shared" si="24"/>
        <v>#DIV/0!</v>
      </c>
      <c r="AC33" t="e">
        <f t="shared" si="32"/>
        <v>#DIV/0!</v>
      </c>
      <c r="AD33" t="e">
        <f t="shared" si="33"/>
        <v>#DIV/0!</v>
      </c>
      <c r="AE33" t="e">
        <f t="shared" si="34"/>
        <v>#DIV/0!</v>
      </c>
      <c r="AF33" t="e">
        <f t="shared" si="35"/>
        <v>#DIV/0!</v>
      </c>
      <c r="AG33" t="e">
        <f t="shared" si="36"/>
        <v>#DIV/0!</v>
      </c>
      <c r="AH33" t="e">
        <f t="shared" si="37"/>
        <v>#DIV/0!</v>
      </c>
      <c r="AI33" t="e">
        <f t="shared" si="42"/>
        <v>#DIV/0!</v>
      </c>
      <c r="AJ33" t="e">
        <f t="shared" si="25"/>
        <v>#DIV/0!</v>
      </c>
      <c r="AK33" t="e">
        <f t="shared" si="26"/>
        <v>#DIV/0!</v>
      </c>
      <c r="AL33" t="s">
        <v>33</v>
      </c>
      <c r="AM33" t="b">
        <f t="shared" si="38"/>
        <v>1</v>
      </c>
      <c r="AN33" t="e">
        <f t="shared" si="14"/>
        <v>#DIV/0!</v>
      </c>
      <c r="AO33" t="e">
        <f t="shared" si="4"/>
        <v>#DIV/0!</v>
      </c>
      <c r="AP33" t="e">
        <f t="shared" si="5"/>
        <v>#DIV/0!</v>
      </c>
      <c r="AQ33" t="e">
        <f t="shared" si="27"/>
        <v>#DIV/0!</v>
      </c>
      <c r="AR33" s="10" t="e">
        <f t="shared" si="28"/>
        <v>#DIV/0!</v>
      </c>
      <c r="AS33" s="10" t="e">
        <f t="shared" si="29"/>
        <v>#DIV/0!</v>
      </c>
      <c r="AT33" s="10" t="e">
        <f t="shared" si="39"/>
        <v>#DIV/0!</v>
      </c>
      <c r="AU33" t="e">
        <f t="shared" si="30"/>
        <v>#DIV/0!</v>
      </c>
      <c r="AV33" t="e">
        <f t="shared" si="7"/>
        <v>#DIV/0!</v>
      </c>
      <c r="AW33" t="e">
        <f t="shared" si="40"/>
        <v>#DIV/0!</v>
      </c>
      <c r="AX33" t="e">
        <f t="shared" si="41"/>
        <v>#DIV/0!</v>
      </c>
      <c r="AY33" t="e">
        <f t="shared" si="8"/>
        <v>#DIV/0!</v>
      </c>
      <c r="AZ33" t="e">
        <f t="shared" si="9"/>
        <v>#DIV/0!</v>
      </c>
      <c r="BA33" t="e">
        <f t="shared" si="10"/>
        <v>#DIV/0!</v>
      </c>
      <c r="BB33" t="e">
        <f t="shared" si="11"/>
        <v>#DIV/0!</v>
      </c>
      <c r="BC33" t="e">
        <f t="shared" si="12"/>
        <v>#DIV/0!</v>
      </c>
      <c r="BD33" t="e">
        <f t="shared" si="13"/>
        <v>#DIV/0!</v>
      </c>
      <c r="BE33" t="e">
        <f t="shared" si="15"/>
        <v>#DIV/0!</v>
      </c>
      <c r="BF33" t="e">
        <f t="shared" si="16"/>
        <v>#DIV/0!</v>
      </c>
    </row>
    <row r="34" spans="1:58" x14ac:dyDescent="0.25">
      <c r="A34" s="8"/>
      <c r="B34" s="2"/>
      <c r="C34" s="2"/>
      <c r="D34" s="2"/>
      <c r="F34">
        <f t="shared" si="18"/>
        <v>0.15500000000000005</v>
      </c>
      <c r="G34">
        <f t="shared" si="1"/>
        <v>14717.760192980117</v>
      </c>
      <c r="R34">
        <f t="shared" si="19"/>
        <v>0.15500000000000005</v>
      </c>
      <c r="T34">
        <f t="shared" si="20"/>
        <v>31</v>
      </c>
      <c r="U34" s="6" t="e">
        <f t="shared" si="21"/>
        <v>#DIV/0!</v>
      </c>
      <c r="V34" s="6" t="e">
        <f t="shared" si="21"/>
        <v>#DIV/0!</v>
      </c>
      <c r="W34" s="6" t="e">
        <f t="shared" si="22"/>
        <v>#DIV/0!</v>
      </c>
      <c r="X34" s="6" t="e">
        <f t="shared" si="31"/>
        <v>#DIV/0!</v>
      </c>
      <c r="Y34" t="e">
        <f t="shared" si="2"/>
        <v>#DIV/0!</v>
      </c>
      <c r="Z34" t="e">
        <f t="shared" si="3"/>
        <v>#DIV/0!</v>
      </c>
      <c r="AA34" t="e">
        <f t="shared" si="23"/>
        <v>#DIV/0!</v>
      </c>
      <c r="AB34" t="e">
        <f t="shared" si="24"/>
        <v>#DIV/0!</v>
      </c>
      <c r="AC34" t="e">
        <f t="shared" si="32"/>
        <v>#DIV/0!</v>
      </c>
      <c r="AD34" t="e">
        <f t="shared" si="33"/>
        <v>#DIV/0!</v>
      </c>
      <c r="AE34" t="e">
        <f t="shared" si="34"/>
        <v>#DIV/0!</v>
      </c>
      <c r="AF34" t="e">
        <f t="shared" si="35"/>
        <v>#DIV/0!</v>
      </c>
      <c r="AG34" t="e">
        <f t="shared" si="36"/>
        <v>#DIV/0!</v>
      </c>
      <c r="AH34" t="e">
        <f t="shared" si="37"/>
        <v>#DIV/0!</v>
      </c>
      <c r="AI34" t="e">
        <f t="shared" si="42"/>
        <v>#DIV/0!</v>
      </c>
      <c r="AJ34" t="e">
        <f t="shared" si="25"/>
        <v>#DIV/0!</v>
      </c>
      <c r="AK34" t="e">
        <f t="shared" si="26"/>
        <v>#DIV/0!</v>
      </c>
      <c r="AL34" t="s">
        <v>33</v>
      </c>
      <c r="AM34" t="b">
        <f t="shared" si="38"/>
        <v>1</v>
      </c>
      <c r="AN34" t="e">
        <f t="shared" si="14"/>
        <v>#DIV/0!</v>
      </c>
      <c r="AO34" t="e">
        <f t="shared" si="4"/>
        <v>#DIV/0!</v>
      </c>
      <c r="AP34" t="e">
        <f t="shared" si="5"/>
        <v>#DIV/0!</v>
      </c>
      <c r="AQ34" t="e">
        <f t="shared" si="27"/>
        <v>#DIV/0!</v>
      </c>
      <c r="AR34" s="10" t="e">
        <f t="shared" si="28"/>
        <v>#DIV/0!</v>
      </c>
      <c r="AS34" s="10" t="e">
        <f t="shared" si="29"/>
        <v>#DIV/0!</v>
      </c>
      <c r="AT34" s="10" t="e">
        <f t="shared" si="39"/>
        <v>#DIV/0!</v>
      </c>
      <c r="AU34" t="e">
        <f t="shared" si="30"/>
        <v>#DIV/0!</v>
      </c>
      <c r="AV34" t="e">
        <f t="shared" si="7"/>
        <v>#DIV/0!</v>
      </c>
      <c r="AW34" t="e">
        <f t="shared" si="40"/>
        <v>#DIV/0!</v>
      </c>
      <c r="AX34" t="e">
        <f t="shared" si="41"/>
        <v>#DIV/0!</v>
      </c>
      <c r="AY34" t="e">
        <f t="shared" si="8"/>
        <v>#DIV/0!</v>
      </c>
      <c r="AZ34" t="e">
        <f t="shared" si="9"/>
        <v>#DIV/0!</v>
      </c>
      <c r="BA34" t="e">
        <f t="shared" si="10"/>
        <v>#DIV/0!</v>
      </c>
      <c r="BB34" t="e">
        <f t="shared" si="11"/>
        <v>#DIV/0!</v>
      </c>
      <c r="BC34" t="e">
        <f t="shared" si="12"/>
        <v>#DIV/0!</v>
      </c>
      <c r="BD34" t="e">
        <f t="shared" si="13"/>
        <v>#DIV/0!</v>
      </c>
      <c r="BE34" t="e">
        <f t="shared" si="15"/>
        <v>#DIV/0!</v>
      </c>
      <c r="BF34" t="e">
        <f t="shared" si="16"/>
        <v>#DIV/0!</v>
      </c>
    </row>
    <row r="35" spans="1:58" x14ac:dyDescent="0.25">
      <c r="A35" s="8"/>
      <c r="B35" s="2"/>
      <c r="C35" s="2"/>
      <c r="D35" s="2"/>
      <c r="F35">
        <f t="shared" si="18"/>
        <v>0.16000000000000006</v>
      </c>
      <c r="G35">
        <f t="shared" si="1"/>
        <v>15273.057075006946</v>
      </c>
      <c r="R35">
        <f t="shared" si="19"/>
        <v>0.16000000000000006</v>
      </c>
      <c r="T35">
        <f t="shared" si="20"/>
        <v>32</v>
      </c>
      <c r="U35" s="6" t="e">
        <f t="shared" si="21"/>
        <v>#DIV/0!</v>
      </c>
      <c r="V35" s="6" t="e">
        <f t="shared" si="21"/>
        <v>#DIV/0!</v>
      </c>
      <c r="W35" s="6" t="e">
        <f t="shared" si="22"/>
        <v>#DIV/0!</v>
      </c>
      <c r="X35" s="6" t="e">
        <f t="shared" si="31"/>
        <v>#DIV/0!</v>
      </c>
      <c r="Y35" t="e">
        <f t="shared" si="2"/>
        <v>#DIV/0!</v>
      </c>
      <c r="Z35" t="e">
        <f t="shared" si="3"/>
        <v>#DIV/0!</v>
      </c>
      <c r="AA35" t="e">
        <f t="shared" si="23"/>
        <v>#DIV/0!</v>
      </c>
      <c r="AB35" t="e">
        <f t="shared" si="24"/>
        <v>#DIV/0!</v>
      </c>
      <c r="AC35" t="e">
        <f t="shared" si="32"/>
        <v>#DIV/0!</v>
      </c>
      <c r="AD35" t="e">
        <f t="shared" si="33"/>
        <v>#DIV/0!</v>
      </c>
      <c r="AE35" t="e">
        <f t="shared" si="34"/>
        <v>#DIV/0!</v>
      </c>
      <c r="AF35" t="e">
        <f t="shared" si="35"/>
        <v>#DIV/0!</v>
      </c>
      <c r="AG35" t="e">
        <f t="shared" si="36"/>
        <v>#DIV/0!</v>
      </c>
      <c r="AH35" t="e">
        <f t="shared" si="37"/>
        <v>#DIV/0!</v>
      </c>
      <c r="AI35" t="e">
        <f t="shared" si="42"/>
        <v>#DIV/0!</v>
      </c>
      <c r="AJ35" t="e">
        <f t="shared" si="25"/>
        <v>#DIV/0!</v>
      </c>
      <c r="AK35" t="e">
        <f t="shared" si="26"/>
        <v>#DIV/0!</v>
      </c>
      <c r="AL35" t="s">
        <v>33</v>
      </c>
      <c r="AM35" t="b">
        <f t="shared" si="38"/>
        <v>1</v>
      </c>
      <c r="AN35" t="e">
        <f t="shared" si="14"/>
        <v>#DIV/0!</v>
      </c>
      <c r="AO35" t="e">
        <f t="shared" si="4"/>
        <v>#DIV/0!</v>
      </c>
      <c r="AP35" t="e">
        <f t="shared" si="5"/>
        <v>#DIV/0!</v>
      </c>
      <c r="AQ35" t="e">
        <f t="shared" si="27"/>
        <v>#DIV/0!</v>
      </c>
      <c r="AR35" s="10" t="e">
        <f t="shared" si="28"/>
        <v>#DIV/0!</v>
      </c>
      <c r="AS35" s="10" t="e">
        <f t="shared" si="29"/>
        <v>#DIV/0!</v>
      </c>
      <c r="AT35" s="10" t="e">
        <f t="shared" si="39"/>
        <v>#DIV/0!</v>
      </c>
      <c r="AU35" t="e">
        <f t="shared" si="30"/>
        <v>#DIV/0!</v>
      </c>
      <c r="AV35" t="e">
        <f t="shared" si="7"/>
        <v>#DIV/0!</v>
      </c>
      <c r="AW35" t="e">
        <f t="shared" si="40"/>
        <v>#DIV/0!</v>
      </c>
      <c r="AX35" t="e">
        <f t="shared" si="41"/>
        <v>#DIV/0!</v>
      </c>
      <c r="AY35" t="e">
        <f t="shared" si="8"/>
        <v>#DIV/0!</v>
      </c>
      <c r="AZ35" t="e">
        <f t="shared" si="9"/>
        <v>#DIV/0!</v>
      </c>
      <c r="BA35" t="e">
        <f t="shared" si="10"/>
        <v>#DIV/0!</v>
      </c>
      <c r="BB35" t="e">
        <f t="shared" si="11"/>
        <v>#DIV/0!</v>
      </c>
      <c r="BC35" t="e">
        <f t="shared" si="12"/>
        <v>#DIV/0!</v>
      </c>
      <c r="BD35" t="e">
        <f t="shared" si="13"/>
        <v>#DIV/0!</v>
      </c>
      <c r="BE35" t="e">
        <f t="shared" si="15"/>
        <v>#DIV/0!</v>
      </c>
      <c r="BF35" t="e">
        <f t="shared" si="16"/>
        <v>#DIV/0!</v>
      </c>
    </row>
    <row r="36" spans="1:58" x14ac:dyDescent="0.25">
      <c r="A36" s="8"/>
      <c r="B36" s="2"/>
      <c r="C36" s="2"/>
      <c r="D36" s="2"/>
      <c r="F36">
        <f t="shared" si="18"/>
        <v>0.16500000000000006</v>
      </c>
      <c r="G36">
        <f t="shared" si="1"/>
        <v>15806.792024486123</v>
      </c>
      <c r="R36">
        <f t="shared" si="19"/>
        <v>0.16500000000000006</v>
      </c>
      <c r="T36">
        <f t="shared" si="20"/>
        <v>33</v>
      </c>
      <c r="U36" s="6" t="e">
        <f t="shared" si="21"/>
        <v>#DIV/0!</v>
      </c>
      <c r="V36" s="6" t="e">
        <f t="shared" si="21"/>
        <v>#DIV/0!</v>
      </c>
      <c r="W36" s="6" t="e">
        <f t="shared" si="22"/>
        <v>#DIV/0!</v>
      </c>
      <c r="X36" s="6" t="e">
        <f t="shared" si="31"/>
        <v>#DIV/0!</v>
      </c>
      <c r="Y36" t="e">
        <f t="shared" si="2"/>
        <v>#DIV/0!</v>
      </c>
      <c r="Z36" t="e">
        <f t="shared" si="3"/>
        <v>#DIV/0!</v>
      </c>
      <c r="AA36" t="e">
        <f t="shared" si="23"/>
        <v>#DIV/0!</v>
      </c>
      <c r="AB36" t="e">
        <f t="shared" si="24"/>
        <v>#DIV/0!</v>
      </c>
      <c r="AC36" t="e">
        <f t="shared" si="32"/>
        <v>#DIV/0!</v>
      </c>
      <c r="AD36" t="e">
        <f t="shared" si="33"/>
        <v>#DIV/0!</v>
      </c>
      <c r="AE36" t="e">
        <f t="shared" si="34"/>
        <v>#DIV/0!</v>
      </c>
      <c r="AF36" t="e">
        <f t="shared" si="35"/>
        <v>#DIV/0!</v>
      </c>
      <c r="AG36" t="e">
        <f t="shared" si="36"/>
        <v>#DIV/0!</v>
      </c>
      <c r="AH36" t="e">
        <f t="shared" si="37"/>
        <v>#DIV/0!</v>
      </c>
      <c r="AI36" t="e">
        <f t="shared" si="42"/>
        <v>#DIV/0!</v>
      </c>
      <c r="AJ36" t="e">
        <f t="shared" si="25"/>
        <v>#DIV/0!</v>
      </c>
      <c r="AK36" t="e">
        <f t="shared" si="26"/>
        <v>#DIV/0!</v>
      </c>
      <c r="AL36" t="s">
        <v>33</v>
      </c>
      <c r="AM36" t="b">
        <f t="shared" si="38"/>
        <v>1</v>
      </c>
      <c r="AN36" t="e">
        <f t="shared" si="14"/>
        <v>#DIV/0!</v>
      </c>
      <c r="AO36" t="e">
        <f t="shared" si="4"/>
        <v>#DIV/0!</v>
      </c>
      <c r="AP36" t="e">
        <f t="shared" si="5"/>
        <v>#DIV/0!</v>
      </c>
      <c r="AQ36" t="e">
        <f t="shared" si="27"/>
        <v>#DIV/0!</v>
      </c>
      <c r="AR36" s="10" t="e">
        <f t="shared" si="28"/>
        <v>#DIV/0!</v>
      </c>
      <c r="AS36" s="10" t="e">
        <f t="shared" si="29"/>
        <v>#DIV/0!</v>
      </c>
      <c r="AT36" s="10" t="e">
        <f t="shared" si="39"/>
        <v>#DIV/0!</v>
      </c>
      <c r="AU36" t="e">
        <f t="shared" si="30"/>
        <v>#DIV/0!</v>
      </c>
      <c r="AV36" t="e">
        <f t="shared" si="7"/>
        <v>#DIV/0!</v>
      </c>
      <c r="AW36" t="e">
        <f t="shared" si="40"/>
        <v>#DIV/0!</v>
      </c>
      <c r="AX36" t="e">
        <f t="shared" si="41"/>
        <v>#DIV/0!</v>
      </c>
      <c r="AY36" t="e">
        <f t="shared" si="8"/>
        <v>#DIV/0!</v>
      </c>
      <c r="AZ36" t="e">
        <f t="shared" si="9"/>
        <v>#DIV/0!</v>
      </c>
      <c r="BA36" t="e">
        <f t="shared" si="10"/>
        <v>#DIV/0!</v>
      </c>
      <c r="BB36" t="e">
        <f t="shared" si="11"/>
        <v>#DIV/0!</v>
      </c>
      <c r="BC36" t="e">
        <f t="shared" si="12"/>
        <v>#DIV/0!</v>
      </c>
      <c r="BD36" t="e">
        <f t="shared" si="13"/>
        <v>#DIV/0!</v>
      </c>
      <c r="BE36" t="e">
        <f t="shared" si="15"/>
        <v>#DIV/0!</v>
      </c>
      <c r="BF36" t="e">
        <f t="shared" si="16"/>
        <v>#DIV/0!</v>
      </c>
    </row>
    <row r="37" spans="1:58" x14ac:dyDescent="0.25">
      <c r="A37" s="8"/>
      <c r="B37" s="2"/>
      <c r="C37" s="2"/>
      <c r="D37" s="2"/>
      <c r="F37">
        <f t="shared" si="18"/>
        <v>0.17000000000000007</v>
      </c>
      <c r="G37">
        <f t="shared" si="1"/>
        <v>16319.82236951909</v>
      </c>
      <c r="R37">
        <f t="shared" si="19"/>
        <v>0.17000000000000007</v>
      </c>
      <c r="T37">
        <f t="shared" si="20"/>
        <v>34</v>
      </c>
      <c r="U37" s="6" t="e">
        <f t="shared" si="21"/>
        <v>#DIV/0!</v>
      </c>
      <c r="V37" s="6" t="e">
        <f t="shared" si="21"/>
        <v>#DIV/0!</v>
      </c>
      <c r="W37" s="6" t="e">
        <f t="shared" si="22"/>
        <v>#DIV/0!</v>
      </c>
      <c r="X37" s="6" t="e">
        <f t="shared" si="31"/>
        <v>#DIV/0!</v>
      </c>
      <c r="Y37" t="e">
        <f t="shared" si="2"/>
        <v>#DIV/0!</v>
      </c>
      <c r="Z37" t="e">
        <f t="shared" si="3"/>
        <v>#DIV/0!</v>
      </c>
      <c r="AA37" t="e">
        <f t="shared" si="23"/>
        <v>#DIV/0!</v>
      </c>
      <c r="AB37" t="e">
        <f t="shared" si="24"/>
        <v>#DIV/0!</v>
      </c>
      <c r="AC37" t="e">
        <f t="shared" si="32"/>
        <v>#DIV/0!</v>
      </c>
      <c r="AD37" t="e">
        <f t="shared" si="33"/>
        <v>#DIV/0!</v>
      </c>
      <c r="AE37" t="e">
        <f t="shared" si="34"/>
        <v>#DIV/0!</v>
      </c>
      <c r="AF37" t="e">
        <f t="shared" si="35"/>
        <v>#DIV/0!</v>
      </c>
      <c r="AG37" t="e">
        <f t="shared" si="36"/>
        <v>#DIV/0!</v>
      </c>
      <c r="AH37" t="e">
        <f t="shared" si="37"/>
        <v>#DIV/0!</v>
      </c>
      <c r="AI37" t="e">
        <f t="shared" si="42"/>
        <v>#DIV/0!</v>
      </c>
      <c r="AJ37" t="e">
        <f t="shared" si="25"/>
        <v>#DIV/0!</v>
      </c>
      <c r="AK37" t="e">
        <f t="shared" si="26"/>
        <v>#DIV/0!</v>
      </c>
      <c r="AL37" t="s">
        <v>33</v>
      </c>
      <c r="AM37" t="b">
        <f t="shared" si="38"/>
        <v>1</v>
      </c>
      <c r="AN37" t="e">
        <f t="shared" si="14"/>
        <v>#DIV/0!</v>
      </c>
      <c r="AO37" t="e">
        <f t="shared" si="4"/>
        <v>#DIV/0!</v>
      </c>
      <c r="AP37" t="e">
        <f t="shared" si="5"/>
        <v>#DIV/0!</v>
      </c>
      <c r="AQ37" t="e">
        <f t="shared" si="27"/>
        <v>#DIV/0!</v>
      </c>
      <c r="AR37" s="10" t="e">
        <f t="shared" si="28"/>
        <v>#DIV/0!</v>
      </c>
      <c r="AS37" s="10" t="e">
        <f t="shared" si="29"/>
        <v>#DIV/0!</v>
      </c>
      <c r="AT37" s="10" t="e">
        <f t="shared" si="39"/>
        <v>#DIV/0!</v>
      </c>
      <c r="AU37" t="e">
        <f t="shared" si="30"/>
        <v>#DIV/0!</v>
      </c>
      <c r="AV37" t="e">
        <f t="shared" si="7"/>
        <v>#DIV/0!</v>
      </c>
      <c r="AW37" t="e">
        <f t="shared" si="40"/>
        <v>#DIV/0!</v>
      </c>
      <c r="AX37" t="e">
        <f t="shared" si="41"/>
        <v>#DIV/0!</v>
      </c>
      <c r="AY37" t="e">
        <f t="shared" si="8"/>
        <v>#DIV/0!</v>
      </c>
      <c r="AZ37" t="e">
        <f t="shared" si="9"/>
        <v>#DIV/0!</v>
      </c>
      <c r="BA37" t="e">
        <f t="shared" si="10"/>
        <v>#DIV/0!</v>
      </c>
      <c r="BB37" t="e">
        <f t="shared" si="11"/>
        <v>#DIV/0!</v>
      </c>
      <c r="BC37" t="e">
        <f t="shared" si="12"/>
        <v>#DIV/0!</v>
      </c>
      <c r="BD37" t="e">
        <f t="shared" si="13"/>
        <v>#DIV/0!</v>
      </c>
      <c r="BE37" t="e">
        <f t="shared" si="15"/>
        <v>#DIV/0!</v>
      </c>
      <c r="BF37" t="e">
        <f t="shared" si="16"/>
        <v>#DIV/0!</v>
      </c>
    </row>
    <row r="38" spans="1:58" x14ac:dyDescent="0.25">
      <c r="A38" s="8"/>
      <c r="B38" s="2"/>
      <c r="C38" s="2"/>
      <c r="D38" s="2"/>
      <c r="F38">
        <f t="shared" si="18"/>
        <v>0.17500000000000007</v>
      </c>
      <c r="G38">
        <f t="shared" si="1"/>
        <v>16812.968753324436</v>
      </c>
      <c r="R38">
        <f t="shared" si="19"/>
        <v>0.17500000000000007</v>
      </c>
      <c r="T38">
        <f t="shared" si="20"/>
        <v>35</v>
      </c>
      <c r="U38" s="6" t="e">
        <f t="shared" si="21"/>
        <v>#DIV/0!</v>
      </c>
      <c r="V38" s="6" t="e">
        <f t="shared" si="21"/>
        <v>#DIV/0!</v>
      </c>
      <c r="W38" s="6" t="e">
        <f t="shared" si="22"/>
        <v>#DIV/0!</v>
      </c>
      <c r="X38" s="6" t="e">
        <f t="shared" si="31"/>
        <v>#DIV/0!</v>
      </c>
      <c r="Y38" t="e">
        <f t="shared" si="2"/>
        <v>#DIV/0!</v>
      </c>
      <c r="Z38" t="e">
        <f t="shared" si="3"/>
        <v>#DIV/0!</v>
      </c>
      <c r="AA38" t="e">
        <f t="shared" si="23"/>
        <v>#DIV/0!</v>
      </c>
      <c r="AB38" t="e">
        <f t="shared" si="24"/>
        <v>#DIV/0!</v>
      </c>
      <c r="AC38" t="e">
        <f t="shared" si="32"/>
        <v>#DIV/0!</v>
      </c>
      <c r="AD38" t="e">
        <f t="shared" si="33"/>
        <v>#DIV/0!</v>
      </c>
      <c r="AE38" t="e">
        <f t="shared" si="34"/>
        <v>#DIV/0!</v>
      </c>
      <c r="AF38" t="e">
        <f t="shared" si="35"/>
        <v>#DIV/0!</v>
      </c>
      <c r="AG38" t="e">
        <f t="shared" si="36"/>
        <v>#DIV/0!</v>
      </c>
      <c r="AH38" t="e">
        <f t="shared" si="37"/>
        <v>#DIV/0!</v>
      </c>
      <c r="AI38" t="e">
        <f t="shared" si="42"/>
        <v>#DIV/0!</v>
      </c>
      <c r="AJ38" t="e">
        <f t="shared" si="25"/>
        <v>#DIV/0!</v>
      </c>
      <c r="AK38" t="e">
        <f t="shared" si="26"/>
        <v>#DIV/0!</v>
      </c>
      <c r="AL38" t="s">
        <v>33</v>
      </c>
      <c r="AM38" t="b">
        <f t="shared" si="38"/>
        <v>1</v>
      </c>
      <c r="AN38" t="e">
        <f t="shared" si="14"/>
        <v>#DIV/0!</v>
      </c>
      <c r="AO38" t="e">
        <f t="shared" si="4"/>
        <v>#DIV/0!</v>
      </c>
      <c r="AP38" t="e">
        <f t="shared" si="5"/>
        <v>#DIV/0!</v>
      </c>
      <c r="AQ38" t="e">
        <f t="shared" si="27"/>
        <v>#DIV/0!</v>
      </c>
      <c r="AR38" s="10" t="e">
        <f t="shared" si="28"/>
        <v>#DIV/0!</v>
      </c>
      <c r="AS38" s="10" t="e">
        <f t="shared" si="29"/>
        <v>#DIV/0!</v>
      </c>
      <c r="AT38" s="10" t="e">
        <f t="shared" si="39"/>
        <v>#DIV/0!</v>
      </c>
      <c r="AU38" t="e">
        <f t="shared" si="30"/>
        <v>#DIV/0!</v>
      </c>
      <c r="AV38" t="e">
        <f t="shared" si="7"/>
        <v>#DIV/0!</v>
      </c>
      <c r="AW38" t="e">
        <f t="shared" si="40"/>
        <v>#DIV/0!</v>
      </c>
      <c r="AX38" t="e">
        <f t="shared" si="41"/>
        <v>#DIV/0!</v>
      </c>
      <c r="AY38" t="e">
        <f t="shared" si="8"/>
        <v>#DIV/0!</v>
      </c>
      <c r="AZ38" t="e">
        <f t="shared" si="9"/>
        <v>#DIV/0!</v>
      </c>
      <c r="BA38" t="e">
        <f t="shared" si="10"/>
        <v>#DIV/0!</v>
      </c>
      <c r="BB38" t="e">
        <f t="shared" si="11"/>
        <v>#DIV/0!</v>
      </c>
      <c r="BC38" t="e">
        <f t="shared" si="12"/>
        <v>#DIV/0!</v>
      </c>
      <c r="BD38" t="e">
        <f t="shared" si="13"/>
        <v>#DIV/0!</v>
      </c>
      <c r="BE38" t="e">
        <f t="shared" si="15"/>
        <v>#DIV/0!</v>
      </c>
      <c r="BF38" t="e">
        <f t="shared" si="16"/>
        <v>#DIV/0!</v>
      </c>
    </row>
    <row r="39" spans="1:58" x14ac:dyDescent="0.25">
      <c r="A39" s="8"/>
      <c r="B39" s="2"/>
      <c r="C39" s="2"/>
      <c r="D39" s="2"/>
      <c r="F39">
        <f t="shared" si="18"/>
        <v>0.18000000000000008</v>
      </c>
      <c r="G39">
        <f t="shared" si="1"/>
        <v>17287.016834704926</v>
      </c>
      <c r="R39">
        <f t="shared" si="19"/>
        <v>0.18000000000000008</v>
      </c>
      <c r="T39">
        <f t="shared" si="20"/>
        <v>36</v>
      </c>
      <c r="U39" s="6" t="e">
        <f t="shared" si="21"/>
        <v>#DIV/0!</v>
      </c>
      <c r="V39" s="6" t="e">
        <f t="shared" si="21"/>
        <v>#DIV/0!</v>
      </c>
      <c r="W39" s="6" t="e">
        <f t="shared" si="22"/>
        <v>#DIV/0!</v>
      </c>
      <c r="X39" s="6" t="e">
        <f t="shared" si="31"/>
        <v>#DIV/0!</v>
      </c>
      <c r="Y39" t="e">
        <f t="shared" si="2"/>
        <v>#DIV/0!</v>
      </c>
      <c r="Z39" t="e">
        <f t="shared" si="3"/>
        <v>#DIV/0!</v>
      </c>
      <c r="AA39" t="e">
        <f t="shared" si="23"/>
        <v>#DIV/0!</v>
      </c>
      <c r="AB39" t="e">
        <f t="shared" si="24"/>
        <v>#DIV/0!</v>
      </c>
      <c r="AC39" t="e">
        <f t="shared" si="32"/>
        <v>#DIV/0!</v>
      </c>
      <c r="AD39" t="e">
        <f t="shared" si="33"/>
        <v>#DIV/0!</v>
      </c>
      <c r="AE39" t="e">
        <f t="shared" si="34"/>
        <v>#DIV/0!</v>
      </c>
      <c r="AF39" t="e">
        <f t="shared" si="35"/>
        <v>#DIV/0!</v>
      </c>
      <c r="AG39" t="e">
        <f t="shared" si="36"/>
        <v>#DIV/0!</v>
      </c>
      <c r="AH39" t="e">
        <f t="shared" si="37"/>
        <v>#DIV/0!</v>
      </c>
      <c r="AI39" t="e">
        <f t="shared" si="42"/>
        <v>#DIV/0!</v>
      </c>
      <c r="AJ39" t="e">
        <f t="shared" si="25"/>
        <v>#DIV/0!</v>
      </c>
      <c r="AK39" t="e">
        <f t="shared" si="26"/>
        <v>#DIV/0!</v>
      </c>
      <c r="AL39" t="s">
        <v>33</v>
      </c>
      <c r="AM39" t="b">
        <f t="shared" si="38"/>
        <v>1</v>
      </c>
      <c r="AN39" t="e">
        <f t="shared" si="14"/>
        <v>#DIV/0!</v>
      </c>
      <c r="AO39" t="e">
        <f t="shared" si="4"/>
        <v>#DIV/0!</v>
      </c>
      <c r="AP39" t="e">
        <f t="shared" si="5"/>
        <v>#DIV/0!</v>
      </c>
      <c r="AQ39" t="e">
        <f t="shared" si="27"/>
        <v>#DIV/0!</v>
      </c>
      <c r="AR39" s="10" t="e">
        <f t="shared" si="28"/>
        <v>#DIV/0!</v>
      </c>
      <c r="AS39" s="10" t="e">
        <f t="shared" si="29"/>
        <v>#DIV/0!</v>
      </c>
      <c r="AT39" s="10" t="e">
        <f t="shared" si="39"/>
        <v>#DIV/0!</v>
      </c>
      <c r="AU39" t="e">
        <f t="shared" si="30"/>
        <v>#DIV/0!</v>
      </c>
      <c r="AV39" t="e">
        <f t="shared" si="7"/>
        <v>#DIV/0!</v>
      </c>
      <c r="AW39" t="e">
        <f t="shared" si="40"/>
        <v>#DIV/0!</v>
      </c>
      <c r="AX39" t="e">
        <f t="shared" si="41"/>
        <v>#DIV/0!</v>
      </c>
      <c r="AY39" t="e">
        <f t="shared" si="8"/>
        <v>#DIV/0!</v>
      </c>
      <c r="AZ39" t="e">
        <f t="shared" si="9"/>
        <v>#DIV/0!</v>
      </c>
      <c r="BA39" t="e">
        <f t="shared" si="10"/>
        <v>#DIV/0!</v>
      </c>
      <c r="BB39" t="e">
        <f t="shared" si="11"/>
        <v>#DIV/0!</v>
      </c>
      <c r="BC39" t="e">
        <f t="shared" si="12"/>
        <v>#DIV/0!</v>
      </c>
      <c r="BD39" t="e">
        <f t="shared" si="13"/>
        <v>#DIV/0!</v>
      </c>
      <c r="BE39" t="e">
        <f t="shared" si="15"/>
        <v>#DIV/0!</v>
      </c>
      <c r="BF39" t="e">
        <f t="shared" si="16"/>
        <v>#DIV/0!</v>
      </c>
    </row>
    <row r="40" spans="1:58" x14ac:dyDescent="0.25">
      <c r="A40" s="8"/>
      <c r="B40" s="2"/>
      <c r="C40" s="2"/>
      <c r="D40" s="2"/>
      <c r="T40">
        <f t="shared" si="20"/>
        <v>37</v>
      </c>
      <c r="U40" s="6" t="e">
        <f t="shared" si="21"/>
        <v>#DIV/0!</v>
      </c>
      <c r="V40" s="6" t="e">
        <f t="shared" si="21"/>
        <v>#DIV/0!</v>
      </c>
      <c r="W40" s="6" t="e">
        <f t="shared" si="22"/>
        <v>#DIV/0!</v>
      </c>
      <c r="X40" s="6" t="e">
        <f t="shared" si="31"/>
        <v>#DIV/0!</v>
      </c>
      <c r="Y40" t="e">
        <f t="shared" si="2"/>
        <v>#DIV/0!</v>
      </c>
      <c r="Z40" t="e">
        <f t="shared" si="3"/>
        <v>#DIV/0!</v>
      </c>
      <c r="AA40" t="e">
        <f t="shared" si="23"/>
        <v>#DIV/0!</v>
      </c>
      <c r="AB40" t="e">
        <f t="shared" si="24"/>
        <v>#DIV/0!</v>
      </c>
      <c r="AC40" t="e">
        <f t="shared" si="32"/>
        <v>#DIV/0!</v>
      </c>
      <c r="AD40" t="e">
        <f t="shared" si="33"/>
        <v>#DIV/0!</v>
      </c>
      <c r="AE40" t="e">
        <f t="shared" si="34"/>
        <v>#DIV/0!</v>
      </c>
      <c r="AF40" t="e">
        <f t="shared" si="35"/>
        <v>#DIV/0!</v>
      </c>
      <c r="AG40" t="e">
        <f t="shared" si="36"/>
        <v>#DIV/0!</v>
      </c>
      <c r="AH40" t="e">
        <f t="shared" si="37"/>
        <v>#DIV/0!</v>
      </c>
      <c r="AI40" t="e">
        <f t="shared" si="42"/>
        <v>#DIV/0!</v>
      </c>
      <c r="AJ40" t="e">
        <f t="shared" si="25"/>
        <v>#DIV/0!</v>
      </c>
      <c r="AK40" t="e">
        <f t="shared" si="26"/>
        <v>#DIV/0!</v>
      </c>
      <c r="AL40" t="s">
        <v>33</v>
      </c>
      <c r="AM40" t="b">
        <f t="shared" si="38"/>
        <v>1</v>
      </c>
      <c r="AN40" t="e">
        <f t="shared" si="14"/>
        <v>#DIV/0!</v>
      </c>
      <c r="AO40" t="e">
        <f t="shared" si="4"/>
        <v>#DIV/0!</v>
      </c>
      <c r="AP40" t="e">
        <f t="shared" si="5"/>
        <v>#DIV/0!</v>
      </c>
      <c r="AQ40" t="e">
        <f t="shared" si="27"/>
        <v>#DIV/0!</v>
      </c>
      <c r="AR40" s="10" t="e">
        <f t="shared" si="28"/>
        <v>#DIV/0!</v>
      </c>
      <c r="AS40" s="10" t="e">
        <f t="shared" si="29"/>
        <v>#DIV/0!</v>
      </c>
      <c r="AT40" s="10" t="e">
        <f t="shared" si="39"/>
        <v>#DIV/0!</v>
      </c>
      <c r="AU40" t="e">
        <f t="shared" si="30"/>
        <v>#DIV/0!</v>
      </c>
      <c r="AV40" t="e">
        <f t="shared" si="7"/>
        <v>#DIV/0!</v>
      </c>
      <c r="AW40" t="e">
        <f t="shared" si="40"/>
        <v>#DIV/0!</v>
      </c>
      <c r="AX40" t="e">
        <f t="shared" si="41"/>
        <v>#DIV/0!</v>
      </c>
      <c r="AY40" t="e">
        <f t="shared" si="8"/>
        <v>#DIV/0!</v>
      </c>
      <c r="AZ40" t="e">
        <f t="shared" si="9"/>
        <v>#DIV/0!</v>
      </c>
      <c r="BA40" t="e">
        <f t="shared" si="10"/>
        <v>#DIV/0!</v>
      </c>
      <c r="BB40" t="e">
        <f t="shared" si="11"/>
        <v>#DIV/0!</v>
      </c>
      <c r="BC40" t="e">
        <f t="shared" si="12"/>
        <v>#DIV/0!</v>
      </c>
      <c r="BD40" t="e">
        <f t="shared" si="13"/>
        <v>#DIV/0!</v>
      </c>
      <c r="BE40" t="e">
        <f t="shared" si="15"/>
        <v>#DIV/0!</v>
      </c>
      <c r="BF40" t="e">
        <f t="shared" si="16"/>
        <v>#DIV/0!</v>
      </c>
    </row>
    <row r="41" spans="1:58" x14ac:dyDescent="0.25">
      <c r="A41" s="8"/>
      <c r="B41" s="2"/>
      <c r="C41" s="2"/>
      <c r="D41" s="2"/>
      <c r="T41">
        <f t="shared" si="20"/>
        <v>38</v>
      </c>
      <c r="U41" s="6" t="e">
        <f t="shared" si="21"/>
        <v>#DIV/0!</v>
      </c>
      <c r="V41" s="6" t="e">
        <f t="shared" si="21"/>
        <v>#DIV/0!</v>
      </c>
      <c r="W41" s="6" t="e">
        <f t="shared" si="22"/>
        <v>#DIV/0!</v>
      </c>
      <c r="X41" s="6" t="e">
        <f t="shared" si="31"/>
        <v>#DIV/0!</v>
      </c>
      <c r="Y41" t="e">
        <f t="shared" si="2"/>
        <v>#DIV/0!</v>
      </c>
      <c r="Z41" t="e">
        <f t="shared" si="3"/>
        <v>#DIV/0!</v>
      </c>
      <c r="AA41" t="e">
        <f t="shared" si="23"/>
        <v>#DIV/0!</v>
      </c>
      <c r="AB41" t="e">
        <f t="shared" si="24"/>
        <v>#DIV/0!</v>
      </c>
      <c r="AC41" t="e">
        <f t="shared" si="32"/>
        <v>#DIV/0!</v>
      </c>
      <c r="AD41" t="e">
        <f t="shared" si="33"/>
        <v>#DIV/0!</v>
      </c>
      <c r="AE41" t="e">
        <f t="shared" si="34"/>
        <v>#DIV/0!</v>
      </c>
      <c r="AF41" t="e">
        <f t="shared" si="35"/>
        <v>#DIV/0!</v>
      </c>
      <c r="AG41" t="e">
        <f t="shared" si="36"/>
        <v>#DIV/0!</v>
      </c>
      <c r="AH41" t="e">
        <f t="shared" si="37"/>
        <v>#DIV/0!</v>
      </c>
      <c r="AI41" t="e">
        <f t="shared" si="42"/>
        <v>#DIV/0!</v>
      </c>
      <c r="AJ41" t="e">
        <f t="shared" si="25"/>
        <v>#DIV/0!</v>
      </c>
      <c r="AK41" t="e">
        <f t="shared" si="26"/>
        <v>#DIV/0!</v>
      </c>
      <c r="AL41" t="s">
        <v>33</v>
      </c>
      <c r="AM41" t="b">
        <f t="shared" si="38"/>
        <v>1</v>
      </c>
      <c r="AN41" t="e">
        <f t="shared" si="14"/>
        <v>#DIV/0!</v>
      </c>
      <c r="AO41" t="e">
        <f t="shared" si="4"/>
        <v>#DIV/0!</v>
      </c>
      <c r="AP41" t="e">
        <f t="shared" si="5"/>
        <v>#DIV/0!</v>
      </c>
      <c r="AQ41" t="e">
        <f t="shared" si="27"/>
        <v>#DIV/0!</v>
      </c>
      <c r="AR41" s="10" t="e">
        <f t="shared" si="28"/>
        <v>#DIV/0!</v>
      </c>
      <c r="AS41" s="10" t="e">
        <f t="shared" si="29"/>
        <v>#DIV/0!</v>
      </c>
      <c r="AT41" s="10" t="e">
        <f t="shared" si="39"/>
        <v>#DIV/0!</v>
      </c>
      <c r="AU41" t="e">
        <f t="shared" si="30"/>
        <v>#DIV/0!</v>
      </c>
      <c r="AV41" t="e">
        <f t="shared" si="7"/>
        <v>#DIV/0!</v>
      </c>
      <c r="AW41" t="e">
        <f t="shared" si="40"/>
        <v>#DIV/0!</v>
      </c>
      <c r="AX41" t="e">
        <f t="shared" si="41"/>
        <v>#DIV/0!</v>
      </c>
      <c r="AY41" t="e">
        <f t="shared" si="8"/>
        <v>#DIV/0!</v>
      </c>
      <c r="AZ41" t="e">
        <f t="shared" si="9"/>
        <v>#DIV/0!</v>
      </c>
      <c r="BA41" t="e">
        <f t="shared" si="10"/>
        <v>#DIV/0!</v>
      </c>
      <c r="BB41" t="e">
        <f t="shared" si="11"/>
        <v>#DIV/0!</v>
      </c>
      <c r="BC41" t="e">
        <f t="shared" si="12"/>
        <v>#DIV/0!</v>
      </c>
      <c r="BD41" t="e">
        <f t="shared" si="13"/>
        <v>#DIV/0!</v>
      </c>
      <c r="BE41" t="e">
        <f t="shared" si="15"/>
        <v>#DIV/0!</v>
      </c>
      <c r="BF41" t="e">
        <f t="shared" si="16"/>
        <v>#DIV/0!</v>
      </c>
    </row>
    <row r="42" spans="1:58" x14ac:dyDescent="0.25">
      <c r="A42" s="8"/>
      <c r="B42" s="2"/>
      <c r="C42" s="2"/>
      <c r="D42" s="2"/>
      <c r="T42">
        <f t="shared" si="20"/>
        <v>39</v>
      </c>
      <c r="U42" s="6" t="e">
        <f t="shared" si="21"/>
        <v>#DIV/0!</v>
      </c>
      <c r="V42" s="6" t="e">
        <f t="shared" si="21"/>
        <v>#DIV/0!</v>
      </c>
      <c r="W42" s="6" t="e">
        <f t="shared" si="22"/>
        <v>#DIV/0!</v>
      </c>
      <c r="X42" s="6" t="e">
        <f t="shared" si="31"/>
        <v>#DIV/0!</v>
      </c>
      <c r="Y42" t="e">
        <f t="shared" si="2"/>
        <v>#DIV/0!</v>
      </c>
      <c r="Z42" t="e">
        <f t="shared" si="3"/>
        <v>#DIV/0!</v>
      </c>
      <c r="AA42" t="e">
        <f t="shared" si="23"/>
        <v>#DIV/0!</v>
      </c>
      <c r="AB42" t="e">
        <f t="shared" si="24"/>
        <v>#DIV/0!</v>
      </c>
      <c r="AC42" t="e">
        <f t="shared" si="32"/>
        <v>#DIV/0!</v>
      </c>
      <c r="AD42" t="e">
        <f t="shared" si="33"/>
        <v>#DIV/0!</v>
      </c>
      <c r="AE42" t="e">
        <f t="shared" si="34"/>
        <v>#DIV/0!</v>
      </c>
      <c r="AF42" t="e">
        <f t="shared" si="35"/>
        <v>#DIV/0!</v>
      </c>
      <c r="AG42" t="e">
        <f t="shared" si="36"/>
        <v>#DIV/0!</v>
      </c>
      <c r="AH42" t="e">
        <f t="shared" si="37"/>
        <v>#DIV/0!</v>
      </c>
      <c r="AI42" t="e">
        <f t="shared" si="42"/>
        <v>#DIV/0!</v>
      </c>
      <c r="AJ42" t="e">
        <f t="shared" si="25"/>
        <v>#DIV/0!</v>
      </c>
      <c r="AK42" t="e">
        <f t="shared" si="26"/>
        <v>#DIV/0!</v>
      </c>
      <c r="AL42" t="s">
        <v>33</v>
      </c>
      <c r="AM42" t="b">
        <f t="shared" si="38"/>
        <v>1</v>
      </c>
      <c r="AN42" t="e">
        <f t="shared" si="14"/>
        <v>#DIV/0!</v>
      </c>
      <c r="AO42" t="e">
        <f t="shared" si="4"/>
        <v>#DIV/0!</v>
      </c>
      <c r="AP42" t="e">
        <f t="shared" si="5"/>
        <v>#DIV/0!</v>
      </c>
      <c r="AQ42" t="e">
        <f t="shared" si="27"/>
        <v>#DIV/0!</v>
      </c>
      <c r="AR42" s="10" t="e">
        <f t="shared" si="28"/>
        <v>#DIV/0!</v>
      </c>
      <c r="AS42" s="10" t="e">
        <f t="shared" si="29"/>
        <v>#DIV/0!</v>
      </c>
      <c r="AT42" s="10" t="e">
        <f t="shared" si="39"/>
        <v>#DIV/0!</v>
      </c>
      <c r="AU42" t="e">
        <f t="shared" si="30"/>
        <v>#DIV/0!</v>
      </c>
      <c r="AV42" t="e">
        <f t="shared" si="7"/>
        <v>#DIV/0!</v>
      </c>
      <c r="AW42" t="e">
        <f t="shared" si="40"/>
        <v>#DIV/0!</v>
      </c>
      <c r="AX42" t="e">
        <f t="shared" si="41"/>
        <v>#DIV/0!</v>
      </c>
      <c r="AY42" t="e">
        <f t="shared" si="8"/>
        <v>#DIV/0!</v>
      </c>
      <c r="AZ42" t="e">
        <f t="shared" si="9"/>
        <v>#DIV/0!</v>
      </c>
      <c r="BA42" t="e">
        <f t="shared" si="10"/>
        <v>#DIV/0!</v>
      </c>
      <c r="BB42" t="e">
        <f t="shared" si="11"/>
        <v>#DIV/0!</v>
      </c>
      <c r="BC42" t="e">
        <f t="shared" si="12"/>
        <v>#DIV/0!</v>
      </c>
      <c r="BD42" t="e">
        <f t="shared" si="13"/>
        <v>#DIV/0!</v>
      </c>
      <c r="BE42" t="e">
        <f t="shared" si="15"/>
        <v>#DIV/0!</v>
      </c>
      <c r="BF42" t="e">
        <f t="shared" si="16"/>
        <v>#DIV/0!</v>
      </c>
    </row>
    <row r="43" spans="1:58" x14ac:dyDescent="0.25">
      <c r="A43" s="8"/>
      <c r="B43" s="2"/>
      <c r="C43" s="2"/>
      <c r="D43" s="2"/>
      <c r="T43">
        <f t="shared" si="20"/>
        <v>40</v>
      </c>
      <c r="U43" s="6" t="e">
        <f t="shared" si="21"/>
        <v>#DIV/0!</v>
      </c>
      <c r="V43" s="6" t="e">
        <f t="shared" si="21"/>
        <v>#DIV/0!</v>
      </c>
      <c r="W43" s="6" t="e">
        <f t="shared" si="22"/>
        <v>#DIV/0!</v>
      </c>
      <c r="X43" s="6" t="e">
        <f t="shared" si="31"/>
        <v>#DIV/0!</v>
      </c>
      <c r="Y43" t="e">
        <f t="shared" si="2"/>
        <v>#DIV/0!</v>
      </c>
      <c r="Z43" t="e">
        <f t="shared" si="3"/>
        <v>#DIV/0!</v>
      </c>
      <c r="AA43" t="e">
        <f t="shared" si="23"/>
        <v>#DIV/0!</v>
      </c>
      <c r="AB43" t="e">
        <f t="shared" si="24"/>
        <v>#DIV/0!</v>
      </c>
      <c r="AC43" t="e">
        <f t="shared" si="32"/>
        <v>#DIV/0!</v>
      </c>
      <c r="AD43" t="e">
        <f t="shared" si="33"/>
        <v>#DIV/0!</v>
      </c>
      <c r="AE43" t="e">
        <f t="shared" si="34"/>
        <v>#DIV/0!</v>
      </c>
      <c r="AF43" t="e">
        <f t="shared" si="35"/>
        <v>#DIV/0!</v>
      </c>
      <c r="AG43" t="e">
        <f t="shared" si="36"/>
        <v>#DIV/0!</v>
      </c>
      <c r="AH43" t="e">
        <f t="shared" si="37"/>
        <v>#DIV/0!</v>
      </c>
      <c r="AI43" t="e">
        <f t="shared" si="42"/>
        <v>#DIV/0!</v>
      </c>
      <c r="AJ43" t="e">
        <f t="shared" si="25"/>
        <v>#DIV/0!</v>
      </c>
      <c r="AK43" t="e">
        <f t="shared" si="26"/>
        <v>#DIV/0!</v>
      </c>
      <c r="AL43" t="s">
        <v>33</v>
      </c>
      <c r="AM43" t="b">
        <f t="shared" si="38"/>
        <v>1</v>
      </c>
      <c r="AN43" t="e">
        <f t="shared" si="14"/>
        <v>#DIV/0!</v>
      </c>
      <c r="AO43" t="e">
        <f t="shared" si="4"/>
        <v>#DIV/0!</v>
      </c>
      <c r="AP43" t="e">
        <f t="shared" si="5"/>
        <v>#DIV/0!</v>
      </c>
      <c r="AQ43" t="e">
        <f t="shared" si="27"/>
        <v>#DIV/0!</v>
      </c>
      <c r="AR43" s="10" t="e">
        <f t="shared" si="28"/>
        <v>#DIV/0!</v>
      </c>
      <c r="AS43" s="10" t="e">
        <f t="shared" si="29"/>
        <v>#DIV/0!</v>
      </c>
      <c r="AT43" s="10" t="e">
        <f t="shared" si="39"/>
        <v>#DIV/0!</v>
      </c>
      <c r="AU43" t="e">
        <f t="shared" si="30"/>
        <v>#DIV/0!</v>
      </c>
      <c r="AV43" t="e">
        <f t="shared" si="7"/>
        <v>#DIV/0!</v>
      </c>
      <c r="AW43" t="e">
        <f t="shared" si="40"/>
        <v>#DIV/0!</v>
      </c>
      <c r="AX43" t="e">
        <f t="shared" si="41"/>
        <v>#DIV/0!</v>
      </c>
      <c r="AY43" t="e">
        <f t="shared" si="8"/>
        <v>#DIV/0!</v>
      </c>
      <c r="AZ43" t="e">
        <f t="shared" si="9"/>
        <v>#DIV/0!</v>
      </c>
      <c r="BA43" t="e">
        <f t="shared" si="10"/>
        <v>#DIV/0!</v>
      </c>
      <c r="BB43" t="e">
        <f t="shared" si="11"/>
        <v>#DIV/0!</v>
      </c>
      <c r="BC43" t="e">
        <f t="shared" si="12"/>
        <v>#DIV/0!</v>
      </c>
      <c r="BD43" t="e">
        <f t="shared" si="13"/>
        <v>#DIV/0!</v>
      </c>
      <c r="BE43" t="e">
        <f t="shared" si="15"/>
        <v>#DIV/0!</v>
      </c>
      <c r="BF43" t="e">
        <f t="shared" si="16"/>
        <v>#DIV/0!</v>
      </c>
    </row>
    <row r="44" spans="1:58" x14ac:dyDescent="0.25">
      <c r="A44" s="8"/>
      <c r="B44" s="2"/>
      <c r="C44" s="2"/>
      <c r="D44" s="2"/>
      <c r="T44">
        <f t="shared" si="20"/>
        <v>41</v>
      </c>
      <c r="U44" s="6" t="e">
        <f t="shared" si="21"/>
        <v>#DIV/0!</v>
      </c>
      <c r="V44" s="6" t="e">
        <f t="shared" si="21"/>
        <v>#DIV/0!</v>
      </c>
      <c r="W44" s="6" t="e">
        <f t="shared" si="22"/>
        <v>#DIV/0!</v>
      </c>
      <c r="X44" s="6" t="e">
        <f t="shared" si="31"/>
        <v>#DIV/0!</v>
      </c>
      <c r="Y44" t="e">
        <f t="shared" si="2"/>
        <v>#DIV/0!</v>
      </c>
      <c r="Z44" t="e">
        <f t="shared" si="3"/>
        <v>#DIV/0!</v>
      </c>
      <c r="AA44" t="e">
        <f t="shared" si="23"/>
        <v>#DIV/0!</v>
      </c>
      <c r="AB44" t="e">
        <f t="shared" si="24"/>
        <v>#DIV/0!</v>
      </c>
      <c r="AC44" t="e">
        <f t="shared" si="32"/>
        <v>#DIV/0!</v>
      </c>
      <c r="AD44" t="e">
        <f t="shared" si="33"/>
        <v>#DIV/0!</v>
      </c>
      <c r="AE44" t="e">
        <f t="shared" si="34"/>
        <v>#DIV/0!</v>
      </c>
      <c r="AF44" t="e">
        <f t="shared" si="35"/>
        <v>#DIV/0!</v>
      </c>
      <c r="AG44" t="e">
        <f t="shared" si="36"/>
        <v>#DIV/0!</v>
      </c>
      <c r="AH44" t="e">
        <f t="shared" si="37"/>
        <v>#DIV/0!</v>
      </c>
      <c r="AI44" t="e">
        <f t="shared" si="42"/>
        <v>#DIV/0!</v>
      </c>
      <c r="AJ44" t="e">
        <f t="shared" si="25"/>
        <v>#DIV/0!</v>
      </c>
      <c r="AK44" t="e">
        <f t="shared" si="26"/>
        <v>#DIV/0!</v>
      </c>
      <c r="AL44" t="s">
        <v>33</v>
      </c>
      <c r="AM44" t="b">
        <f t="shared" si="38"/>
        <v>1</v>
      </c>
      <c r="AN44" t="e">
        <f t="shared" si="14"/>
        <v>#DIV/0!</v>
      </c>
      <c r="AO44" t="e">
        <f t="shared" si="4"/>
        <v>#DIV/0!</v>
      </c>
      <c r="AP44" t="e">
        <f t="shared" si="5"/>
        <v>#DIV/0!</v>
      </c>
      <c r="AQ44" t="e">
        <f t="shared" si="27"/>
        <v>#DIV/0!</v>
      </c>
      <c r="AR44" s="10" t="e">
        <f t="shared" si="28"/>
        <v>#DIV/0!</v>
      </c>
      <c r="AS44" s="10" t="e">
        <f t="shared" si="29"/>
        <v>#DIV/0!</v>
      </c>
      <c r="AT44" s="10" t="e">
        <f t="shared" si="39"/>
        <v>#DIV/0!</v>
      </c>
      <c r="AU44" t="e">
        <f t="shared" si="30"/>
        <v>#DIV/0!</v>
      </c>
      <c r="AV44" t="e">
        <f t="shared" si="7"/>
        <v>#DIV/0!</v>
      </c>
      <c r="AW44" t="e">
        <f t="shared" si="40"/>
        <v>#DIV/0!</v>
      </c>
      <c r="AX44" t="e">
        <f t="shared" si="41"/>
        <v>#DIV/0!</v>
      </c>
      <c r="AY44" t="e">
        <f t="shared" si="8"/>
        <v>#DIV/0!</v>
      </c>
      <c r="AZ44" t="e">
        <f t="shared" si="9"/>
        <v>#DIV/0!</v>
      </c>
      <c r="BA44" t="e">
        <f t="shared" si="10"/>
        <v>#DIV/0!</v>
      </c>
      <c r="BB44" t="e">
        <f t="shared" si="11"/>
        <v>#DIV/0!</v>
      </c>
      <c r="BC44" t="e">
        <f t="shared" si="12"/>
        <v>#DIV/0!</v>
      </c>
      <c r="BD44" t="e">
        <f t="shared" si="13"/>
        <v>#DIV/0!</v>
      </c>
      <c r="BE44" t="e">
        <f t="shared" si="15"/>
        <v>#DIV/0!</v>
      </c>
      <c r="BF44" t="e">
        <f t="shared" si="16"/>
        <v>#DIV/0!</v>
      </c>
    </row>
    <row r="45" spans="1:58" x14ac:dyDescent="0.25">
      <c r="A45" s="8"/>
      <c r="B45" s="2"/>
      <c r="C45" s="2"/>
      <c r="D45" s="2"/>
      <c r="T45">
        <f t="shared" si="20"/>
        <v>42</v>
      </c>
      <c r="U45" s="6" t="e">
        <f t="shared" si="21"/>
        <v>#DIV/0!</v>
      </c>
      <c r="V45" s="6" t="e">
        <f t="shared" si="21"/>
        <v>#DIV/0!</v>
      </c>
      <c r="W45" s="6" t="e">
        <f t="shared" si="22"/>
        <v>#DIV/0!</v>
      </c>
      <c r="X45" s="6" t="e">
        <f t="shared" si="31"/>
        <v>#DIV/0!</v>
      </c>
      <c r="Y45" t="e">
        <f t="shared" si="2"/>
        <v>#DIV/0!</v>
      </c>
      <c r="Z45" t="e">
        <f t="shared" si="3"/>
        <v>#DIV/0!</v>
      </c>
      <c r="AA45" t="e">
        <f t="shared" si="23"/>
        <v>#DIV/0!</v>
      </c>
      <c r="AB45" t="e">
        <f t="shared" si="24"/>
        <v>#DIV/0!</v>
      </c>
      <c r="AC45" t="e">
        <f t="shared" si="32"/>
        <v>#DIV/0!</v>
      </c>
      <c r="AD45" t="e">
        <f t="shared" si="33"/>
        <v>#DIV/0!</v>
      </c>
      <c r="AE45" t="e">
        <f t="shared" si="34"/>
        <v>#DIV/0!</v>
      </c>
      <c r="AF45" t="e">
        <f t="shared" si="35"/>
        <v>#DIV/0!</v>
      </c>
      <c r="AG45" t="e">
        <f t="shared" si="36"/>
        <v>#DIV/0!</v>
      </c>
      <c r="AH45" t="e">
        <f t="shared" si="37"/>
        <v>#DIV/0!</v>
      </c>
      <c r="AI45" t="e">
        <f t="shared" si="42"/>
        <v>#DIV/0!</v>
      </c>
      <c r="AJ45" t="e">
        <f t="shared" si="25"/>
        <v>#DIV/0!</v>
      </c>
      <c r="AK45" t="e">
        <f t="shared" si="26"/>
        <v>#DIV/0!</v>
      </c>
      <c r="AL45" t="s">
        <v>33</v>
      </c>
      <c r="AM45" t="b">
        <f t="shared" si="38"/>
        <v>1</v>
      </c>
      <c r="AN45" t="e">
        <f t="shared" si="14"/>
        <v>#DIV/0!</v>
      </c>
      <c r="AO45" t="e">
        <f t="shared" si="4"/>
        <v>#DIV/0!</v>
      </c>
      <c r="AP45" t="e">
        <f t="shared" si="5"/>
        <v>#DIV/0!</v>
      </c>
      <c r="AQ45" t="e">
        <f t="shared" si="27"/>
        <v>#DIV/0!</v>
      </c>
      <c r="AR45" s="10" t="e">
        <f t="shared" si="28"/>
        <v>#DIV/0!</v>
      </c>
      <c r="AS45" s="10" t="e">
        <f t="shared" si="29"/>
        <v>#DIV/0!</v>
      </c>
      <c r="AT45" s="10" t="e">
        <f t="shared" si="39"/>
        <v>#DIV/0!</v>
      </c>
      <c r="AU45" t="e">
        <f t="shared" si="30"/>
        <v>#DIV/0!</v>
      </c>
      <c r="AV45" t="e">
        <f t="shared" si="7"/>
        <v>#DIV/0!</v>
      </c>
      <c r="AW45" t="e">
        <f t="shared" si="40"/>
        <v>#DIV/0!</v>
      </c>
      <c r="AX45" t="e">
        <f t="shared" si="41"/>
        <v>#DIV/0!</v>
      </c>
      <c r="AY45" t="e">
        <f t="shared" si="8"/>
        <v>#DIV/0!</v>
      </c>
      <c r="AZ45" t="e">
        <f t="shared" si="9"/>
        <v>#DIV/0!</v>
      </c>
      <c r="BA45" t="e">
        <f t="shared" si="10"/>
        <v>#DIV/0!</v>
      </c>
      <c r="BB45" t="e">
        <f t="shared" si="11"/>
        <v>#DIV/0!</v>
      </c>
      <c r="BC45" t="e">
        <f t="shared" si="12"/>
        <v>#DIV/0!</v>
      </c>
      <c r="BD45" t="e">
        <f t="shared" si="13"/>
        <v>#DIV/0!</v>
      </c>
      <c r="BE45" t="e">
        <f t="shared" si="15"/>
        <v>#DIV/0!</v>
      </c>
      <c r="BF45" t="e">
        <f t="shared" si="16"/>
        <v>#DIV/0!</v>
      </c>
    </row>
    <row r="46" spans="1:58" x14ac:dyDescent="0.25">
      <c r="A46" s="8"/>
      <c r="B46" s="2"/>
      <c r="C46" s="2"/>
      <c r="D46" s="2"/>
      <c r="T46">
        <f t="shared" si="20"/>
        <v>43</v>
      </c>
      <c r="U46" s="6" t="e">
        <f t="shared" si="21"/>
        <v>#DIV/0!</v>
      </c>
      <c r="V46" s="6" t="e">
        <f t="shared" si="21"/>
        <v>#DIV/0!</v>
      </c>
      <c r="W46" s="6" t="e">
        <f t="shared" si="22"/>
        <v>#DIV/0!</v>
      </c>
      <c r="X46" s="6" t="e">
        <f t="shared" si="31"/>
        <v>#DIV/0!</v>
      </c>
      <c r="Y46" t="e">
        <f t="shared" si="2"/>
        <v>#DIV/0!</v>
      </c>
      <c r="Z46" t="e">
        <f t="shared" si="3"/>
        <v>#DIV/0!</v>
      </c>
      <c r="AA46" t="e">
        <f t="shared" si="23"/>
        <v>#DIV/0!</v>
      </c>
      <c r="AB46" t="e">
        <f t="shared" si="24"/>
        <v>#DIV/0!</v>
      </c>
      <c r="AC46" t="e">
        <f t="shared" si="32"/>
        <v>#DIV/0!</v>
      </c>
      <c r="AD46" t="e">
        <f t="shared" si="33"/>
        <v>#DIV/0!</v>
      </c>
      <c r="AE46" t="e">
        <f t="shared" si="34"/>
        <v>#DIV/0!</v>
      </c>
      <c r="AF46" t="e">
        <f t="shared" si="35"/>
        <v>#DIV/0!</v>
      </c>
      <c r="AG46" t="e">
        <f t="shared" si="36"/>
        <v>#DIV/0!</v>
      </c>
      <c r="AH46" t="e">
        <f t="shared" si="37"/>
        <v>#DIV/0!</v>
      </c>
      <c r="AI46" t="e">
        <f t="shared" si="42"/>
        <v>#DIV/0!</v>
      </c>
      <c r="AJ46" t="e">
        <f t="shared" si="25"/>
        <v>#DIV/0!</v>
      </c>
      <c r="AK46" t="e">
        <f t="shared" si="26"/>
        <v>#DIV/0!</v>
      </c>
      <c r="AL46" t="s">
        <v>33</v>
      </c>
      <c r="AM46" t="b">
        <f t="shared" si="38"/>
        <v>1</v>
      </c>
      <c r="AN46" t="e">
        <f t="shared" si="14"/>
        <v>#DIV/0!</v>
      </c>
      <c r="AO46" t="e">
        <f t="shared" si="4"/>
        <v>#DIV/0!</v>
      </c>
      <c r="AP46" t="e">
        <f t="shared" si="5"/>
        <v>#DIV/0!</v>
      </c>
      <c r="AQ46" t="e">
        <f t="shared" si="27"/>
        <v>#DIV/0!</v>
      </c>
      <c r="AR46" s="10" t="e">
        <f t="shared" si="28"/>
        <v>#DIV/0!</v>
      </c>
      <c r="AS46" s="10" t="e">
        <f t="shared" si="29"/>
        <v>#DIV/0!</v>
      </c>
      <c r="AT46" s="10" t="e">
        <f t="shared" si="39"/>
        <v>#DIV/0!</v>
      </c>
      <c r="AU46" t="e">
        <f t="shared" si="30"/>
        <v>#DIV/0!</v>
      </c>
      <c r="AV46" t="e">
        <f t="shared" si="7"/>
        <v>#DIV/0!</v>
      </c>
      <c r="AW46" t="e">
        <f t="shared" si="40"/>
        <v>#DIV/0!</v>
      </c>
      <c r="AX46" t="e">
        <f t="shared" si="41"/>
        <v>#DIV/0!</v>
      </c>
      <c r="AY46" t="e">
        <f t="shared" si="8"/>
        <v>#DIV/0!</v>
      </c>
      <c r="AZ46" t="e">
        <f t="shared" si="9"/>
        <v>#DIV/0!</v>
      </c>
      <c r="BA46" t="e">
        <f t="shared" si="10"/>
        <v>#DIV/0!</v>
      </c>
      <c r="BB46" t="e">
        <f t="shared" si="11"/>
        <v>#DIV/0!</v>
      </c>
      <c r="BC46" t="e">
        <f t="shared" si="12"/>
        <v>#DIV/0!</v>
      </c>
      <c r="BD46" t="e">
        <f t="shared" si="13"/>
        <v>#DIV/0!</v>
      </c>
      <c r="BE46" t="e">
        <f t="shared" si="15"/>
        <v>#DIV/0!</v>
      </c>
      <c r="BF46" t="e">
        <f t="shared" si="16"/>
        <v>#DIV/0!</v>
      </c>
    </row>
    <row r="47" spans="1:58" x14ac:dyDescent="0.25">
      <c r="A47" s="8"/>
      <c r="B47" s="2"/>
      <c r="C47" s="2"/>
      <c r="D47" s="2"/>
      <c r="T47">
        <f t="shared" si="20"/>
        <v>44</v>
      </c>
      <c r="U47" s="6" t="e">
        <f t="shared" si="21"/>
        <v>#DIV/0!</v>
      </c>
      <c r="V47" s="6" t="e">
        <f t="shared" si="21"/>
        <v>#DIV/0!</v>
      </c>
      <c r="W47" s="6" t="e">
        <f t="shared" si="22"/>
        <v>#DIV/0!</v>
      </c>
      <c r="X47" s="6" t="e">
        <f t="shared" si="31"/>
        <v>#DIV/0!</v>
      </c>
      <c r="Y47" t="e">
        <f t="shared" si="2"/>
        <v>#DIV/0!</v>
      </c>
      <c r="Z47" t="e">
        <f t="shared" si="3"/>
        <v>#DIV/0!</v>
      </c>
      <c r="AA47" t="e">
        <f t="shared" si="23"/>
        <v>#DIV/0!</v>
      </c>
      <c r="AB47" t="e">
        <f t="shared" si="24"/>
        <v>#DIV/0!</v>
      </c>
      <c r="AC47" t="e">
        <f t="shared" si="32"/>
        <v>#DIV/0!</v>
      </c>
      <c r="AD47" t="e">
        <f t="shared" si="33"/>
        <v>#DIV/0!</v>
      </c>
      <c r="AE47" t="e">
        <f t="shared" si="34"/>
        <v>#DIV/0!</v>
      </c>
      <c r="AF47" t="e">
        <f t="shared" si="35"/>
        <v>#DIV/0!</v>
      </c>
      <c r="AG47" t="e">
        <f t="shared" si="36"/>
        <v>#DIV/0!</v>
      </c>
      <c r="AH47" t="e">
        <f t="shared" si="37"/>
        <v>#DIV/0!</v>
      </c>
      <c r="AI47" t="e">
        <f t="shared" si="42"/>
        <v>#DIV/0!</v>
      </c>
      <c r="AJ47" t="e">
        <f t="shared" si="25"/>
        <v>#DIV/0!</v>
      </c>
      <c r="AK47" t="e">
        <f t="shared" si="26"/>
        <v>#DIV/0!</v>
      </c>
      <c r="AL47" t="s">
        <v>33</v>
      </c>
      <c r="AM47" t="b">
        <f t="shared" si="38"/>
        <v>1</v>
      </c>
      <c r="AN47" t="e">
        <f t="shared" si="14"/>
        <v>#DIV/0!</v>
      </c>
      <c r="AO47" t="e">
        <f t="shared" si="4"/>
        <v>#DIV/0!</v>
      </c>
      <c r="AP47" t="e">
        <f t="shared" si="5"/>
        <v>#DIV/0!</v>
      </c>
      <c r="AQ47" t="e">
        <f t="shared" si="27"/>
        <v>#DIV/0!</v>
      </c>
      <c r="AR47" s="10" t="e">
        <f t="shared" si="28"/>
        <v>#DIV/0!</v>
      </c>
      <c r="AS47" s="10" t="e">
        <f t="shared" si="29"/>
        <v>#DIV/0!</v>
      </c>
      <c r="AT47" s="10" t="e">
        <f t="shared" si="39"/>
        <v>#DIV/0!</v>
      </c>
      <c r="AU47" t="e">
        <f t="shared" si="30"/>
        <v>#DIV/0!</v>
      </c>
      <c r="AV47" t="e">
        <f t="shared" si="7"/>
        <v>#DIV/0!</v>
      </c>
      <c r="AW47" t="e">
        <f t="shared" si="40"/>
        <v>#DIV/0!</v>
      </c>
      <c r="AX47" t="e">
        <f t="shared" si="41"/>
        <v>#DIV/0!</v>
      </c>
      <c r="AY47" t="e">
        <f t="shared" si="8"/>
        <v>#DIV/0!</v>
      </c>
      <c r="AZ47" t="e">
        <f t="shared" si="9"/>
        <v>#DIV/0!</v>
      </c>
      <c r="BA47" t="e">
        <f t="shared" si="10"/>
        <v>#DIV/0!</v>
      </c>
      <c r="BB47" t="e">
        <f t="shared" si="11"/>
        <v>#DIV/0!</v>
      </c>
      <c r="BC47" t="e">
        <f t="shared" si="12"/>
        <v>#DIV/0!</v>
      </c>
      <c r="BD47" t="e">
        <f t="shared" si="13"/>
        <v>#DIV/0!</v>
      </c>
      <c r="BE47" t="e">
        <f t="shared" si="15"/>
        <v>#DIV/0!</v>
      </c>
      <c r="BF47" t="e">
        <f t="shared" si="16"/>
        <v>#DIV/0!</v>
      </c>
    </row>
    <row r="48" spans="1:58" x14ac:dyDescent="0.25">
      <c r="A48" s="8"/>
      <c r="B48" s="2"/>
      <c r="C48" s="2"/>
      <c r="D48" s="2"/>
      <c r="T48">
        <f t="shared" si="20"/>
        <v>45</v>
      </c>
      <c r="U48" s="6" t="e">
        <f t="shared" si="21"/>
        <v>#DIV/0!</v>
      </c>
      <c r="V48" s="6" t="e">
        <f t="shared" si="21"/>
        <v>#DIV/0!</v>
      </c>
      <c r="W48" s="6" t="e">
        <f t="shared" si="22"/>
        <v>#DIV/0!</v>
      </c>
      <c r="X48" s="6" t="e">
        <f t="shared" si="31"/>
        <v>#DIV/0!</v>
      </c>
      <c r="Y48" t="e">
        <f t="shared" si="2"/>
        <v>#DIV/0!</v>
      </c>
      <c r="Z48" t="e">
        <f t="shared" si="3"/>
        <v>#DIV/0!</v>
      </c>
      <c r="AA48" t="e">
        <f t="shared" si="23"/>
        <v>#DIV/0!</v>
      </c>
      <c r="AB48" t="e">
        <f t="shared" si="24"/>
        <v>#DIV/0!</v>
      </c>
      <c r="AC48" t="e">
        <f t="shared" si="32"/>
        <v>#DIV/0!</v>
      </c>
      <c r="AD48" t="e">
        <f t="shared" si="33"/>
        <v>#DIV/0!</v>
      </c>
      <c r="AE48" t="e">
        <f t="shared" si="34"/>
        <v>#DIV/0!</v>
      </c>
      <c r="AF48" t="e">
        <f t="shared" si="35"/>
        <v>#DIV/0!</v>
      </c>
      <c r="AG48" t="e">
        <f t="shared" si="36"/>
        <v>#DIV/0!</v>
      </c>
      <c r="AH48" t="e">
        <f t="shared" si="37"/>
        <v>#DIV/0!</v>
      </c>
      <c r="AI48" t="e">
        <f t="shared" si="42"/>
        <v>#DIV/0!</v>
      </c>
      <c r="AJ48" t="e">
        <f t="shared" si="25"/>
        <v>#DIV/0!</v>
      </c>
      <c r="AK48" t="e">
        <f t="shared" si="26"/>
        <v>#DIV/0!</v>
      </c>
      <c r="AL48" t="s">
        <v>33</v>
      </c>
      <c r="AM48" t="b">
        <f t="shared" si="38"/>
        <v>1</v>
      </c>
      <c r="AN48" t="e">
        <f t="shared" si="14"/>
        <v>#DIV/0!</v>
      </c>
      <c r="AO48" t="e">
        <f t="shared" si="4"/>
        <v>#DIV/0!</v>
      </c>
      <c r="AP48" t="e">
        <f t="shared" si="5"/>
        <v>#DIV/0!</v>
      </c>
      <c r="AQ48" t="e">
        <f t="shared" si="27"/>
        <v>#DIV/0!</v>
      </c>
      <c r="AR48" s="10" t="e">
        <f t="shared" si="28"/>
        <v>#DIV/0!</v>
      </c>
      <c r="AS48" s="10" t="e">
        <f t="shared" si="29"/>
        <v>#DIV/0!</v>
      </c>
      <c r="AT48" s="10" t="e">
        <f t="shared" si="39"/>
        <v>#DIV/0!</v>
      </c>
      <c r="AU48" t="e">
        <f t="shared" si="30"/>
        <v>#DIV/0!</v>
      </c>
      <c r="AV48" t="e">
        <f t="shared" si="7"/>
        <v>#DIV/0!</v>
      </c>
      <c r="AW48" t="e">
        <f t="shared" si="40"/>
        <v>#DIV/0!</v>
      </c>
      <c r="AX48" t="e">
        <f t="shared" si="41"/>
        <v>#DIV/0!</v>
      </c>
      <c r="AY48" t="e">
        <f t="shared" si="8"/>
        <v>#DIV/0!</v>
      </c>
      <c r="AZ48" t="e">
        <f t="shared" si="9"/>
        <v>#DIV/0!</v>
      </c>
      <c r="BA48" t="e">
        <f t="shared" si="10"/>
        <v>#DIV/0!</v>
      </c>
      <c r="BB48" t="e">
        <f t="shared" si="11"/>
        <v>#DIV/0!</v>
      </c>
      <c r="BC48" t="e">
        <f t="shared" si="12"/>
        <v>#DIV/0!</v>
      </c>
      <c r="BD48" t="e">
        <f t="shared" si="13"/>
        <v>#DIV/0!</v>
      </c>
      <c r="BE48" t="e">
        <f t="shared" si="15"/>
        <v>#DIV/0!</v>
      </c>
      <c r="BF48" t="e">
        <f t="shared" si="16"/>
        <v>#DIV/0!</v>
      </c>
    </row>
    <row r="49" spans="1:58" x14ac:dyDescent="0.25">
      <c r="A49" s="8"/>
      <c r="B49" s="2"/>
      <c r="C49" s="2"/>
      <c r="D49" s="2"/>
      <c r="T49">
        <f t="shared" si="20"/>
        <v>46</v>
      </c>
      <c r="U49" s="6" t="e">
        <f t="shared" si="21"/>
        <v>#DIV/0!</v>
      </c>
      <c r="V49" s="6" t="e">
        <f t="shared" si="21"/>
        <v>#DIV/0!</v>
      </c>
      <c r="W49" s="6" t="e">
        <f t="shared" si="22"/>
        <v>#DIV/0!</v>
      </c>
      <c r="X49" s="6" t="e">
        <f t="shared" si="31"/>
        <v>#DIV/0!</v>
      </c>
      <c r="Y49" t="e">
        <f t="shared" si="2"/>
        <v>#DIV/0!</v>
      </c>
      <c r="Z49" t="e">
        <f t="shared" si="3"/>
        <v>#DIV/0!</v>
      </c>
      <c r="AA49" t="e">
        <f t="shared" si="23"/>
        <v>#DIV/0!</v>
      </c>
      <c r="AB49" t="e">
        <f t="shared" si="24"/>
        <v>#DIV/0!</v>
      </c>
      <c r="AC49" t="e">
        <f t="shared" si="32"/>
        <v>#DIV/0!</v>
      </c>
      <c r="AD49" t="e">
        <f t="shared" si="33"/>
        <v>#DIV/0!</v>
      </c>
      <c r="AE49" t="e">
        <f t="shared" si="34"/>
        <v>#DIV/0!</v>
      </c>
      <c r="AF49" t="e">
        <f t="shared" si="35"/>
        <v>#DIV/0!</v>
      </c>
      <c r="AG49" t="e">
        <f t="shared" si="36"/>
        <v>#DIV/0!</v>
      </c>
      <c r="AH49" t="e">
        <f t="shared" si="37"/>
        <v>#DIV/0!</v>
      </c>
      <c r="AI49" t="e">
        <f t="shared" si="42"/>
        <v>#DIV/0!</v>
      </c>
      <c r="AJ49" t="e">
        <f t="shared" si="25"/>
        <v>#DIV/0!</v>
      </c>
      <c r="AK49" t="e">
        <f t="shared" si="26"/>
        <v>#DIV/0!</v>
      </c>
      <c r="AL49" t="s">
        <v>33</v>
      </c>
      <c r="AM49" t="b">
        <f t="shared" si="38"/>
        <v>1</v>
      </c>
      <c r="AN49" t="e">
        <f t="shared" si="14"/>
        <v>#DIV/0!</v>
      </c>
      <c r="AO49" t="e">
        <f t="shared" si="4"/>
        <v>#DIV/0!</v>
      </c>
      <c r="AP49" t="e">
        <f t="shared" si="5"/>
        <v>#DIV/0!</v>
      </c>
      <c r="AQ49" t="e">
        <f t="shared" si="27"/>
        <v>#DIV/0!</v>
      </c>
      <c r="AR49" s="10" t="e">
        <f t="shared" si="28"/>
        <v>#DIV/0!</v>
      </c>
      <c r="AS49" s="10" t="e">
        <f t="shared" si="29"/>
        <v>#DIV/0!</v>
      </c>
      <c r="AT49" s="10" t="e">
        <f t="shared" si="39"/>
        <v>#DIV/0!</v>
      </c>
      <c r="AU49" t="e">
        <f t="shared" si="30"/>
        <v>#DIV/0!</v>
      </c>
      <c r="AV49" t="e">
        <f t="shared" si="7"/>
        <v>#DIV/0!</v>
      </c>
      <c r="AW49" t="e">
        <f t="shared" si="40"/>
        <v>#DIV/0!</v>
      </c>
      <c r="AX49" t="e">
        <f t="shared" si="41"/>
        <v>#DIV/0!</v>
      </c>
      <c r="AY49" t="e">
        <f t="shared" si="8"/>
        <v>#DIV/0!</v>
      </c>
      <c r="AZ49" t="e">
        <f t="shared" si="9"/>
        <v>#DIV/0!</v>
      </c>
      <c r="BA49" t="e">
        <f t="shared" si="10"/>
        <v>#DIV/0!</v>
      </c>
      <c r="BB49" t="e">
        <f t="shared" si="11"/>
        <v>#DIV/0!</v>
      </c>
      <c r="BC49" t="e">
        <f t="shared" si="12"/>
        <v>#DIV/0!</v>
      </c>
      <c r="BD49" t="e">
        <f t="shared" si="13"/>
        <v>#DIV/0!</v>
      </c>
      <c r="BE49" t="e">
        <f t="shared" si="15"/>
        <v>#DIV/0!</v>
      </c>
      <c r="BF49" t="e">
        <f t="shared" si="16"/>
        <v>#DIV/0!</v>
      </c>
    </row>
    <row r="50" spans="1:58" x14ac:dyDescent="0.25">
      <c r="A50" s="8"/>
      <c r="B50" s="2"/>
      <c r="C50" s="2"/>
      <c r="D50" s="2"/>
    </row>
    <row r="51" spans="1:58" x14ac:dyDescent="0.25">
      <c r="A51" s="8"/>
      <c r="B51" s="2"/>
      <c r="C51" s="2"/>
      <c r="D51" s="2"/>
    </row>
    <row r="52" spans="1:58" x14ac:dyDescent="0.25">
      <c r="A52" s="8"/>
      <c r="B52" s="2"/>
      <c r="C52" s="2"/>
      <c r="D52" s="2"/>
    </row>
    <row r="53" spans="1:58" x14ac:dyDescent="0.25">
      <c r="A53" s="8"/>
      <c r="B53" s="2"/>
      <c r="C53" s="2"/>
      <c r="D53" s="2"/>
    </row>
    <row r="54" spans="1:58" x14ac:dyDescent="0.25">
      <c r="A54" s="8"/>
      <c r="B54" s="2"/>
      <c r="C54" s="2"/>
      <c r="D54" s="2"/>
    </row>
    <row r="55" spans="1:58" x14ac:dyDescent="0.25">
      <c r="A55" s="8"/>
      <c r="B55" s="2"/>
      <c r="C55" s="2"/>
      <c r="D55" s="2"/>
    </row>
    <row r="56" spans="1:58" x14ac:dyDescent="0.25">
      <c r="A56" s="8"/>
      <c r="B56" s="2"/>
      <c r="C56" s="2"/>
      <c r="D56" s="2"/>
    </row>
    <row r="57" spans="1:58" x14ac:dyDescent="0.25">
      <c r="A57" s="8"/>
      <c r="B57" s="2"/>
      <c r="C57" s="2"/>
      <c r="D57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7"/>
  <sheetViews>
    <sheetView zoomScale="85" zoomScaleNormal="85" workbookViewId="0">
      <selection activeCell="B5" sqref="B5"/>
    </sheetView>
  </sheetViews>
  <sheetFormatPr defaultRowHeight="15" x14ac:dyDescent="0.25"/>
  <cols>
    <col min="1" max="1" width="16.140625" customWidth="1"/>
    <col min="30" max="30" width="10.28515625" bestFit="1" customWidth="1"/>
    <col min="44" max="46" width="9.140625" style="10"/>
  </cols>
  <sheetData>
    <row r="1" spans="1:61" x14ac:dyDescent="0.25">
      <c r="Y1" t="s">
        <v>11</v>
      </c>
      <c r="Z1" t="s">
        <v>60</v>
      </c>
      <c r="AA1" t="s">
        <v>12</v>
      </c>
      <c r="AB1" t="s">
        <v>13</v>
      </c>
    </row>
    <row r="2" spans="1:61" x14ac:dyDescent="0.25">
      <c r="Q2" t="s">
        <v>7</v>
      </c>
      <c r="R2" s="6">
        <f>XIRR($B$4:$B$5,$A$4:$A$5)</f>
        <v>-0.24999999776482587</v>
      </c>
      <c r="U2" t="s">
        <v>11</v>
      </c>
      <c r="V2" t="s">
        <v>14</v>
      </c>
      <c r="W2" t="s">
        <v>15</v>
      </c>
      <c r="X2" t="s">
        <v>16</v>
      </c>
      <c r="Y2" t="s">
        <v>19</v>
      </c>
      <c r="Z2" t="s">
        <v>20</v>
      </c>
      <c r="AA2" t="s">
        <v>23</v>
      </c>
      <c r="AB2" t="s">
        <v>24</v>
      </c>
      <c r="AC2" t="s">
        <v>4</v>
      </c>
      <c r="AD2">
        <v>9.9999999999999995E-8</v>
      </c>
      <c r="AI2" t="s">
        <v>28</v>
      </c>
      <c r="AK2" t="s">
        <v>43</v>
      </c>
      <c r="AS2" s="10" t="s">
        <v>40</v>
      </c>
      <c r="AT2" s="10" t="s">
        <v>39</v>
      </c>
    </row>
    <row r="3" spans="1:61" ht="30" x14ac:dyDescent="0.25">
      <c r="A3" s="4" t="s">
        <v>0</v>
      </c>
      <c r="B3" s="4" t="s">
        <v>1</v>
      </c>
      <c r="C3" s="4"/>
      <c r="D3" s="4" t="s">
        <v>2</v>
      </c>
      <c r="F3" s="9" t="s">
        <v>8</v>
      </c>
      <c r="G3" s="9" t="s">
        <v>5</v>
      </c>
      <c r="R3" t="s">
        <v>10</v>
      </c>
      <c r="T3" t="s">
        <v>3</v>
      </c>
      <c r="U3" t="s">
        <v>11</v>
      </c>
      <c r="V3" t="s">
        <v>60</v>
      </c>
      <c r="W3" t="s">
        <v>12</v>
      </c>
      <c r="X3" t="s">
        <v>13</v>
      </c>
      <c r="Y3" t="s">
        <v>17</v>
      </c>
      <c r="Z3" t="s">
        <v>18</v>
      </c>
      <c r="AA3" t="s">
        <v>21</v>
      </c>
      <c r="AB3" t="s">
        <v>22</v>
      </c>
      <c r="AC3" t="s">
        <v>25</v>
      </c>
      <c r="AD3" t="s">
        <v>26</v>
      </c>
      <c r="AE3" t="s">
        <v>27</v>
      </c>
      <c r="AF3" t="s">
        <v>57</v>
      </c>
      <c r="AG3" t="s">
        <v>58</v>
      </c>
      <c r="AH3" t="s">
        <v>59</v>
      </c>
      <c r="AI3" t="s">
        <v>29</v>
      </c>
      <c r="AJ3" t="s">
        <v>30</v>
      </c>
      <c r="AK3" t="s">
        <v>31</v>
      </c>
      <c r="AL3" t="s">
        <v>32</v>
      </c>
      <c r="AM3" t="s">
        <v>34</v>
      </c>
      <c r="AN3" t="s">
        <v>56</v>
      </c>
      <c r="AO3" t="s">
        <v>35</v>
      </c>
      <c r="AP3" t="s">
        <v>36</v>
      </c>
      <c r="AQ3" t="s">
        <v>37</v>
      </c>
      <c r="AR3" s="10" t="s">
        <v>38</v>
      </c>
      <c r="AS3" s="10" t="s">
        <v>41</v>
      </c>
      <c r="AT3" s="10" t="s">
        <v>42</v>
      </c>
      <c r="AU3" t="s">
        <v>44</v>
      </c>
      <c r="AV3" t="s">
        <v>45</v>
      </c>
      <c r="AW3" t="s">
        <v>46</v>
      </c>
      <c r="AX3" t="s">
        <v>47</v>
      </c>
      <c r="AY3" t="s">
        <v>48</v>
      </c>
      <c r="AZ3" t="s">
        <v>49</v>
      </c>
      <c r="BA3" t="s">
        <v>50</v>
      </c>
      <c r="BB3" t="s">
        <v>51</v>
      </c>
      <c r="BC3" t="s">
        <v>52</v>
      </c>
      <c r="BD3" t="s">
        <v>53</v>
      </c>
      <c r="BE3" t="s">
        <v>54</v>
      </c>
      <c r="BF3" t="s">
        <v>55</v>
      </c>
      <c r="BI3" t="s">
        <v>69</v>
      </c>
    </row>
    <row r="4" spans="1:61" x14ac:dyDescent="0.25">
      <c r="A4" s="8">
        <v>42005</v>
      </c>
      <c r="B4" s="2">
        <v>100</v>
      </c>
      <c r="C4" s="2"/>
      <c r="D4" s="2">
        <f t="shared" ref="D4:D5" si="0">IF(A4&lt;&gt;"",A4-A$4,"")</f>
        <v>0</v>
      </c>
      <c r="F4">
        <v>5.0000000000000001E-3</v>
      </c>
      <c r="G4">
        <f t="shared" ref="G4:G39" si="1">XNPV(F4,$B$4:$B$5,$A$4:$A$5)</f>
        <v>25.373134328358205</v>
      </c>
      <c r="R4">
        <f>F4</f>
        <v>5.0000000000000001E-3</v>
      </c>
      <c r="T4">
        <v>1</v>
      </c>
      <c r="U4" s="6">
        <v>20</v>
      </c>
      <c r="V4" s="6">
        <v>0.01</v>
      </c>
      <c r="W4" s="6"/>
      <c r="X4" s="6"/>
      <c r="Y4">
        <f t="shared" ref="Y4:Y49" si="2">XNPV(U4,$B$4:$B$5,$A$4:$A$5)</f>
        <v>96.428571428571431</v>
      </c>
      <c r="Z4">
        <f t="shared" ref="Z4:Z49" si="3">XNPV(V4,$B$4:$B$5,$A$4:$A$5)</f>
        <v>25.742574257425744</v>
      </c>
      <c r="AC4">
        <f>(V4*Y4*AA4)/((Z4-Y4)*(Z4-AA4))</f>
        <v>0</v>
      </c>
      <c r="AD4">
        <f>(U4*Z4*AA4)/((Y4-Z4)*(Y4-AA4))</f>
        <v>0</v>
      </c>
      <c r="AE4">
        <f>(W4*Z4*Y4)/((AA4-Z4)*(AA4-Y4))</f>
        <v>0</v>
      </c>
      <c r="AF4">
        <f>SUM(AC4:AE4)</f>
        <v>0</v>
      </c>
      <c r="AG4">
        <f>U4-((Y4*(U4-V4))/(Y4-Z4))</f>
        <v>-7.269999999999996</v>
      </c>
      <c r="AH4">
        <f>(U4+V4)/2</f>
        <v>10.005000000000001</v>
      </c>
      <c r="AI4">
        <f>IF(AND(OR(NOT(ISERROR(AF4)),NOT(ISERROR(AG4))),Z4&lt;&gt;AA4,Y4&lt;&gt;AA4),AF4,AG4)</f>
        <v>0</v>
      </c>
      <c r="AJ4">
        <f>ABS(((3/4)*ABS(W4-U4))-U4)</f>
        <v>5</v>
      </c>
      <c r="AK4" t="b">
        <f>IF(AND(AI4&gt;AJ4),TRUE,FALSE)</f>
        <v>0</v>
      </c>
      <c r="AL4" t="s">
        <v>33</v>
      </c>
      <c r="AM4" t="b">
        <f>IF(AL4="bisect",TRUE,FALSE)</f>
        <v>1</v>
      </c>
      <c r="AN4">
        <f>ABS(AI4-U4)</f>
        <v>20</v>
      </c>
      <c r="AO4">
        <f t="shared" ref="AO4:AO49" si="4">ABS((U4-W4)/2)</f>
        <v>10</v>
      </c>
      <c r="AP4">
        <f t="shared" ref="AP4:AP49" si="5">ABS((W4-X4)/2)</f>
        <v>0</v>
      </c>
      <c r="AQ4" t="b">
        <f>AND(AM4,AN4&gt;AN3,FALSE)</f>
        <v>0</v>
      </c>
      <c r="AR4" s="10" t="b">
        <f>AND(NOT(AM4),ABS(AI4-U4)&gt;AP4)</f>
        <v>0</v>
      </c>
      <c r="AS4" s="10" t="b">
        <f>AND(AM4,ABS(U4-W4)&lt;$AD$2)</f>
        <v>0</v>
      </c>
      <c r="AT4" s="10" t="b">
        <f>AND(NOT(AM4),ABS(W4-X4)&lt;$AD$2)</f>
        <v>0</v>
      </c>
      <c r="AU4" t="str">
        <f t="shared" ref="AU4" si="6">IF(OR(NOT(AK4),AQ4),"bisect","other")</f>
        <v>bisect</v>
      </c>
      <c r="AV4" t="b">
        <f t="shared" ref="AV4:AV49" si="7">AND(Z4&lt;&gt;AA4,Y4&lt;&gt;AA4)</f>
        <v>1</v>
      </c>
      <c r="AW4" t="str">
        <f>IF(AV4,"quad","Secant")</f>
        <v>quad</v>
      </c>
      <c r="AX4" t="str">
        <f>IF(AU4="bisect",AU4,AW4)</f>
        <v>bisect</v>
      </c>
      <c r="AY4">
        <f t="shared" ref="AY4:AY49" si="8">IF(AX4="bisect",AH4,IF(AX4="quad",AF4,AG4))</f>
        <v>10.005000000000001</v>
      </c>
      <c r="AZ4">
        <f t="shared" ref="AZ4:AZ49" si="9">XNPV(AY4,$B$4:$B$5,$A$4:$A$5)</f>
        <v>93.184915947296687</v>
      </c>
      <c r="BA4">
        <f t="shared" ref="BA4:BA49" si="10">IF(Z4*AZ4&lt;0,AY4,U4)</f>
        <v>20</v>
      </c>
      <c r="BB4">
        <f t="shared" ref="BB4:BB49" si="11">IF(NOT(Z4*AZ4&lt;0),AY4,V4)</f>
        <v>10.005000000000001</v>
      </c>
      <c r="BC4">
        <f t="shared" ref="BC4:BC49" si="12">XNPV(BA4,$B$4:$B$5,$A$4:$A$5)</f>
        <v>96.428571428571431</v>
      </c>
      <c r="BD4">
        <f t="shared" ref="BD4:BD49" si="13">XNPV(BB4,$B$4:$B$5,$A$4:$A$5)</f>
        <v>93.184915947296687</v>
      </c>
      <c r="BE4">
        <f>IF(ABS(BD4)&lt;ABS(BC4),BB4,BA4)</f>
        <v>10.005000000000001</v>
      </c>
      <c r="BF4">
        <f>IF(ABS(BD4)&lt;ABS(BC4),BA4,BB4)</f>
        <v>20</v>
      </c>
      <c r="BI4" t="str">
        <f>"cash_flows.push_back(mirr::CashFlow(dates::MakeDate("""&amp;TEXT($A4,"YYYY-MM-DD")&amp;"""), "&amp;$B4&amp;"));"</f>
        <v>cash_flows.push_back(mirr::CashFlow(dates::MakeDate("2015-01-01"), 100));</v>
      </c>
    </row>
    <row r="5" spans="1:61" x14ac:dyDescent="0.25">
      <c r="A5" s="8">
        <v>42370</v>
      </c>
      <c r="B5" s="2">
        <v>-75</v>
      </c>
      <c r="C5" s="2"/>
      <c r="D5" s="2">
        <f t="shared" si="0"/>
        <v>365</v>
      </c>
      <c r="F5">
        <f>F4+0.005</f>
        <v>0.01</v>
      </c>
      <c r="G5">
        <f t="shared" si="1"/>
        <v>25.742574257425744</v>
      </c>
      <c r="R5">
        <f>F5</f>
        <v>0.01</v>
      </c>
      <c r="T5">
        <f>T4+1</f>
        <v>2</v>
      </c>
      <c r="U5" s="6">
        <f>BE4</f>
        <v>10.005000000000001</v>
      </c>
      <c r="V5" s="6">
        <f>BF4</f>
        <v>20</v>
      </c>
      <c r="W5" s="6">
        <f>U4</f>
        <v>20</v>
      </c>
      <c r="X5" s="6">
        <v>0</v>
      </c>
      <c r="Y5">
        <f t="shared" si="2"/>
        <v>93.184915947296687</v>
      </c>
      <c r="Z5">
        <f t="shared" si="3"/>
        <v>96.428571428571431</v>
      </c>
      <c r="AA5">
        <f>Y4</f>
        <v>96.428571428571431</v>
      </c>
      <c r="AB5">
        <f>AA4</f>
        <v>0</v>
      </c>
      <c r="AC5" t="e">
        <f>(V5*Y5*AA5)/((Z5-Y5)*(Z5-AA5))</f>
        <v>#DIV/0!</v>
      </c>
      <c r="AD5">
        <f>(U5*Z5*AA5)/((Y5-Z5)*(Y5-AA5))</f>
        <v>8842.175247615065</v>
      </c>
      <c r="AE5" t="e">
        <f>(W5*Z5*Y5)/((AA5-Z5)*(AA5-Y5))</f>
        <v>#DIV/0!</v>
      </c>
      <c r="AF5" t="e">
        <f>SUM(AC5:AE5)</f>
        <v>#DIV/0!</v>
      </c>
      <c r="AG5">
        <f>U5-((Y5*(U5-V5))/(Y5-Z5))</f>
        <v>-277.13500000000016</v>
      </c>
      <c r="AH5">
        <f>(U5+V5)/2</f>
        <v>15.002500000000001</v>
      </c>
      <c r="AI5">
        <f>IF(AND(Z5&lt;&gt;AA5,Y5&lt;&gt;AA5),AF5,AG5)</f>
        <v>-277.13500000000016</v>
      </c>
      <c r="AJ5">
        <f>ABS(((3/4)*ABS(W5-U5))-U5)</f>
        <v>2.5087500000000009</v>
      </c>
      <c r="AK5" t="b">
        <f>IF(AND(AI5&gt;AJ5),TRUE,FALSE)</f>
        <v>0</v>
      </c>
      <c r="AL5" t="s">
        <v>33</v>
      </c>
      <c r="AM5" t="b">
        <f>IF(AL5="bisect",TRUE,FALSE)</f>
        <v>1</v>
      </c>
      <c r="AN5">
        <f t="shared" ref="AN5:AN49" si="14">ABS(AI5-U5)</f>
        <v>287.14000000000016</v>
      </c>
      <c r="AO5">
        <f t="shared" si="4"/>
        <v>4.9974999999999996</v>
      </c>
      <c r="AP5">
        <f t="shared" si="5"/>
        <v>10</v>
      </c>
      <c r="AQ5" t="b">
        <f>AND(AM5,AN5&gt;AO4,AN3&gt;($AD$2/2))</f>
        <v>1</v>
      </c>
      <c r="AR5" s="10" t="b">
        <f>AND(NOT(AM5),AN5&lt;AO3,AN3&gt;($AD$2/2))</f>
        <v>0</v>
      </c>
      <c r="AS5" s="10" t="b">
        <f>AND(AM5,ABS(U5-W5)&lt;$AD$2)</f>
        <v>0</v>
      </c>
      <c r="AT5" s="10" t="b">
        <f>AND(NOT(AM5),ABS(W5-X5)&lt;$AD$2)</f>
        <v>0</v>
      </c>
      <c r="AU5" t="str">
        <f>IF(OR(NOT(AK5),AQ5),"bisect","other")</f>
        <v>bisect</v>
      </c>
      <c r="AV5" t="b">
        <f t="shared" si="7"/>
        <v>0</v>
      </c>
      <c r="AW5" t="str">
        <f>IF(AV5,"quad","Secant")</f>
        <v>Secant</v>
      </c>
      <c r="AX5" t="str">
        <f>IF(AU5="bisect",AU5,AW5)</f>
        <v>bisect</v>
      </c>
      <c r="AY5">
        <f t="shared" si="8"/>
        <v>15.002500000000001</v>
      </c>
      <c r="AZ5">
        <f t="shared" si="9"/>
        <v>95.313232307451955</v>
      </c>
      <c r="BA5">
        <f t="shared" si="10"/>
        <v>10.005000000000001</v>
      </c>
      <c r="BB5">
        <f t="shared" si="11"/>
        <v>15.002500000000001</v>
      </c>
      <c r="BC5">
        <f t="shared" si="12"/>
        <v>93.184915947296687</v>
      </c>
      <c r="BD5">
        <f t="shared" si="13"/>
        <v>95.313232307451955</v>
      </c>
      <c r="BE5">
        <f t="shared" ref="BE5:BE49" si="15">IF(ABS(BD5)&lt;ABS(BC5),BB5,BA5)</f>
        <v>10.005000000000001</v>
      </c>
      <c r="BF5">
        <f t="shared" ref="BF5:BF49" si="16">IF(ABS(BD5)&lt;ABS(BC5),BA5,BB5)</f>
        <v>15.002500000000001</v>
      </c>
      <c r="BI5" t="str">
        <f t="shared" ref="BI5:BI10" si="17">"cash_flows.push_back(mirr::CashFlow(dates::MakeDate("""&amp;TEXT($A5,"YYYY-MM-DD")&amp;"""), "&amp;$B5&amp;"));"</f>
        <v>cash_flows.push_back(mirr::CashFlow(dates::MakeDate("2016-01-01"), -75));</v>
      </c>
    </row>
    <row r="6" spans="1:61" x14ac:dyDescent="0.25">
      <c r="A6" s="8"/>
      <c r="B6" s="2"/>
      <c r="C6" s="2"/>
      <c r="D6" s="2"/>
      <c r="F6">
        <f t="shared" ref="F6:F39" si="18">F5+0.005</f>
        <v>1.4999999999999999E-2</v>
      </c>
      <c r="G6">
        <f t="shared" si="1"/>
        <v>26.108374384236441</v>
      </c>
      <c r="R6">
        <f t="shared" ref="R6:R39" si="19">F6</f>
        <v>1.4999999999999999E-2</v>
      </c>
      <c r="T6">
        <f t="shared" ref="T6:T49" si="20">T5+1</f>
        <v>3</v>
      </c>
      <c r="U6" s="6">
        <f t="shared" ref="U6:V49" si="21">BE5</f>
        <v>10.005000000000001</v>
      </c>
      <c r="V6" s="6">
        <f t="shared" si="21"/>
        <v>15.002500000000001</v>
      </c>
      <c r="W6" s="6">
        <f t="shared" ref="W6:W49" si="22">U5</f>
        <v>10.005000000000001</v>
      </c>
      <c r="X6" s="6">
        <f>W5</f>
        <v>20</v>
      </c>
      <c r="Y6">
        <f t="shared" si="2"/>
        <v>93.184915947296687</v>
      </c>
      <c r="Z6">
        <f t="shared" si="3"/>
        <v>95.313232307451955</v>
      </c>
      <c r="AA6">
        <f t="shared" ref="AA6:AA49" si="23">Y5</f>
        <v>93.184915947296687</v>
      </c>
      <c r="AB6">
        <f t="shared" ref="AB6:AB49" si="24">AA5</f>
        <v>96.428571428571431</v>
      </c>
      <c r="AC6">
        <f>(V6*Y6*AA6)/((Z6-Y6)*(Z6-AA6))</f>
        <v>28759.577670611623</v>
      </c>
      <c r="AD6" t="e">
        <f>(U6*Z6*AA6)/((Y6-Z6)*(Y6-AA6))</f>
        <v>#DIV/0!</v>
      </c>
      <c r="AE6" t="e">
        <f>(W6*Z6*Y6)/((AA6-Z6)*(AA6-Y6))</f>
        <v>#DIV/0!</v>
      </c>
      <c r="AF6" t="e">
        <f>SUM(AC6:AE6)</f>
        <v>#DIV/0!</v>
      </c>
      <c r="AG6">
        <f>U6-((Y6*(U6-V6))/(Y6-Z6))</f>
        <v>-208.80251666666771</v>
      </c>
      <c r="AH6">
        <f>(U6+V6)/2</f>
        <v>12.50375</v>
      </c>
      <c r="AI6">
        <f>IF(AND(Z6&lt;&gt;AA6,Y6&lt;&gt;AA6),AF6,AG6)</f>
        <v>-208.80251666666771</v>
      </c>
      <c r="AJ6">
        <f t="shared" ref="AJ6:AJ49" si="25">ABS(((3/4)*ABS(W6-U6))-U6)</f>
        <v>10.005000000000001</v>
      </c>
      <c r="AK6" t="b">
        <f t="shared" ref="AK6:AK49" si="26">IF(AND(AI6&gt;AJ6),TRUE,FALSE)</f>
        <v>0</v>
      </c>
      <c r="AL6" t="s">
        <v>33</v>
      </c>
      <c r="AM6" t="b">
        <f>IF(AL6="bisect",TRUE,FALSE)</f>
        <v>1</v>
      </c>
      <c r="AN6">
        <f t="shared" si="14"/>
        <v>218.80751666666771</v>
      </c>
      <c r="AO6">
        <f t="shared" si="4"/>
        <v>0</v>
      </c>
      <c r="AP6">
        <f t="shared" si="5"/>
        <v>4.9974999999999996</v>
      </c>
      <c r="AQ6" t="b">
        <f t="shared" ref="AQ6:AQ49" si="27">AND(AM6,AN6&gt;AO5,AN4&gt;($AD$2/2))</f>
        <v>1</v>
      </c>
      <c r="AR6" s="10" t="b">
        <f t="shared" ref="AR6:AR49" si="28">OR(TRUE,AND(NOT(AM6),AN6&lt;AO4,AN4&gt;($AD$2/2)))</f>
        <v>1</v>
      </c>
      <c r="AS6" s="10" t="b">
        <f t="shared" ref="AS6:AS49" si="29">OR(TRUE,AND(AM6,ABS(U6-W6)&lt;$AD$2))</f>
        <v>1</v>
      </c>
      <c r="AT6" s="10" t="b">
        <f>OR(TRUE,AND(NOT(AM6),ABS(W6-X6)&lt;$AD$2))</f>
        <v>1</v>
      </c>
      <c r="AU6" t="str">
        <f t="shared" ref="AU6:AU49" si="30">IF(OR(NOT(AK6),AQ6),"bisect","other")</f>
        <v>bisect</v>
      </c>
      <c r="AV6" t="b">
        <f t="shared" si="7"/>
        <v>0</v>
      </c>
      <c r="AW6" t="str">
        <f>IF(AV6,"quad","Secant")</f>
        <v>Secant</v>
      </c>
      <c r="AX6" t="str">
        <f>IF(AU6="bisect",AU6,AW6)</f>
        <v>bisect</v>
      </c>
      <c r="AY6">
        <f t="shared" si="8"/>
        <v>12.50375</v>
      </c>
      <c r="AZ6">
        <f t="shared" si="9"/>
        <v>94.445987225770622</v>
      </c>
      <c r="BA6">
        <f t="shared" si="10"/>
        <v>10.005000000000001</v>
      </c>
      <c r="BB6">
        <f t="shared" si="11"/>
        <v>12.50375</v>
      </c>
      <c r="BC6">
        <f t="shared" si="12"/>
        <v>93.184915947296687</v>
      </c>
      <c r="BD6">
        <f t="shared" si="13"/>
        <v>94.445987225770622</v>
      </c>
      <c r="BE6">
        <f t="shared" si="15"/>
        <v>10.005000000000001</v>
      </c>
      <c r="BF6">
        <f t="shared" si="16"/>
        <v>12.50375</v>
      </c>
      <c r="BI6" t="str">
        <f t="shared" si="17"/>
        <v>cash_flows.push_back(mirr::CashFlow(dates::MakeDate("1900-01-00"), ));</v>
      </c>
    </row>
    <row r="7" spans="1:61" x14ac:dyDescent="0.25">
      <c r="A7" s="8"/>
      <c r="B7" s="2"/>
      <c r="C7" s="2"/>
      <c r="D7" s="2"/>
      <c r="F7">
        <f t="shared" si="18"/>
        <v>0.02</v>
      </c>
      <c r="G7">
        <f t="shared" si="1"/>
        <v>26.470588235294116</v>
      </c>
      <c r="R7">
        <f t="shared" si="19"/>
        <v>0.02</v>
      </c>
      <c r="T7">
        <f t="shared" si="20"/>
        <v>4</v>
      </c>
      <c r="U7" s="6">
        <f t="shared" si="21"/>
        <v>10.005000000000001</v>
      </c>
      <c r="V7" s="6">
        <f t="shared" si="21"/>
        <v>12.50375</v>
      </c>
      <c r="W7" s="6">
        <f t="shared" si="22"/>
        <v>10.005000000000001</v>
      </c>
      <c r="X7" s="6">
        <f t="shared" ref="X7:X49" si="31">W6</f>
        <v>10.005000000000001</v>
      </c>
      <c r="Y7">
        <f t="shared" si="2"/>
        <v>93.184915947296687</v>
      </c>
      <c r="Z7">
        <f t="shared" si="3"/>
        <v>94.445987225770622</v>
      </c>
      <c r="AA7">
        <f t="shared" si="23"/>
        <v>93.184915947296687</v>
      </c>
      <c r="AB7">
        <f t="shared" si="24"/>
        <v>93.184915947296687</v>
      </c>
      <c r="AC7">
        <f t="shared" ref="AC7:AC49" si="32">(V7*Y7*AA7)/((Z7-Y7)*(Z7-AA7))</f>
        <v>68273.512751885253</v>
      </c>
      <c r="AD7" t="e">
        <f t="shared" ref="AD7:AD49" si="33">(U7*Z7*AA7)/((Y7-Z7)*(Y7-AA7))</f>
        <v>#DIV/0!</v>
      </c>
      <c r="AE7" t="e">
        <f t="shared" ref="AE7:AE49" si="34">(W7*Z7*Y7)/((AA7-Z7)*(AA7-Y7))</f>
        <v>#DIV/0!</v>
      </c>
      <c r="AF7" t="e">
        <f t="shared" ref="AF7:AF49" si="35">SUM(AC7:AE7)</f>
        <v>#DIV/0!</v>
      </c>
      <c r="AG7">
        <f t="shared" ref="AG7:AG49" si="36">U7-((Y7*(U7-V7))/(Y7-Z7))</f>
        <v>-174.63627500000013</v>
      </c>
      <c r="AH7">
        <f t="shared" ref="AH7:AH49" si="37">(U7+V7)/2</f>
        <v>11.254375</v>
      </c>
      <c r="AI7">
        <f>IF(AND(Z7&lt;&gt;AA7,Y7&lt;&gt;AA7),AF7,AG7)</f>
        <v>-174.63627500000013</v>
      </c>
      <c r="AJ7">
        <f t="shared" si="25"/>
        <v>10.005000000000001</v>
      </c>
      <c r="AK7" t="b">
        <f t="shared" si="26"/>
        <v>0</v>
      </c>
      <c r="AL7" t="s">
        <v>33</v>
      </c>
      <c r="AM7" t="b">
        <f t="shared" ref="AM7:AM49" si="38">IF(AL7="bisect",TRUE,FALSE)</f>
        <v>1</v>
      </c>
      <c r="AN7">
        <f t="shared" si="14"/>
        <v>184.64127500000012</v>
      </c>
      <c r="AO7">
        <f t="shared" si="4"/>
        <v>0</v>
      </c>
      <c r="AP7">
        <f t="shared" si="5"/>
        <v>0</v>
      </c>
      <c r="AQ7" t="b">
        <f>AND(AM7,AN7&gt;AO6,AN5&gt;($AD$2/2))</f>
        <v>1</v>
      </c>
      <c r="AR7" s="10" t="b">
        <f t="shared" si="28"/>
        <v>1</v>
      </c>
      <c r="AS7" s="10" t="b">
        <f t="shared" si="29"/>
        <v>1</v>
      </c>
      <c r="AT7" s="10" t="b">
        <f t="shared" ref="AT7:AT49" si="39">OR(TRUE,AND(NOT(AM7),ABS(W7-X7)&lt;$AD$2))</f>
        <v>1</v>
      </c>
      <c r="AU7" t="str">
        <f t="shared" si="30"/>
        <v>bisect</v>
      </c>
      <c r="AV7" t="b">
        <f t="shared" si="7"/>
        <v>0</v>
      </c>
      <c r="AW7" t="str">
        <f t="shared" ref="AW7:AW49" si="40">IF(AV7,"quad","Secant")</f>
        <v>Secant</v>
      </c>
      <c r="AX7" t="str">
        <f t="shared" ref="AX7:AX49" si="41">IF(AU7="bisect",AU7,AW7)</f>
        <v>bisect</v>
      </c>
      <c r="AY7">
        <f t="shared" si="8"/>
        <v>11.254375</v>
      </c>
      <c r="AZ7" s="1">
        <f t="shared" si="9"/>
        <v>93.879736828683633</v>
      </c>
      <c r="BA7">
        <f t="shared" si="10"/>
        <v>10.005000000000001</v>
      </c>
      <c r="BB7">
        <f t="shared" si="11"/>
        <v>11.254375</v>
      </c>
      <c r="BC7">
        <f t="shared" si="12"/>
        <v>93.184915947296687</v>
      </c>
      <c r="BD7">
        <f t="shared" si="13"/>
        <v>93.879736828683633</v>
      </c>
      <c r="BE7">
        <f t="shared" si="15"/>
        <v>10.005000000000001</v>
      </c>
      <c r="BF7">
        <f t="shared" si="16"/>
        <v>11.254375</v>
      </c>
      <c r="BI7" t="str">
        <f t="shared" si="17"/>
        <v>cash_flows.push_back(mirr::CashFlow(dates::MakeDate("1900-01-00"), ));</v>
      </c>
    </row>
    <row r="8" spans="1:61" x14ac:dyDescent="0.25">
      <c r="A8" s="8"/>
      <c r="B8" s="2"/>
      <c r="C8" s="2"/>
      <c r="D8" s="2"/>
      <c r="F8">
        <f t="shared" si="18"/>
        <v>2.5000000000000001E-2</v>
      </c>
      <c r="G8">
        <f t="shared" si="1"/>
        <v>26.829268292682926</v>
      </c>
      <c r="R8">
        <f t="shared" si="19"/>
        <v>2.5000000000000001E-2</v>
      </c>
      <c r="T8">
        <f t="shared" si="20"/>
        <v>5</v>
      </c>
      <c r="U8" s="6">
        <f t="shared" si="21"/>
        <v>10.005000000000001</v>
      </c>
      <c r="V8" s="6">
        <f t="shared" si="21"/>
        <v>11.254375</v>
      </c>
      <c r="W8" s="6">
        <f t="shared" si="22"/>
        <v>10.005000000000001</v>
      </c>
      <c r="X8" s="6">
        <f t="shared" si="31"/>
        <v>10.005000000000001</v>
      </c>
      <c r="Y8">
        <f t="shared" si="2"/>
        <v>93.184915947296687</v>
      </c>
      <c r="Z8">
        <f t="shared" si="3"/>
        <v>93.879736828683633</v>
      </c>
      <c r="AA8">
        <f t="shared" si="23"/>
        <v>93.184915947296687</v>
      </c>
      <c r="AB8">
        <f t="shared" si="24"/>
        <v>93.184915947296687</v>
      </c>
      <c r="AC8">
        <f t="shared" si="32"/>
        <v>202426.27993117255</v>
      </c>
      <c r="AD8" t="e">
        <f t="shared" si="33"/>
        <v>#DIV/0!</v>
      </c>
      <c r="AE8" t="e">
        <f t="shared" si="34"/>
        <v>#DIV/0!</v>
      </c>
      <c r="AF8" t="e">
        <f t="shared" si="35"/>
        <v>#DIV/0!</v>
      </c>
      <c r="AG8">
        <f t="shared" si="36"/>
        <v>-157.55315416666758</v>
      </c>
      <c r="AH8">
        <f t="shared" si="37"/>
        <v>10.629687499999999</v>
      </c>
      <c r="AI8">
        <f t="shared" ref="AI8:AI49" si="42">IF(AND(Z8&lt;&gt;AA8,Y8&lt;&gt;AA8),AF8,AG8)</f>
        <v>-157.55315416666758</v>
      </c>
      <c r="AJ8">
        <f t="shared" si="25"/>
        <v>10.005000000000001</v>
      </c>
      <c r="AK8" t="b">
        <f t="shared" si="26"/>
        <v>0</v>
      </c>
      <c r="AL8" t="s">
        <v>33</v>
      </c>
      <c r="AM8" t="b">
        <f t="shared" si="38"/>
        <v>1</v>
      </c>
      <c r="AN8">
        <f t="shared" si="14"/>
        <v>167.55815416666758</v>
      </c>
      <c r="AO8">
        <f t="shared" si="4"/>
        <v>0</v>
      </c>
      <c r="AP8">
        <f t="shared" si="5"/>
        <v>0</v>
      </c>
      <c r="AQ8" t="b">
        <f t="shared" si="27"/>
        <v>1</v>
      </c>
      <c r="AR8" s="10" t="b">
        <f t="shared" si="28"/>
        <v>1</v>
      </c>
      <c r="AS8" s="10" t="b">
        <f t="shared" si="29"/>
        <v>1</v>
      </c>
      <c r="AT8" s="10" t="b">
        <f t="shared" si="39"/>
        <v>1</v>
      </c>
      <c r="AU8" t="str">
        <f t="shared" si="30"/>
        <v>bisect</v>
      </c>
      <c r="AV8" t="b">
        <f t="shared" si="7"/>
        <v>0</v>
      </c>
      <c r="AW8" t="str">
        <f t="shared" si="40"/>
        <v>Secant</v>
      </c>
      <c r="AX8" t="str">
        <f t="shared" si="41"/>
        <v>bisect</v>
      </c>
      <c r="AY8">
        <f t="shared" si="8"/>
        <v>10.629687499999999</v>
      </c>
      <c r="AZ8">
        <f t="shared" si="9"/>
        <v>93.550987505038293</v>
      </c>
      <c r="BA8">
        <f t="shared" si="10"/>
        <v>10.005000000000001</v>
      </c>
      <c r="BB8">
        <f t="shared" si="11"/>
        <v>10.629687499999999</v>
      </c>
      <c r="BC8">
        <f t="shared" si="12"/>
        <v>93.184915947296687</v>
      </c>
      <c r="BD8">
        <f t="shared" si="13"/>
        <v>93.550987505038293</v>
      </c>
      <c r="BE8">
        <f t="shared" si="15"/>
        <v>10.005000000000001</v>
      </c>
      <c r="BF8">
        <f t="shared" si="16"/>
        <v>10.629687499999999</v>
      </c>
      <c r="BI8" t="str">
        <f t="shared" si="17"/>
        <v>cash_flows.push_back(mirr::CashFlow(dates::MakeDate("1900-01-00"), ));</v>
      </c>
    </row>
    <row r="9" spans="1:61" x14ac:dyDescent="0.25">
      <c r="A9" s="8"/>
      <c r="B9" s="2"/>
      <c r="C9" s="2"/>
      <c r="D9" s="2"/>
      <c r="F9">
        <f t="shared" si="18"/>
        <v>3.0000000000000002E-2</v>
      </c>
      <c r="G9">
        <f t="shared" si="1"/>
        <v>27.184466019417471</v>
      </c>
      <c r="R9">
        <f t="shared" si="19"/>
        <v>3.0000000000000002E-2</v>
      </c>
      <c r="T9">
        <f t="shared" si="20"/>
        <v>6</v>
      </c>
      <c r="U9" s="6">
        <f t="shared" si="21"/>
        <v>10.005000000000001</v>
      </c>
      <c r="V9" s="6">
        <f t="shared" si="21"/>
        <v>10.629687499999999</v>
      </c>
      <c r="W9" s="6">
        <f t="shared" si="22"/>
        <v>10.005000000000001</v>
      </c>
      <c r="X9" s="6">
        <f t="shared" si="31"/>
        <v>10.005000000000001</v>
      </c>
      <c r="Y9">
        <f t="shared" si="2"/>
        <v>93.184915947296687</v>
      </c>
      <c r="Z9">
        <f t="shared" si="3"/>
        <v>93.550987505038293</v>
      </c>
      <c r="AA9">
        <f t="shared" si="23"/>
        <v>93.184915947296687</v>
      </c>
      <c r="AB9">
        <f t="shared" si="24"/>
        <v>93.184915947296687</v>
      </c>
      <c r="AC9">
        <f t="shared" si="32"/>
        <v>688778.77869865519</v>
      </c>
      <c r="AD9" t="e">
        <f t="shared" si="33"/>
        <v>#DIV/0!</v>
      </c>
      <c r="AE9" t="e">
        <f t="shared" si="34"/>
        <v>#DIV/0!</v>
      </c>
      <c r="AF9" t="e">
        <f t="shared" si="35"/>
        <v>#DIV/0!</v>
      </c>
      <c r="AG9">
        <f t="shared" si="36"/>
        <v>-149.01159375000054</v>
      </c>
      <c r="AH9">
        <f t="shared" si="37"/>
        <v>10.317343749999999</v>
      </c>
      <c r="AI9">
        <f t="shared" si="42"/>
        <v>-149.01159375000054</v>
      </c>
      <c r="AJ9">
        <f t="shared" si="25"/>
        <v>10.005000000000001</v>
      </c>
      <c r="AK9" t="b">
        <f t="shared" si="26"/>
        <v>0</v>
      </c>
      <c r="AL9" t="s">
        <v>33</v>
      </c>
      <c r="AM9" t="b">
        <f t="shared" si="38"/>
        <v>1</v>
      </c>
      <c r="AN9">
        <f t="shared" si="14"/>
        <v>159.01659375000054</v>
      </c>
      <c r="AO9">
        <f t="shared" si="4"/>
        <v>0</v>
      </c>
      <c r="AP9">
        <f t="shared" si="5"/>
        <v>0</v>
      </c>
      <c r="AQ9" t="b">
        <f t="shared" si="27"/>
        <v>1</v>
      </c>
      <c r="AR9" s="10" t="b">
        <f t="shared" si="28"/>
        <v>1</v>
      </c>
      <c r="AS9" s="10" t="b">
        <f t="shared" si="29"/>
        <v>1</v>
      </c>
      <c r="AT9" s="10" t="b">
        <f t="shared" si="39"/>
        <v>1</v>
      </c>
      <c r="AU9" t="str">
        <f t="shared" si="30"/>
        <v>bisect</v>
      </c>
      <c r="AV9" t="b">
        <f t="shared" si="7"/>
        <v>0</v>
      </c>
      <c r="AW9" t="str">
        <f t="shared" si="40"/>
        <v>Secant</v>
      </c>
      <c r="AX9" t="str">
        <f t="shared" si="41"/>
        <v>bisect</v>
      </c>
      <c r="AY9">
        <f t="shared" si="8"/>
        <v>10.317343749999999</v>
      </c>
      <c r="AZ9">
        <f t="shared" si="9"/>
        <v>93.373003272079629</v>
      </c>
      <c r="BA9">
        <f t="shared" si="10"/>
        <v>10.005000000000001</v>
      </c>
      <c r="BB9">
        <f t="shared" si="11"/>
        <v>10.317343749999999</v>
      </c>
      <c r="BC9">
        <f t="shared" si="12"/>
        <v>93.184915947296687</v>
      </c>
      <c r="BD9">
        <f t="shared" si="13"/>
        <v>93.373003272079629</v>
      </c>
      <c r="BE9">
        <f t="shared" si="15"/>
        <v>10.005000000000001</v>
      </c>
      <c r="BF9">
        <f t="shared" si="16"/>
        <v>10.317343749999999</v>
      </c>
      <c r="BI9" t="str">
        <f t="shared" si="17"/>
        <v>cash_flows.push_back(mirr::CashFlow(dates::MakeDate("1900-01-00"), ));</v>
      </c>
    </row>
    <row r="10" spans="1:61" x14ac:dyDescent="0.25">
      <c r="A10" s="8"/>
      <c r="B10" s="2"/>
      <c r="C10" s="2"/>
      <c r="D10" s="2"/>
      <c r="F10">
        <f t="shared" si="18"/>
        <v>3.5000000000000003E-2</v>
      </c>
      <c r="G10">
        <f t="shared" si="1"/>
        <v>27.536231884057969</v>
      </c>
      <c r="R10">
        <f t="shared" si="19"/>
        <v>3.5000000000000003E-2</v>
      </c>
      <c r="T10">
        <f t="shared" si="20"/>
        <v>7</v>
      </c>
      <c r="U10" s="6">
        <f t="shared" si="21"/>
        <v>10.005000000000001</v>
      </c>
      <c r="V10" s="6">
        <f t="shared" si="21"/>
        <v>10.317343749999999</v>
      </c>
      <c r="W10" s="6">
        <f t="shared" si="22"/>
        <v>10.005000000000001</v>
      </c>
      <c r="X10" s="6">
        <f t="shared" si="31"/>
        <v>10.005000000000001</v>
      </c>
      <c r="Y10">
        <f t="shared" si="2"/>
        <v>93.184915947296687</v>
      </c>
      <c r="Z10">
        <f t="shared" si="3"/>
        <v>93.373003272079629</v>
      </c>
      <c r="AA10">
        <f t="shared" si="23"/>
        <v>93.184915947296687</v>
      </c>
      <c r="AB10">
        <f t="shared" si="24"/>
        <v>93.184915947296687</v>
      </c>
      <c r="AC10">
        <f t="shared" si="32"/>
        <v>2532445.3220404736</v>
      </c>
      <c r="AD10" t="e">
        <f t="shared" si="33"/>
        <v>#DIV/0!</v>
      </c>
      <c r="AE10" t="e">
        <f t="shared" si="34"/>
        <v>#DIV/0!</v>
      </c>
      <c r="AF10" t="e">
        <f t="shared" si="35"/>
        <v>#DIV/0!</v>
      </c>
      <c r="AG10">
        <f t="shared" si="36"/>
        <v>-144.7408135416739</v>
      </c>
      <c r="AH10">
        <f t="shared" si="37"/>
        <v>10.161171875000001</v>
      </c>
      <c r="AI10">
        <f t="shared" si="42"/>
        <v>-144.7408135416739</v>
      </c>
      <c r="AJ10">
        <f t="shared" si="25"/>
        <v>10.005000000000001</v>
      </c>
      <c r="AK10" t="b">
        <f t="shared" si="26"/>
        <v>0</v>
      </c>
      <c r="AL10" t="s">
        <v>33</v>
      </c>
      <c r="AM10" t="b">
        <f t="shared" si="38"/>
        <v>1</v>
      </c>
      <c r="AN10">
        <f t="shared" si="14"/>
        <v>154.7458135416739</v>
      </c>
      <c r="AO10">
        <f t="shared" si="4"/>
        <v>0</v>
      </c>
      <c r="AP10">
        <f t="shared" si="5"/>
        <v>0</v>
      </c>
      <c r="AQ10" t="b">
        <f t="shared" si="27"/>
        <v>1</v>
      </c>
      <c r="AR10" s="10" t="b">
        <f t="shared" si="28"/>
        <v>1</v>
      </c>
      <c r="AS10" s="10" t="b">
        <f t="shared" si="29"/>
        <v>1</v>
      </c>
      <c r="AT10" s="10" t="b">
        <f t="shared" si="39"/>
        <v>1</v>
      </c>
      <c r="AU10" t="str">
        <f t="shared" si="30"/>
        <v>bisect</v>
      </c>
      <c r="AV10" t="b">
        <f t="shared" si="7"/>
        <v>0</v>
      </c>
      <c r="AW10" t="str">
        <f t="shared" si="40"/>
        <v>Secant</v>
      </c>
      <c r="AX10" t="str">
        <f t="shared" si="41"/>
        <v>bisect</v>
      </c>
      <c r="AY10">
        <f t="shared" si="8"/>
        <v>10.161171875000001</v>
      </c>
      <c r="AZ10">
        <f t="shared" si="9"/>
        <v>93.280275508704136</v>
      </c>
      <c r="BA10">
        <f t="shared" si="10"/>
        <v>10.005000000000001</v>
      </c>
      <c r="BB10">
        <f t="shared" si="11"/>
        <v>10.161171875000001</v>
      </c>
      <c r="BC10">
        <f t="shared" si="12"/>
        <v>93.184915947296687</v>
      </c>
      <c r="BD10">
        <f t="shared" si="13"/>
        <v>93.280275508704136</v>
      </c>
      <c r="BE10">
        <f t="shared" si="15"/>
        <v>10.005000000000001</v>
      </c>
      <c r="BF10">
        <f t="shared" si="16"/>
        <v>10.161171875000001</v>
      </c>
      <c r="BI10" t="str">
        <f t="shared" si="17"/>
        <v>cash_flows.push_back(mirr::CashFlow(dates::MakeDate("1900-01-00"), ));</v>
      </c>
    </row>
    <row r="11" spans="1:61" x14ac:dyDescent="0.25">
      <c r="A11" s="8"/>
      <c r="B11" s="2"/>
      <c r="C11" s="2"/>
      <c r="D11" s="2"/>
      <c r="F11">
        <f t="shared" si="18"/>
        <v>0.04</v>
      </c>
      <c r="G11">
        <f t="shared" si="1"/>
        <v>27.884615384615387</v>
      </c>
      <c r="R11">
        <f t="shared" si="19"/>
        <v>0.04</v>
      </c>
      <c r="T11">
        <f t="shared" si="20"/>
        <v>8</v>
      </c>
      <c r="U11" s="6">
        <f t="shared" si="21"/>
        <v>10.005000000000001</v>
      </c>
      <c r="V11" s="6">
        <f t="shared" si="21"/>
        <v>10.161171875000001</v>
      </c>
      <c r="W11" s="6">
        <f t="shared" si="22"/>
        <v>10.005000000000001</v>
      </c>
      <c r="X11" s="6">
        <f t="shared" si="31"/>
        <v>10.005000000000001</v>
      </c>
      <c r="Y11">
        <f t="shared" si="2"/>
        <v>93.184915947296687</v>
      </c>
      <c r="Z11">
        <f t="shared" si="3"/>
        <v>93.280275508704136</v>
      </c>
      <c r="AA11">
        <f t="shared" si="23"/>
        <v>93.184915947296687</v>
      </c>
      <c r="AB11">
        <f t="shared" si="24"/>
        <v>93.184915947296687</v>
      </c>
      <c r="AC11">
        <f t="shared" si="32"/>
        <v>9703011.4360375237</v>
      </c>
      <c r="AD11" t="e">
        <f t="shared" si="33"/>
        <v>#DIV/0!</v>
      </c>
      <c r="AE11" t="e">
        <f t="shared" si="34"/>
        <v>#DIV/0!</v>
      </c>
      <c r="AF11" t="e">
        <f t="shared" si="35"/>
        <v>#DIV/0!</v>
      </c>
      <c r="AG11">
        <f t="shared" si="36"/>
        <v>-142.6054234375178</v>
      </c>
      <c r="AH11">
        <f t="shared" si="37"/>
        <v>10.083085937500002</v>
      </c>
      <c r="AI11">
        <f t="shared" si="42"/>
        <v>-142.6054234375178</v>
      </c>
      <c r="AJ11">
        <f t="shared" si="25"/>
        <v>10.005000000000001</v>
      </c>
      <c r="AK11" t="b">
        <f t="shared" si="26"/>
        <v>0</v>
      </c>
      <c r="AL11" t="s">
        <v>33</v>
      </c>
      <c r="AM11" t="b">
        <f t="shared" si="38"/>
        <v>1</v>
      </c>
      <c r="AN11">
        <f t="shared" si="14"/>
        <v>152.6104234375178</v>
      </c>
      <c r="AO11">
        <f t="shared" si="4"/>
        <v>0</v>
      </c>
      <c r="AP11">
        <f t="shared" si="5"/>
        <v>0</v>
      </c>
      <c r="AQ11" t="b">
        <f t="shared" si="27"/>
        <v>1</v>
      </c>
      <c r="AR11" s="10" t="b">
        <f t="shared" si="28"/>
        <v>1</v>
      </c>
      <c r="AS11" s="10" t="b">
        <f t="shared" si="29"/>
        <v>1</v>
      </c>
      <c r="AT11" s="10" t="b">
        <f t="shared" si="39"/>
        <v>1</v>
      </c>
      <c r="AU11" t="str">
        <f t="shared" si="30"/>
        <v>bisect</v>
      </c>
      <c r="AV11" t="b">
        <f t="shared" si="7"/>
        <v>0</v>
      </c>
      <c r="AW11" t="str">
        <f t="shared" si="40"/>
        <v>Secant</v>
      </c>
      <c r="AX11" t="str">
        <f t="shared" si="41"/>
        <v>bisect</v>
      </c>
      <c r="AY11">
        <f t="shared" si="8"/>
        <v>10.083085937500002</v>
      </c>
      <c r="AZ11">
        <f t="shared" si="9"/>
        <v>93.232931656134241</v>
      </c>
      <c r="BA11">
        <f t="shared" si="10"/>
        <v>10.005000000000001</v>
      </c>
      <c r="BB11">
        <f t="shared" si="11"/>
        <v>10.083085937500002</v>
      </c>
      <c r="BC11">
        <f t="shared" si="12"/>
        <v>93.184915947296687</v>
      </c>
      <c r="BD11">
        <f t="shared" si="13"/>
        <v>93.232931656134241</v>
      </c>
      <c r="BE11">
        <f t="shared" si="15"/>
        <v>10.005000000000001</v>
      </c>
      <c r="BF11">
        <f t="shared" si="16"/>
        <v>10.083085937500002</v>
      </c>
    </row>
    <row r="12" spans="1:61" x14ac:dyDescent="0.25">
      <c r="A12" s="8"/>
      <c r="B12" s="2"/>
      <c r="C12" s="2"/>
      <c r="D12" s="2"/>
      <c r="F12">
        <f t="shared" si="18"/>
        <v>4.4999999999999998E-2</v>
      </c>
      <c r="G12">
        <f t="shared" si="1"/>
        <v>28.229665071770327</v>
      </c>
      <c r="R12">
        <f t="shared" si="19"/>
        <v>4.4999999999999998E-2</v>
      </c>
      <c r="T12">
        <f t="shared" si="20"/>
        <v>9</v>
      </c>
      <c r="U12" s="6">
        <f t="shared" si="21"/>
        <v>10.005000000000001</v>
      </c>
      <c r="V12" s="6">
        <f t="shared" si="21"/>
        <v>10.083085937500002</v>
      </c>
      <c r="W12" s="6">
        <f t="shared" si="22"/>
        <v>10.005000000000001</v>
      </c>
      <c r="X12" s="6">
        <f t="shared" si="31"/>
        <v>10.005000000000001</v>
      </c>
      <c r="Y12">
        <f t="shared" si="2"/>
        <v>93.184915947296687</v>
      </c>
      <c r="Z12">
        <f t="shared" si="3"/>
        <v>93.232931656134241</v>
      </c>
      <c r="AA12">
        <f t="shared" si="23"/>
        <v>93.184915947296687</v>
      </c>
      <c r="AB12">
        <f t="shared" si="24"/>
        <v>93.184915947296687</v>
      </c>
      <c r="AC12">
        <f t="shared" si="32"/>
        <v>37976769.195323639</v>
      </c>
      <c r="AD12" t="e">
        <f t="shared" si="33"/>
        <v>#DIV/0!</v>
      </c>
      <c r="AE12" t="e">
        <f t="shared" si="34"/>
        <v>#DIV/0!</v>
      </c>
      <c r="AF12" t="e">
        <f t="shared" si="35"/>
        <v>#DIV/0!</v>
      </c>
      <c r="AG12">
        <f t="shared" si="36"/>
        <v>-141.53772838543404</v>
      </c>
      <c r="AH12">
        <f t="shared" si="37"/>
        <v>10.044042968750002</v>
      </c>
      <c r="AI12">
        <f t="shared" si="42"/>
        <v>-141.53772838543404</v>
      </c>
      <c r="AJ12">
        <f t="shared" si="25"/>
        <v>10.005000000000001</v>
      </c>
      <c r="AK12" t="b">
        <f t="shared" si="26"/>
        <v>0</v>
      </c>
      <c r="AL12" t="s">
        <v>33</v>
      </c>
      <c r="AM12" t="b">
        <f t="shared" si="38"/>
        <v>1</v>
      </c>
      <c r="AN12">
        <f t="shared" si="14"/>
        <v>151.54272838543403</v>
      </c>
      <c r="AO12">
        <f t="shared" si="4"/>
        <v>0</v>
      </c>
      <c r="AP12">
        <f t="shared" si="5"/>
        <v>0</v>
      </c>
      <c r="AQ12" t="b">
        <f t="shared" si="27"/>
        <v>1</v>
      </c>
      <c r="AR12" s="10" t="b">
        <f t="shared" si="28"/>
        <v>1</v>
      </c>
      <c r="AS12" s="10" t="b">
        <f t="shared" si="29"/>
        <v>1</v>
      </c>
      <c r="AT12" s="10" t="b">
        <f t="shared" si="39"/>
        <v>1</v>
      </c>
      <c r="AU12" t="str">
        <f t="shared" si="30"/>
        <v>bisect</v>
      </c>
      <c r="AV12" t="b">
        <f t="shared" si="7"/>
        <v>0</v>
      </c>
      <c r="AW12" t="str">
        <f t="shared" si="40"/>
        <v>Secant</v>
      </c>
      <c r="AX12" t="str">
        <f t="shared" si="41"/>
        <v>bisect</v>
      </c>
      <c r="AY12">
        <f t="shared" si="8"/>
        <v>10.044042968750002</v>
      </c>
      <c r="AZ12">
        <f t="shared" si="9"/>
        <v>93.209008674430322</v>
      </c>
      <c r="BA12">
        <f t="shared" si="10"/>
        <v>10.005000000000001</v>
      </c>
      <c r="BB12">
        <f t="shared" si="11"/>
        <v>10.044042968750002</v>
      </c>
      <c r="BC12">
        <f t="shared" si="12"/>
        <v>93.184915947296687</v>
      </c>
      <c r="BD12">
        <f t="shared" si="13"/>
        <v>93.209008674430322</v>
      </c>
      <c r="BE12">
        <f t="shared" si="15"/>
        <v>10.005000000000001</v>
      </c>
      <c r="BF12">
        <f t="shared" si="16"/>
        <v>10.044042968750002</v>
      </c>
    </row>
    <row r="13" spans="1:61" x14ac:dyDescent="0.25">
      <c r="A13" s="8"/>
      <c r="B13" s="2"/>
      <c r="C13" s="2"/>
      <c r="D13" s="2"/>
      <c r="F13">
        <f t="shared" si="18"/>
        <v>4.9999999999999996E-2</v>
      </c>
      <c r="G13">
        <f t="shared" si="1"/>
        <v>28.571428571428569</v>
      </c>
      <c r="R13">
        <f t="shared" si="19"/>
        <v>4.9999999999999996E-2</v>
      </c>
      <c r="T13">
        <f t="shared" si="20"/>
        <v>10</v>
      </c>
      <c r="U13" s="6">
        <f t="shared" si="21"/>
        <v>10.005000000000001</v>
      </c>
      <c r="V13" s="6">
        <f t="shared" si="21"/>
        <v>10.044042968750002</v>
      </c>
      <c r="W13" s="6">
        <f t="shared" si="22"/>
        <v>10.005000000000001</v>
      </c>
      <c r="X13" s="6">
        <f t="shared" si="31"/>
        <v>10.005000000000001</v>
      </c>
      <c r="Y13">
        <f t="shared" si="2"/>
        <v>93.184915947296687</v>
      </c>
      <c r="Z13">
        <f t="shared" si="3"/>
        <v>93.209008674430322</v>
      </c>
      <c r="AA13">
        <f t="shared" si="23"/>
        <v>93.184915947296687</v>
      </c>
      <c r="AB13">
        <f t="shared" si="24"/>
        <v>93.184915947296687</v>
      </c>
      <c r="AC13">
        <f t="shared" si="32"/>
        <v>150254633.55016068</v>
      </c>
      <c r="AD13" t="e">
        <f t="shared" si="33"/>
        <v>#DIV/0!</v>
      </c>
      <c r="AE13" t="e">
        <f t="shared" si="34"/>
        <v>#DIV/0!</v>
      </c>
      <c r="AF13" t="e">
        <f t="shared" si="35"/>
        <v>#DIV/0!</v>
      </c>
      <c r="AG13">
        <f t="shared" si="36"/>
        <v>-141.00388085943072</v>
      </c>
      <c r="AH13">
        <f t="shared" si="37"/>
        <v>10.024521484375001</v>
      </c>
      <c r="AI13">
        <f t="shared" si="42"/>
        <v>-141.00388085943072</v>
      </c>
      <c r="AJ13">
        <f t="shared" si="25"/>
        <v>10.005000000000001</v>
      </c>
      <c r="AK13" t="b">
        <f t="shared" si="26"/>
        <v>0</v>
      </c>
      <c r="AL13" t="s">
        <v>33</v>
      </c>
      <c r="AM13" t="b">
        <f t="shared" si="38"/>
        <v>1</v>
      </c>
      <c r="AN13">
        <f t="shared" si="14"/>
        <v>151.00888085943072</v>
      </c>
      <c r="AO13">
        <f t="shared" si="4"/>
        <v>0</v>
      </c>
      <c r="AP13">
        <f t="shared" si="5"/>
        <v>0</v>
      </c>
      <c r="AQ13" t="b">
        <f t="shared" si="27"/>
        <v>1</v>
      </c>
      <c r="AR13" s="10" t="b">
        <f t="shared" si="28"/>
        <v>1</v>
      </c>
      <c r="AS13" s="10" t="b">
        <f t="shared" si="29"/>
        <v>1</v>
      </c>
      <c r="AT13" s="10" t="b">
        <f t="shared" si="39"/>
        <v>1</v>
      </c>
      <c r="AU13" t="str">
        <f t="shared" si="30"/>
        <v>bisect</v>
      </c>
      <c r="AV13" t="b">
        <f t="shared" si="7"/>
        <v>0</v>
      </c>
      <c r="AW13" t="str">
        <f t="shared" si="40"/>
        <v>Secant</v>
      </c>
      <c r="AX13" t="str">
        <f t="shared" si="41"/>
        <v>bisect</v>
      </c>
      <c r="AY13">
        <f t="shared" si="8"/>
        <v>10.024521484375001</v>
      </c>
      <c r="AZ13">
        <f t="shared" si="9"/>
        <v>93.196983641757413</v>
      </c>
      <c r="BA13">
        <f t="shared" si="10"/>
        <v>10.005000000000001</v>
      </c>
      <c r="BB13">
        <f t="shared" si="11"/>
        <v>10.024521484375001</v>
      </c>
      <c r="BC13">
        <f t="shared" si="12"/>
        <v>93.184915947296687</v>
      </c>
      <c r="BD13">
        <f t="shared" si="13"/>
        <v>93.196983641757413</v>
      </c>
      <c r="BE13">
        <f t="shared" si="15"/>
        <v>10.005000000000001</v>
      </c>
      <c r="BF13">
        <f t="shared" si="16"/>
        <v>10.024521484375001</v>
      </c>
    </row>
    <row r="14" spans="1:61" x14ac:dyDescent="0.25">
      <c r="A14" s="8"/>
      <c r="B14" s="2"/>
      <c r="C14" s="2"/>
      <c r="D14" s="2"/>
      <c r="F14">
        <f t="shared" si="18"/>
        <v>5.4999999999999993E-2</v>
      </c>
      <c r="G14">
        <f t="shared" si="1"/>
        <v>28.909952606635073</v>
      </c>
      <c r="R14">
        <f t="shared" si="19"/>
        <v>5.4999999999999993E-2</v>
      </c>
      <c r="T14">
        <f t="shared" si="20"/>
        <v>11</v>
      </c>
      <c r="U14" s="6">
        <f t="shared" si="21"/>
        <v>10.005000000000001</v>
      </c>
      <c r="V14" s="6">
        <f t="shared" si="21"/>
        <v>10.024521484375001</v>
      </c>
      <c r="W14" s="6">
        <f t="shared" si="22"/>
        <v>10.005000000000001</v>
      </c>
      <c r="X14" s="6">
        <f t="shared" si="31"/>
        <v>10.005000000000001</v>
      </c>
      <c r="Y14">
        <f t="shared" si="2"/>
        <v>93.184915947296687</v>
      </c>
      <c r="Z14">
        <f t="shared" si="3"/>
        <v>93.196983641757413</v>
      </c>
      <c r="AA14">
        <f t="shared" si="23"/>
        <v>93.184915947296687</v>
      </c>
      <c r="AB14">
        <f t="shared" si="24"/>
        <v>93.184915947296687</v>
      </c>
      <c r="AC14">
        <f t="shared" si="32"/>
        <v>597731680.95996213</v>
      </c>
      <c r="AD14" t="e">
        <f t="shared" si="33"/>
        <v>#DIV/0!</v>
      </c>
      <c r="AE14" t="e">
        <f t="shared" si="34"/>
        <v>#DIV/0!</v>
      </c>
      <c r="AF14" t="e">
        <f t="shared" si="35"/>
        <v>#DIV/0!</v>
      </c>
      <c r="AG14">
        <f t="shared" si="36"/>
        <v>-140.73695709637394</v>
      </c>
      <c r="AH14">
        <f t="shared" si="37"/>
        <v>10.014760742187502</v>
      </c>
      <c r="AI14">
        <f t="shared" si="42"/>
        <v>-140.73695709637394</v>
      </c>
      <c r="AJ14">
        <f t="shared" si="25"/>
        <v>10.005000000000001</v>
      </c>
      <c r="AK14" t="b">
        <f t="shared" si="26"/>
        <v>0</v>
      </c>
      <c r="AL14" t="s">
        <v>33</v>
      </c>
      <c r="AM14" t="b">
        <f t="shared" si="38"/>
        <v>1</v>
      </c>
      <c r="AN14">
        <f t="shared" si="14"/>
        <v>150.74195709637394</v>
      </c>
      <c r="AO14">
        <f t="shared" si="4"/>
        <v>0</v>
      </c>
      <c r="AP14">
        <f t="shared" si="5"/>
        <v>0</v>
      </c>
      <c r="AQ14" t="b">
        <f t="shared" si="27"/>
        <v>1</v>
      </c>
      <c r="AR14" s="10" t="b">
        <f t="shared" si="28"/>
        <v>1</v>
      </c>
      <c r="AS14" s="10" t="b">
        <f t="shared" si="29"/>
        <v>1</v>
      </c>
      <c r="AT14" s="10" t="b">
        <f t="shared" si="39"/>
        <v>1</v>
      </c>
      <c r="AU14" t="str">
        <f t="shared" si="30"/>
        <v>bisect</v>
      </c>
      <c r="AV14" t="b">
        <f t="shared" si="7"/>
        <v>0</v>
      </c>
      <c r="AW14" t="str">
        <f t="shared" si="40"/>
        <v>Secant</v>
      </c>
      <c r="AX14" t="str">
        <f t="shared" si="41"/>
        <v>bisect</v>
      </c>
      <c r="AY14">
        <f t="shared" si="8"/>
        <v>10.014760742187502</v>
      </c>
      <c r="AZ14">
        <f t="shared" si="9"/>
        <v>93.190955141427324</v>
      </c>
      <c r="BA14">
        <f t="shared" si="10"/>
        <v>10.005000000000001</v>
      </c>
      <c r="BB14">
        <f t="shared" si="11"/>
        <v>10.014760742187502</v>
      </c>
      <c r="BC14">
        <f t="shared" si="12"/>
        <v>93.184915947296687</v>
      </c>
      <c r="BD14">
        <f t="shared" si="13"/>
        <v>93.190955141427324</v>
      </c>
      <c r="BE14">
        <f t="shared" si="15"/>
        <v>10.005000000000001</v>
      </c>
      <c r="BF14">
        <f t="shared" si="16"/>
        <v>10.014760742187502</v>
      </c>
    </row>
    <row r="15" spans="1:61" x14ac:dyDescent="0.25">
      <c r="A15" s="8"/>
      <c r="B15" s="2"/>
      <c r="C15" s="2"/>
      <c r="D15" s="2"/>
      <c r="F15">
        <f t="shared" si="18"/>
        <v>5.9999999999999991E-2</v>
      </c>
      <c r="G15">
        <f t="shared" si="1"/>
        <v>29.245283018867923</v>
      </c>
      <c r="R15">
        <f t="shared" si="19"/>
        <v>5.9999999999999991E-2</v>
      </c>
      <c r="T15">
        <f t="shared" si="20"/>
        <v>12</v>
      </c>
      <c r="U15" s="6">
        <f t="shared" si="21"/>
        <v>10.005000000000001</v>
      </c>
      <c r="V15" s="6">
        <f t="shared" si="21"/>
        <v>10.014760742187502</v>
      </c>
      <c r="W15" s="6">
        <f t="shared" si="22"/>
        <v>10.005000000000001</v>
      </c>
      <c r="X15" s="6">
        <f t="shared" si="31"/>
        <v>10.005000000000001</v>
      </c>
      <c r="Y15">
        <f t="shared" si="2"/>
        <v>93.184915947296687</v>
      </c>
      <c r="Z15">
        <f t="shared" si="3"/>
        <v>93.190955141427324</v>
      </c>
      <c r="AA15">
        <f t="shared" si="23"/>
        <v>93.184915947296687</v>
      </c>
      <c r="AB15">
        <f t="shared" si="24"/>
        <v>93.184915947296687</v>
      </c>
      <c r="AC15">
        <f t="shared" si="32"/>
        <v>2384371012.2577844</v>
      </c>
      <c r="AD15" t="e">
        <f t="shared" si="33"/>
        <v>#DIV/0!</v>
      </c>
      <c r="AE15" t="e">
        <f t="shared" si="34"/>
        <v>#DIV/0!</v>
      </c>
      <c r="AF15" t="e">
        <f t="shared" si="35"/>
        <v>#DIV/0!</v>
      </c>
      <c r="AG15">
        <f t="shared" si="36"/>
        <v>-140.60349521484943</v>
      </c>
      <c r="AH15">
        <f t="shared" si="37"/>
        <v>10.00988037109375</v>
      </c>
      <c r="AI15">
        <f t="shared" si="42"/>
        <v>-140.60349521484943</v>
      </c>
      <c r="AJ15">
        <f t="shared" si="25"/>
        <v>10.005000000000001</v>
      </c>
      <c r="AK15" t="b">
        <f t="shared" si="26"/>
        <v>0</v>
      </c>
      <c r="AL15" t="s">
        <v>33</v>
      </c>
      <c r="AM15" t="b">
        <f t="shared" si="38"/>
        <v>1</v>
      </c>
      <c r="AN15">
        <f t="shared" si="14"/>
        <v>150.60849521484943</v>
      </c>
      <c r="AO15">
        <f t="shared" si="4"/>
        <v>0</v>
      </c>
      <c r="AP15">
        <f t="shared" si="5"/>
        <v>0</v>
      </c>
      <c r="AQ15" t="b">
        <f t="shared" si="27"/>
        <v>1</v>
      </c>
      <c r="AR15" s="10" t="b">
        <f t="shared" si="28"/>
        <v>1</v>
      </c>
      <c r="AS15" s="10" t="b">
        <f t="shared" si="29"/>
        <v>1</v>
      </c>
      <c r="AT15" s="10" t="b">
        <f t="shared" si="39"/>
        <v>1</v>
      </c>
      <c r="AU15" t="str">
        <f t="shared" si="30"/>
        <v>bisect</v>
      </c>
      <c r="AV15" t="b">
        <f t="shared" si="7"/>
        <v>0</v>
      </c>
      <c r="AW15" t="str">
        <f t="shared" si="40"/>
        <v>Secant</v>
      </c>
      <c r="AX15" t="str">
        <f t="shared" si="41"/>
        <v>bisect</v>
      </c>
      <c r="AY15">
        <f t="shared" si="8"/>
        <v>10.00988037109375</v>
      </c>
      <c r="AZ15">
        <f t="shared" si="9"/>
        <v>93.187936882864662</v>
      </c>
      <c r="BA15">
        <f t="shared" si="10"/>
        <v>10.005000000000001</v>
      </c>
      <c r="BB15">
        <f t="shared" si="11"/>
        <v>10.00988037109375</v>
      </c>
      <c r="BC15">
        <f t="shared" si="12"/>
        <v>93.184915947296687</v>
      </c>
      <c r="BD15">
        <f t="shared" si="13"/>
        <v>93.187936882864662</v>
      </c>
      <c r="BE15">
        <f t="shared" si="15"/>
        <v>10.005000000000001</v>
      </c>
      <c r="BF15">
        <f t="shared" si="16"/>
        <v>10.00988037109375</v>
      </c>
    </row>
    <row r="16" spans="1:61" x14ac:dyDescent="0.25">
      <c r="A16" s="8"/>
      <c r="B16" s="2"/>
      <c r="C16" s="2"/>
      <c r="D16" s="2"/>
      <c r="F16">
        <f t="shared" si="18"/>
        <v>6.4999999999999988E-2</v>
      </c>
      <c r="G16">
        <f t="shared" si="1"/>
        <v>29.577464788732385</v>
      </c>
      <c r="R16">
        <f t="shared" si="19"/>
        <v>6.4999999999999988E-2</v>
      </c>
      <c r="T16">
        <f t="shared" si="20"/>
        <v>13</v>
      </c>
      <c r="U16" s="6">
        <f t="shared" si="21"/>
        <v>10.005000000000001</v>
      </c>
      <c r="V16" s="6">
        <f t="shared" si="21"/>
        <v>10.00988037109375</v>
      </c>
      <c r="W16" s="6">
        <f t="shared" si="22"/>
        <v>10.005000000000001</v>
      </c>
      <c r="X16" s="6">
        <f t="shared" si="31"/>
        <v>10.005000000000001</v>
      </c>
      <c r="Y16">
        <f t="shared" si="2"/>
        <v>93.184915947296687</v>
      </c>
      <c r="Z16">
        <f t="shared" si="3"/>
        <v>93.187936882864662</v>
      </c>
      <c r="AA16">
        <f t="shared" si="23"/>
        <v>93.184915947296687</v>
      </c>
      <c r="AB16">
        <f t="shared" si="24"/>
        <v>93.184915947296687</v>
      </c>
      <c r="AC16">
        <f t="shared" si="32"/>
        <v>9524390601.67062</v>
      </c>
      <c r="AD16" t="e">
        <f t="shared" si="33"/>
        <v>#DIV/0!</v>
      </c>
      <c r="AE16" t="e">
        <f t="shared" si="34"/>
        <v>#DIV/0!</v>
      </c>
      <c r="AF16" t="e">
        <f t="shared" si="35"/>
        <v>#DIV/0!</v>
      </c>
      <c r="AG16">
        <f t="shared" si="36"/>
        <v>-140.53676427456679</v>
      </c>
      <c r="AH16">
        <f t="shared" si="37"/>
        <v>10.007440185546876</v>
      </c>
      <c r="AI16">
        <f t="shared" si="42"/>
        <v>-140.53676427456679</v>
      </c>
      <c r="AJ16">
        <f t="shared" si="25"/>
        <v>10.005000000000001</v>
      </c>
      <c r="AK16" t="b">
        <f t="shared" si="26"/>
        <v>0</v>
      </c>
      <c r="AL16" t="s">
        <v>33</v>
      </c>
      <c r="AM16" t="b">
        <f t="shared" si="38"/>
        <v>1</v>
      </c>
      <c r="AN16">
        <f t="shared" si="14"/>
        <v>150.54176427456679</v>
      </c>
      <c r="AO16">
        <f t="shared" si="4"/>
        <v>0</v>
      </c>
      <c r="AP16">
        <f t="shared" si="5"/>
        <v>0</v>
      </c>
      <c r="AQ16" t="b">
        <f t="shared" si="27"/>
        <v>1</v>
      </c>
      <c r="AR16" s="10" t="b">
        <f t="shared" si="28"/>
        <v>1</v>
      </c>
      <c r="AS16" s="10" t="b">
        <f t="shared" si="29"/>
        <v>1</v>
      </c>
      <c r="AT16" s="10" t="b">
        <f t="shared" si="39"/>
        <v>1</v>
      </c>
      <c r="AU16" t="str">
        <f t="shared" si="30"/>
        <v>bisect</v>
      </c>
      <c r="AV16" t="b">
        <f t="shared" si="7"/>
        <v>0</v>
      </c>
      <c r="AW16" t="str">
        <f t="shared" si="40"/>
        <v>Secant</v>
      </c>
      <c r="AX16" t="str">
        <f t="shared" si="41"/>
        <v>bisect</v>
      </c>
      <c r="AY16">
        <f t="shared" si="8"/>
        <v>10.007440185546876</v>
      </c>
      <c r="AZ16">
        <f t="shared" si="9"/>
        <v>93.186426749928884</v>
      </c>
      <c r="BA16">
        <f t="shared" si="10"/>
        <v>10.005000000000001</v>
      </c>
      <c r="BB16">
        <f t="shared" si="11"/>
        <v>10.007440185546876</v>
      </c>
      <c r="BC16">
        <f t="shared" si="12"/>
        <v>93.184915947296687</v>
      </c>
      <c r="BD16">
        <f t="shared" si="13"/>
        <v>93.186426749928884</v>
      </c>
      <c r="BE16">
        <f t="shared" si="15"/>
        <v>10.005000000000001</v>
      </c>
      <c r="BF16">
        <f t="shared" si="16"/>
        <v>10.007440185546876</v>
      </c>
    </row>
    <row r="17" spans="1:58" x14ac:dyDescent="0.25">
      <c r="A17" s="8"/>
      <c r="B17" s="2"/>
      <c r="C17" s="2"/>
      <c r="D17" s="2"/>
      <c r="F17">
        <f t="shared" si="18"/>
        <v>6.9999999999999993E-2</v>
      </c>
      <c r="G17">
        <f t="shared" si="1"/>
        <v>29.90654205607477</v>
      </c>
      <c r="R17">
        <f t="shared" si="19"/>
        <v>6.9999999999999993E-2</v>
      </c>
      <c r="T17">
        <f t="shared" si="20"/>
        <v>14</v>
      </c>
      <c r="U17" s="6">
        <f t="shared" si="21"/>
        <v>10.005000000000001</v>
      </c>
      <c r="V17" s="6">
        <f t="shared" si="21"/>
        <v>10.007440185546876</v>
      </c>
      <c r="W17" s="6">
        <f t="shared" si="22"/>
        <v>10.005000000000001</v>
      </c>
      <c r="X17" s="6">
        <f t="shared" si="31"/>
        <v>10.005000000000001</v>
      </c>
      <c r="Y17">
        <f t="shared" si="2"/>
        <v>93.184915947296687</v>
      </c>
      <c r="Z17">
        <f t="shared" si="3"/>
        <v>93.186426749928884</v>
      </c>
      <c r="AA17">
        <f t="shared" si="23"/>
        <v>93.184915947296687</v>
      </c>
      <c r="AB17">
        <f t="shared" si="24"/>
        <v>93.184915947296687</v>
      </c>
      <c r="AC17">
        <f t="shared" si="32"/>
        <v>38071393478.070854</v>
      </c>
      <c r="AD17" t="e">
        <f t="shared" si="33"/>
        <v>#DIV/0!</v>
      </c>
      <c r="AE17" t="e">
        <f t="shared" si="34"/>
        <v>#DIV/0!</v>
      </c>
      <c r="AF17" t="e">
        <f t="shared" si="35"/>
        <v>#DIV/0!</v>
      </c>
      <c r="AG17">
        <f t="shared" si="36"/>
        <v>-140.50339880439813</v>
      </c>
      <c r="AH17">
        <f t="shared" si="37"/>
        <v>10.006220092773439</v>
      </c>
      <c r="AI17">
        <f t="shared" si="42"/>
        <v>-140.50339880439813</v>
      </c>
      <c r="AJ17">
        <f t="shared" si="25"/>
        <v>10.005000000000001</v>
      </c>
      <c r="AK17" t="b">
        <f t="shared" si="26"/>
        <v>0</v>
      </c>
      <c r="AL17" t="s">
        <v>33</v>
      </c>
      <c r="AM17" t="b">
        <f t="shared" si="38"/>
        <v>1</v>
      </c>
      <c r="AN17">
        <f t="shared" si="14"/>
        <v>150.50839880439813</v>
      </c>
      <c r="AO17">
        <f t="shared" si="4"/>
        <v>0</v>
      </c>
      <c r="AP17">
        <f t="shared" si="5"/>
        <v>0</v>
      </c>
      <c r="AQ17" t="b">
        <f t="shared" si="27"/>
        <v>1</v>
      </c>
      <c r="AR17" s="10" t="b">
        <f t="shared" si="28"/>
        <v>1</v>
      </c>
      <c r="AS17" s="10" t="b">
        <f t="shared" si="29"/>
        <v>1</v>
      </c>
      <c r="AT17" s="10" t="b">
        <f t="shared" si="39"/>
        <v>1</v>
      </c>
      <c r="AU17" t="str">
        <f t="shared" si="30"/>
        <v>bisect</v>
      </c>
      <c r="AV17" t="b">
        <f t="shared" si="7"/>
        <v>0</v>
      </c>
      <c r="AW17" t="str">
        <f t="shared" si="40"/>
        <v>Secant</v>
      </c>
      <c r="AX17" t="str">
        <f t="shared" si="41"/>
        <v>bisect</v>
      </c>
      <c r="AY17">
        <f t="shared" si="8"/>
        <v>10.006220092773439</v>
      </c>
      <c r="AZ17">
        <f t="shared" si="9"/>
        <v>93.185671432352677</v>
      </c>
      <c r="BA17">
        <f t="shared" si="10"/>
        <v>10.005000000000001</v>
      </c>
      <c r="BB17">
        <f t="shared" si="11"/>
        <v>10.006220092773439</v>
      </c>
      <c r="BC17">
        <f t="shared" si="12"/>
        <v>93.184915947296687</v>
      </c>
      <c r="BD17">
        <f t="shared" si="13"/>
        <v>93.185671432352677</v>
      </c>
      <c r="BE17">
        <f t="shared" si="15"/>
        <v>10.005000000000001</v>
      </c>
      <c r="BF17">
        <f t="shared" si="16"/>
        <v>10.006220092773439</v>
      </c>
    </row>
    <row r="18" spans="1:58" x14ac:dyDescent="0.25">
      <c r="A18" s="8"/>
      <c r="B18" s="2"/>
      <c r="C18" s="2"/>
      <c r="D18" s="2"/>
      <c r="F18">
        <f t="shared" si="18"/>
        <v>7.4999999999999997E-2</v>
      </c>
      <c r="G18">
        <f t="shared" si="1"/>
        <v>30.232558139534888</v>
      </c>
      <c r="R18">
        <f t="shared" si="19"/>
        <v>7.4999999999999997E-2</v>
      </c>
      <c r="T18">
        <f t="shared" si="20"/>
        <v>15</v>
      </c>
      <c r="U18" s="6">
        <f t="shared" si="21"/>
        <v>10.005000000000001</v>
      </c>
      <c r="V18" s="6">
        <f t="shared" si="21"/>
        <v>10.006220092773439</v>
      </c>
      <c r="W18" s="6">
        <f t="shared" si="22"/>
        <v>10.005000000000001</v>
      </c>
      <c r="X18" s="6">
        <f t="shared" si="31"/>
        <v>10.005000000000001</v>
      </c>
      <c r="Y18">
        <f t="shared" si="2"/>
        <v>93.184915947296687</v>
      </c>
      <c r="Z18">
        <f t="shared" si="3"/>
        <v>93.185671432352677</v>
      </c>
      <c r="AA18">
        <f t="shared" si="23"/>
        <v>93.184915947296687</v>
      </c>
      <c r="AB18">
        <f t="shared" si="24"/>
        <v>93.184915947296687</v>
      </c>
      <c r="AC18">
        <f t="shared" si="32"/>
        <v>152233254016.66724</v>
      </c>
      <c r="AD18" t="e">
        <f t="shared" si="33"/>
        <v>#DIV/0!</v>
      </c>
      <c r="AE18" t="e">
        <f t="shared" si="34"/>
        <v>#DIV/0!</v>
      </c>
      <c r="AF18" t="e">
        <f t="shared" si="35"/>
        <v>#DIV/0!</v>
      </c>
      <c r="AG18">
        <f t="shared" si="36"/>
        <v>-140.48671606951433</v>
      </c>
      <c r="AH18">
        <f t="shared" si="37"/>
        <v>10.005610046386721</v>
      </c>
      <c r="AI18">
        <f t="shared" si="42"/>
        <v>-140.48671606951433</v>
      </c>
      <c r="AJ18">
        <f t="shared" si="25"/>
        <v>10.005000000000001</v>
      </c>
      <c r="AK18" t="b">
        <f t="shared" si="26"/>
        <v>0</v>
      </c>
      <c r="AL18" t="s">
        <v>33</v>
      </c>
      <c r="AM18" t="b">
        <f t="shared" si="38"/>
        <v>1</v>
      </c>
      <c r="AN18">
        <f t="shared" si="14"/>
        <v>150.49171606951433</v>
      </c>
      <c r="AO18">
        <f t="shared" si="4"/>
        <v>0</v>
      </c>
      <c r="AP18">
        <f t="shared" si="5"/>
        <v>0</v>
      </c>
      <c r="AQ18" t="b">
        <f t="shared" si="27"/>
        <v>1</v>
      </c>
      <c r="AR18" s="10" t="b">
        <f t="shared" si="28"/>
        <v>1</v>
      </c>
      <c r="AS18" s="10" t="b">
        <f t="shared" si="29"/>
        <v>1</v>
      </c>
      <c r="AT18" s="10" t="b">
        <f t="shared" si="39"/>
        <v>1</v>
      </c>
      <c r="AU18" t="str">
        <f t="shared" si="30"/>
        <v>bisect</v>
      </c>
      <c r="AV18" t="b">
        <f t="shared" si="7"/>
        <v>0</v>
      </c>
      <c r="AW18" t="str">
        <f t="shared" si="40"/>
        <v>Secant</v>
      </c>
      <c r="AX18" t="str">
        <f t="shared" si="41"/>
        <v>bisect</v>
      </c>
      <c r="AY18">
        <f t="shared" si="8"/>
        <v>10.005610046386721</v>
      </c>
      <c r="AZ18">
        <f t="shared" si="9"/>
        <v>93.185293710763133</v>
      </c>
      <c r="BA18">
        <f t="shared" si="10"/>
        <v>10.005000000000001</v>
      </c>
      <c r="BB18">
        <f t="shared" si="11"/>
        <v>10.005610046386721</v>
      </c>
      <c r="BC18">
        <f t="shared" si="12"/>
        <v>93.184915947296687</v>
      </c>
      <c r="BD18">
        <f t="shared" si="13"/>
        <v>93.185293710763133</v>
      </c>
      <c r="BE18">
        <f t="shared" si="15"/>
        <v>10.005000000000001</v>
      </c>
      <c r="BF18">
        <f t="shared" si="16"/>
        <v>10.005610046386721</v>
      </c>
    </row>
    <row r="19" spans="1:58" x14ac:dyDescent="0.25">
      <c r="A19" s="8"/>
      <c r="B19" s="2"/>
      <c r="C19" s="3"/>
      <c r="D19" s="2"/>
      <c r="F19">
        <f t="shared" si="18"/>
        <v>0.08</v>
      </c>
      <c r="G19">
        <f t="shared" si="1"/>
        <v>30.555555555555557</v>
      </c>
      <c r="R19">
        <f t="shared" si="19"/>
        <v>0.08</v>
      </c>
      <c r="T19">
        <f t="shared" si="20"/>
        <v>16</v>
      </c>
      <c r="U19" s="6">
        <f t="shared" si="21"/>
        <v>10.005000000000001</v>
      </c>
      <c r="V19" s="6">
        <f t="shared" si="21"/>
        <v>10.005610046386721</v>
      </c>
      <c r="W19" s="6">
        <f t="shared" si="22"/>
        <v>10.005000000000001</v>
      </c>
      <c r="X19" s="6">
        <f t="shared" si="31"/>
        <v>10.005000000000001</v>
      </c>
      <c r="Y19">
        <f t="shared" si="2"/>
        <v>93.184915947296687</v>
      </c>
      <c r="Z19">
        <f t="shared" si="3"/>
        <v>93.185293710763133</v>
      </c>
      <c r="AA19">
        <f t="shared" si="23"/>
        <v>93.184915947296687</v>
      </c>
      <c r="AB19">
        <f t="shared" si="24"/>
        <v>93.184915947296687</v>
      </c>
      <c r="AC19">
        <f t="shared" si="32"/>
        <v>608828394244.72632</v>
      </c>
      <c r="AD19" t="e">
        <f t="shared" si="33"/>
        <v>#DIV/0!</v>
      </c>
      <c r="AE19" t="e">
        <f t="shared" si="34"/>
        <v>#DIV/0!</v>
      </c>
      <c r="AF19" t="e">
        <f t="shared" si="35"/>
        <v>#DIV/0!</v>
      </c>
      <c r="AG19">
        <f t="shared" si="36"/>
        <v>-140.4783747035118</v>
      </c>
      <c r="AH19">
        <f t="shared" si="37"/>
        <v>10.005305023193362</v>
      </c>
      <c r="AI19">
        <f t="shared" si="42"/>
        <v>-140.4783747035118</v>
      </c>
      <c r="AJ19">
        <f t="shared" si="25"/>
        <v>10.005000000000001</v>
      </c>
      <c r="AK19" t="b">
        <f t="shared" si="26"/>
        <v>0</v>
      </c>
      <c r="AL19" t="s">
        <v>33</v>
      </c>
      <c r="AM19" t="b">
        <f t="shared" si="38"/>
        <v>1</v>
      </c>
      <c r="AN19">
        <f t="shared" si="14"/>
        <v>150.4833747035118</v>
      </c>
      <c r="AO19">
        <f t="shared" si="4"/>
        <v>0</v>
      </c>
      <c r="AP19">
        <f t="shared" si="5"/>
        <v>0</v>
      </c>
      <c r="AQ19" t="b">
        <f t="shared" si="27"/>
        <v>1</v>
      </c>
      <c r="AR19" s="10" t="b">
        <f t="shared" si="28"/>
        <v>1</v>
      </c>
      <c r="AS19" s="10" t="b">
        <f t="shared" si="29"/>
        <v>1</v>
      </c>
      <c r="AT19" s="10" t="b">
        <f t="shared" si="39"/>
        <v>1</v>
      </c>
      <c r="AU19" t="str">
        <f t="shared" si="30"/>
        <v>bisect</v>
      </c>
      <c r="AV19" t="b">
        <f t="shared" si="7"/>
        <v>0</v>
      </c>
      <c r="AW19" t="str">
        <f t="shared" si="40"/>
        <v>Secant</v>
      </c>
      <c r="AX19" t="str">
        <f t="shared" si="41"/>
        <v>bisect</v>
      </c>
      <c r="AY19">
        <f t="shared" si="8"/>
        <v>10.005305023193362</v>
      </c>
      <c r="AZ19">
        <f t="shared" si="9"/>
        <v>93.185104834264962</v>
      </c>
      <c r="BA19">
        <f t="shared" si="10"/>
        <v>10.005000000000001</v>
      </c>
      <c r="BB19">
        <f t="shared" si="11"/>
        <v>10.005305023193362</v>
      </c>
      <c r="BC19">
        <f t="shared" si="12"/>
        <v>93.184915947296687</v>
      </c>
      <c r="BD19">
        <f t="shared" si="13"/>
        <v>93.185104834264962</v>
      </c>
      <c r="BE19">
        <f t="shared" si="15"/>
        <v>10.005000000000001</v>
      </c>
      <c r="BF19">
        <f t="shared" si="16"/>
        <v>10.005305023193362</v>
      </c>
    </row>
    <row r="20" spans="1:58" x14ac:dyDescent="0.25">
      <c r="A20" s="8"/>
      <c r="B20" s="2"/>
      <c r="C20" s="2"/>
      <c r="D20" s="2"/>
      <c r="F20">
        <f t="shared" si="18"/>
        <v>8.5000000000000006E-2</v>
      </c>
      <c r="G20">
        <f t="shared" si="1"/>
        <v>30.875576036866363</v>
      </c>
      <c r="R20">
        <f t="shared" si="19"/>
        <v>8.5000000000000006E-2</v>
      </c>
      <c r="T20">
        <f t="shared" si="20"/>
        <v>17</v>
      </c>
      <c r="U20" s="6">
        <f t="shared" si="21"/>
        <v>10.005000000000001</v>
      </c>
      <c r="V20" s="6">
        <f t="shared" si="21"/>
        <v>10.005305023193362</v>
      </c>
      <c r="W20" s="6">
        <f t="shared" si="22"/>
        <v>10.005000000000001</v>
      </c>
      <c r="X20" s="6">
        <f t="shared" si="31"/>
        <v>10.005000000000001</v>
      </c>
      <c r="Y20">
        <f t="shared" si="2"/>
        <v>93.184915947296687</v>
      </c>
      <c r="Z20">
        <f t="shared" si="3"/>
        <v>93.185104834264962</v>
      </c>
      <c r="AA20">
        <f t="shared" si="23"/>
        <v>93.184915947296687</v>
      </c>
      <c r="AB20">
        <f t="shared" si="24"/>
        <v>93.184915947296687</v>
      </c>
      <c r="AC20">
        <f t="shared" si="32"/>
        <v>2435104351202.2285</v>
      </c>
      <c r="AD20" t="e">
        <f t="shared" si="33"/>
        <v>#DIV/0!</v>
      </c>
      <c r="AE20" t="e">
        <f t="shared" si="34"/>
        <v>#DIV/0!</v>
      </c>
      <c r="AF20" t="e">
        <f t="shared" si="35"/>
        <v>#DIV/0!</v>
      </c>
      <c r="AG20">
        <f t="shared" si="36"/>
        <v>-140.47420401804095</v>
      </c>
      <c r="AH20">
        <f t="shared" si="37"/>
        <v>10.00515251159668</v>
      </c>
      <c r="AI20">
        <f t="shared" si="42"/>
        <v>-140.47420401804095</v>
      </c>
      <c r="AJ20">
        <f t="shared" si="25"/>
        <v>10.005000000000001</v>
      </c>
      <c r="AK20" t="b">
        <f t="shared" si="26"/>
        <v>0</v>
      </c>
      <c r="AL20" t="s">
        <v>33</v>
      </c>
      <c r="AM20" t="b">
        <f t="shared" si="38"/>
        <v>1</v>
      </c>
      <c r="AN20">
        <f t="shared" si="14"/>
        <v>150.47920401804095</v>
      </c>
      <c r="AO20">
        <f t="shared" si="4"/>
        <v>0</v>
      </c>
      <c r="AP20">
        <f t="shared" si="5"/>
        <v>0</v>
      </c>
      <c r="AQ20" t="b">
        <f t="shared" si="27"/>
        <v>1</v>
      </c>
      <c r="AR20" s="10" t="b">
        <f t="shared" si="28"/>
        <v>1</v>
      </c>
      <c r="AS20" s="10" t="b">
        <f t="shared" si="29"/>
        <v>1</v>
      </c>
      <c r="AT20" s="10" t="b">
        <f t="shared" si="39"/>
        <v>1</v>
      </c>
      <c r="AU20" t="str">
        <f t="shared" si="30"/>
        <v>bisect</v>
      </c>
      <c r="AV20" t="b">
        <f t="shared" si="7"/>
        <v>0</v>
      </c>
      <c r="AW20" t="str">
        <f t="shared" si="40"/>
        <v>Secant</v>
      </c>
      <c r="AX20" t="str">
        <f t="shared" si="41"/>
        <v>bisect</v>
      </c>
      <c r="AY20">
        <f t="shared" si="8"/>
        <v>10.00515251159668</v>
      </c>
      <c r="AZ20">
        <f t="shared" si="9"/>
        <v>93.185010392089637</v>
      </c>
      <c r="BA20">
        <f t="shared" si="10"/>
        <v>10.005000000000001</v>
      </c>
      <c r="BB20">
        <f t="shared" si="11"/>
        <v>10.00515251159668</v>
      </c>
      <c r="BC20">
        <f t="shared" si="12"/>
        <v>93.184915947296687</v>
      </c>
      <c r="BD20">
        <f t="shared" si="13"/>
        <v>93.185010392089637</v>
      </c>
      <c r="BE20">
        <f t="shared" si="15"/>
        <v>10.005000000000001</v>
      </c>
      <c r="BF20">
        <f t="shared" si="16"/>
        <v>10.00515251159668</v>
      </c>
    </row>
    <row r="21" spans="1:58" x14ac:dyDescent="0.25">
      <c r="A21" s="8"/>
      <c r="B21" s="2"/>
      <c r="C21" s="2"/>
      <c r="D21" s="2"/>
      <c r="F21">
        <f t="shared" si="18"/>
        <v>9.0000000000000011E-2</v>
      </c>
      <c r="G21">
        <f t="shared" si="1"/>
        <v>31.192660550458726</v>
      </c>
      <c r="R21">
        <f t="shared" si="19"/>
        <v>9.0000000000000011E-2</v>
      </c>
      <c r="T21">
        <f t="shared" si="20"/>
        <v>18</v>
      </c>
      <c r="U21" s="6">
        <f t="shared" si="21"/>
        <v>10.005000000000001</v>
      </c>
      <c r="V21" s="6">
        <f t="shared" si="21"/>
        <v>10.00515251159668</v>
      </c>
      <c r="W21" s="6">
        <f t="shared" si="22"/>
        <v>10.005000000000001</v>
      </c>
      <c r="X21" s="6">
        <f t="shared" si="31"/>
        <v>10.005000000000001</v>
      </c>
      <c r="Y21">
        <f t="shared" si="2"/>
        <v>93.184915947296687</v>
      </c>
      <c r="Z21">
        <f t="shared" si="3"/>
        <v>93.185010392089637</v>
      </c>
      <c r="AA21">
        <f t="shared" si="23"/>
        <v>93.184915947296687</v>
      </c>
      <c r="AB21">
        <f t="shared" si="24"/>
        <v>93.184915947296687</v>
      </c>
      <c r="AC21">
        <f t="shared" si="32"/>
        <v>9739998972176.6562</v>
      </c>
      <c r="AD21" t="e">
        <f t="shared" si="33"/>
        <v>#DIV/0!</v>
      </c>
      <c r="AE21" t="e">
        <f t="shared" si="34"/>
        <v>#DIV/0!</v>
      </c>
      <c r="AF21" t="e">
        <f t="shared" si="35"/>
        <v>#DIV/0!</v>
      </c>
      <c r="AG21">
        <f t="shared" si="36"/>
        <v>-140.47211868165604</v>
      </c>
      <c r="AH21">
        <f t="shared" si="37"/>
        <v>10.00507625579834</v>
      </c>
      <c r="AI21">
        <f t="shared" si="42"/>
        <v>-140.47211868165604</v>
      </c>
      <c r="AJ21">
        <f t="shared" si="25"/>
        <v>10.005000000000001</v>
      </c>
      <c r="AK21" t="b">
        <f t="shared" si="26"/>
        <v>0</v>
      </c>
      <c r="AL21" t="s">
        <v>33</v>
      </c>
      <c r="AM21" t="b">
        <f t="shared" si="38"/>
        <v>1</v>
      </c>
      <c r="AN21">
        <f t="shared" si="14"/>
        <v>150.47711868165604</v>
      </c>
      <c r="AO21">
        <f t="shared" si="4"/>
        <v>0</v>
      </c>
      <c r="AP21">
        <f t="shared" si="5"/>
        <v>0</v>
      </c>
      <c r="AQ21" t="b">
        <f t="shared" si="27"/>
        <v>1</v>
      </c>
      <c r="AR21" s="10" t="b">
        <f t="shared" si="28"/>
        <v>1</v>
      </c>
      <c r="AS21" s="10" t="b">
        <f t="shared" si="29"/>
        <v>1</v>
      </c>
      <c r="AT21" s="10" t="b">
        <f t="shared" si="39"/>
        <v>1</v>
      </c>
      <c r="AU21" t="str">
        <f t="shared" si="30"/>
        <v>bisect</v>
      </c>
      <c r="AV21" t="b">
        <f t="shared" si="7"/>
        <v>0</v>
      </c>
      <c r="AW21" t="str">
        <f t="shared" si="40"/>
        <v>Secant</v>
      </c>
      <c r="AX21" t="str">
        <f t="shared" si="41"/>
        <v>bisect</v>
      </c>
      <c r="AY21">
        <f t="shared" si="8"/>
        <v>10.00507625579834</v>
      </c>
      <c r="AZ21">
        <f t="shared" si="9"/>
        <v>93.184963170020367</v>
      </c>
      <c r="BA21">
        <f t="shared" si="10"/>
        <v>10.005000000000001</v>
      </c>
      <c r="BB21">
        <f t="shared" si="11"/>
        <v>10.00507625579834</v>
      </c>
      <c r="BC21">
        <f t="shared" si="12"/>
        <v>93.184915947296687</v>
      </c>
      <c r="BD21">
        <f t="shared" si="13"/>
        <v>93.184963170020367</v>
      </c>
      <c r="BE21">
        <f t="shared" si="15"/>
        <v>10.005000000000001</v>
      </c>
      <c r="BF21">
        <f t="shared" si="16"/>
        <v>10.00507625579834</v>
      </c>
    </row>
    <row r="22" spans="1:58" x14ac:dyDescent="0.25">
      <c r="A22" s="8"/>
      <c r="B22" s="2"/>
      <c r="C22" s="2"/>
      <c r="D22" s="2"/>
      <c r="F22">
        <f t="shared" si="18"/>
        <v>9.5000000000000015E-2</v>
      </c>
      <c r="G22">
        <f t="shared" si="1"/>
        <v>31.506849315068493</v>
      </c>
      <c r="R22">
        <f t="shared" si="19"/>
        <v>9.5000000000000015E-2</v>
      </c>
      <c r="T22">
        <f t="shared" si="20"/>
        <v>19</v>
      </c>
      <c r="U22" s="6">
        <f t="shared" si="21"/>
        <v>10.005000000000001</v>
      </c>
      <c r="V22" s="6">
        <f t="shared" si="21"/>
        <v>10.00507625579834</v>
      </c>
      <c r="W22" s="6">
        <f t="shared" si="22"/>
        <v>10.005000000000001</v>
      </c>
      <c r="X22" s="6">
        <f t="shared" si="31"/>
        <v>10.005000000000001</v>
      </c>
      <c r="Y22">
        <f t="shared" si="2"/>
        <v>93.184915947296687</v>
      </c>
      <c r="Z22">
        <f t="shared" si="3"/>
        <v>93.184963170020367</v>
      </c>
      <c r="AA22">
        <f t="shared" si="23"/>
        <v>93.184915947296687</v>
      </c>
      <c r="AB22">
        <f t="shared" si="24"/>
        <v>93.184915947296687</v>
      </c>
      <c r="AC22">
        <f t="shared" si="32"/>
        <v>38959159049690.812</v>
      </c>
      <c r="AD22" t="e">
        <f t="shared" si="33"/>
        <v>#DIV/0!</v>
      </c>
      <c r="AE22" t="e">
        <f t="shared" si="34"/>
        <v>#DIV/0!</v>
      </c>
      <c r="AF22" t="e">
        <f t="shared" si="35"/>
        <v>#DIV/0!</v>
      </c>
      <c r="AG22">
        <f t="shared" si="36"/>
        <v>-140.47107602816243</v>
      </c>
      <c r="AH22">
        <f t="shared" si="37"/>
        <v>10.005038127899169</v>
      </c>
      <c r="AI22">
        <f t="shared" si="42"/>
        <v>-140.47107602816243</v>
      </c>
      <c r="AJ22">
        <f t="shared" si="25"/>
        <v>10.005000000000001</v>
      </c>
      <c r="AK22" t="b">
        <f t="shared" si="26"/>
        <v>0</v>
      </c>
      <c r="AL22" t="s">
        <v>33</v>
      </c>
      <c r="AM22" t="b">
        <f t="shared" si="38"/>
        <v>1</v>
      </c>
      <c r="AN22">
        <f t="shared" si="14"/>
        <v>150.47607602816242</v>
      </c>
      <c r="AO22">
        <f t="shared" si="4"/>
        <v>0</v>
      </c>
      <c r="AP22">
        <f t="shared" si="5"/>
        <v>0</v>
      </c>
      <c r="AQ22" t="b">
        <f t="shared" si="27"/>
        <v>1</v>
      </c>
      <c r="AR22" s="10" t="b">
        <f t="shared" si="28"/>
        <v>1</v>
      </c>
      <c r="AS22" s="10" t="b">
        <f t="shared" si="29"/>
        <v>1</v>
      </c>
      <c r="AT22" s="10" t="b">
        <f t="shared" si="39"/>
        <v>1</v>
      </c>
      <c r="AU22" t="str">
        <f t="shared" si="30"/>
        <v>bisect</v>
      </c>
      <c r="AV22" t="b">
        <f t="shared" si="7"/>
        <v>0</v>
      </c>
      <c r="AW22" t="str">
        <f t="shared" si="40"/>
        <v>Secant</v>
      </c>
      <c r="AX22" t="str">
        <f t="shared" si="41"/>
        <v>bisect</v>
      </c>
      <c r="AY22">
        <f t="shared" si="8"/>
        <v>10.005038127899169</v>
      </c>
      <c r="AZ22">
        <f t="shared" si="9"/>
        <v>93.184939558740325</v>
      </c>
      <c r="BA22">
        <f t="shared" si="10"/>
        <v>10.005000000000001</v>
      </c>
      <c r="BB22">
        <f t="shared" si="11"/>
        <v>10.005038127899169</v>
      </c>
      <c r="BC22">
        <f t="shared" si="12"/>
        <v>93.184915947296687</v>
      </c>
      <c r="BD22">
        <f t="shared" si="13"/>
        <v>93.184939558740325</v>
      </c>
      <c r="BE22">
        <f t="shared" si="15"/>
        <v>10.005000000000001</v>
      </c>
      <c r="BF22">
        <f t="shared" si="16"/>
        <v>10.005038127899169</v>
      </c>
    </row>
    <row r="23" spans="1:58" x14ac:dyDescent="0.25">
      <c r="A23" s="8"/>
      <c r="B23" s="2"/>
      <c r="C23" s="2"/>
      <c r="D23" s="2"/>
      <c r="F23">
        <f t="shared" si="18"/>
        <v>0.10000000000000002</v>
      </c>
      <c r="G23">
        <f t="shared" si="1"/>
        <v>31.818181818181827</v>
      </c>
      <c r="R23">
        <f t="shared" si="19"/>
        <v>0.10000000000000002</v>
      </c>
      <c r="T23">
        <f t="shared" si="20"/>
        <v>20</v>
      </c>
      <c r="U23" s="6">
        <f t="shared" si="21"/>
        <v>10.005000000000001</v>
      </c>
      <c r="V23" s="6">
        <f t="shared" si="21"/>
        <v>10.005038127899169</v>
      </c>
      <c r="W23" s="6">
        <f t="shared" si="22"/>
        <v>10.005000000000001</v>
      </c>
      <c r="X23" s="6">
        <f t="shared" si="31"/>
        <v>10.005000000000001</v>
      </c>
      <c r="Y23">
        <f t="shared" si="2"/>
        <v>93.184915947296687</v>
      </c>
      <c r="Z23">
        <f t="shared" si="3"/>
        <v>93.184939558740325</v>
      </c>
      <c r="AA23">
        <f t="shared" si="23"/>
        <v>93.184915947296687</v>
      </c>
      <c r="AB23">
        <f t="shared" si="24"/>
        <v>93.184915947296687</v>
      </c>
      <c r="AC23">
        <f t="shared" si="32"/>
        <v>155834962596806.31</v>
      </c>
      <c r="AD23" t="e">
        <f t="shared" si="33"/>
        <v>#DIV/0!</v>
      </c>
      <c r="AE23" t="e">
        <f t="shared" si="34"/>
        <v>#DIV/0!</v>
      </c>
      <c r="AF23" t="e">
        <f t="shared" si="35"/>
        <v>#DIV/0!</v>
      </c>
      <c r="AG23">
        <f t="shared" si="36"/>
        <v>-140.47055472684647</v>
      </c>
      <c r="AH23">
        <f t="shared" si="37"/>
        <v>10.005019063949586</v>
      </c>
      <c r="AI23">
        <f t="shared" si="42"/>
        <v>-140.47055472684647</v>
      </c>
      <c r="AJ23">
        <f t="shared" si="25"/>
        <v>10.005000000000001</v>
      </c>
      <c r="AK23" t="b">
        <f t="shared" si="26"/>
        <v>0</v>
      </c>
      <c r="AL23" t="s">
        <v>33</v>
      </c>
      <c r="AM23" t="b">
        <f t="shared" si="38"/>
        <v>1</v>
      </c>
      <c r="AN23">
        <f t="shared" si="14"/>
        <v>150.47555472684647</v>
      </c>
      <c r="AO23">
        <f t="shared" si="4"/>
        <v>0</v>
      </c>
      <c r="AP23">
        <f t="shared" si="5"/>
        <v>0</v>
      </c>
      <c r="AQ23" t="b">
        <f t="shared" si="27"/>
        <v>1</v>
      </c>
      <c r="AR23" s="10" t="b">
        <f t="shared" si="28"/>
        <v>1</v>
      </c>
      <c r="AS23" s="10" t="b">
        <f t="shared" si="29"/>
        <v>1</v>
      </c>
      <c r="AT23" s="10" t="b">
        <f t="shared" si="39"/>
        <v>1</v>
      </c>
      <c r="AU23" t="str">
        <f t="shared" si="30"/>
        <v>bisect</v>
      </c>
      <c r="AV23" t="b">
        <f t="shared" si="7"/>
        <v>0</v>
      </c>
      <c r="AW23" t="str">
        <f t="shared" si="40"/>
        <v>Secant</v>
      </c>
      <c r="AX23" t="str">
        <f t="shared" si="41"/>
        <v>bisect</v>
      </c>
      <c r="AY23">
        <f t="shared" si="8"/>
        <v>10.005019063949586</v>
      </c>
      <c r="AZ23">
        <f t="shared" si="9"/>
        <v>93.184927753038963</v>
      </c>
      <c r="BA23">
        <f t="shared" si="10"/>
        <v>10.005000000000001</v>
      </c>
      <c r="BB23">
        <f t="shared" si="11"/>
        <v>10.005019063949586</v>
      </c>
      <c r="BC23">
        <f t="shared" si="12"/>
        <v>93.184915947296687</v>
      </c>
      <c r="BD23">
        <f t="shared" si="13"/>
        <v>93.184927753038963</v>
      </c>
      <c r="BE23">
        <f t="shared" si="15"/>
        <v>10.005000000000001</v>
      </c>
      <c r="BF23">
        <f t="shared" si="16"/>
        <v>10.005019063949586</v>
      </c>
    </row>
    <row r="24" spans="1:58" x14ac:dyDescent="0.25">
      <c r="A24" s="8"/>
      <c r="B24" s="2"/>
      <c r="C24" s="2"/>
      <c r="D24" s="2"/>
      <c r="F24">
        <f t="shared" si="18"/>
        <v>0.10500000000000002</v>
      </c>
      <c r="G24">
        <f t="shared" si="1"/>
        <v>32.126696832579185</v>
      </c>
      <c r="R24">
        <f t="shared" si="19"/>
        <v>0.10500000000000002</v>
      </c>
      <c r="T24">
        <f t="shared" si="20"/>
        <v>21</v>
      </c>
      <c r="U24" s="6">
        <f t="shared" si="21"/>
        <v>10.005000000000001</v>
      </c>
      <c r="V24" s="6">
        <f t="shared" si="21"/>
        <v>10.005019063949586</v>
      </c>
      <c r="W24" s="6">
        <f t="shared" si="22"/>
        <v>10.005000000000001</v>
      </c>
      <c r="X24" s="6">
        <f t="shared" si="31"/>
        <v>10.005000000000001</v>
      </c>
      <c r="Y24">
        <f t="shared" si="2"/>
        <v>93.184915947296687</v>
      </c>
      <c r="Z24">
        <f t="shared" si="3"/>
        <v>93.184927753038963</v>
      </c>
      <c r="AA24">
        <f t="shared" si="23"/>
        <v>93.184915947296687</v>
      </c>
      <c r="AB24">
        <f t="shared" si="24"/>
        <v>93.184915947296687</v>
      </c>
      <c r="AC24">
        <f t="shared" si="32"/>
        <v>623336502462162.62</v>
      </c>
      <c r="AD24" t="e">
        <f t="shared" si="33"/>
        <v>#DIV/0!</v>
      </c>
      <c r="AE24" t="e">
        <f t="shared" si="34"/>
        <v>#DIV/0!</v>
      </c>
      <c r="AF24" t="e">
        <f t="shared" si="35"/>
        <v>#DIV/0!</v>
      </c>
      <c r="AG24">
        <f t="shared" si="36"/>
        <v>-140.47029399574078</v>
      </c>
      <c r="AH24">
        <f t="shared" si="37"/>
        <v>10.005009531974792</v>
      </c>
      <c r="AI24">
        <f t="shared" si="42"/>
        <v>-140.47029399574078</v>
      </c>
      <c r="AJ24">
        <f t="shared" si="25"/>
        <v>10.005000000000001</v>
      </c>
      <c r="AK24" t="b">
        <f t="shared" si="26"/>
        <v>0</v>
      </c>
      <c r="AL24" t="s">
        <v>33</v>
      </c>
      <c r="AM24" t="b">
        <f t="shared" si="38"/>
        <v>1</v>
      </c>
      <c r="AN24">
        <f t="shared" si="14"/>
        <v>150.47529399574077</v>
      </c>
      <c r="AO24">
        <f t="shared" si="4"/>
        <v>0</v>
      </c>
      <c r="AP24">
        <f t="shared" si="5"/>
        <v>0</v>
      </c>
      <c r="AQ24" t="b">
        <f t="shared" si="27"/>
        <v>1</v>
      </c>
      <c r="AR24" s="10" t="b">
        <f t="shared" si="28"/>
        <v>1</v>
      </c>
      <c r="AS24" s="10" t="b">
        <f t="shared" si="29"/>
        <v>1</v>
      </c>
      <c r="AT24" s="10" t="b">
        <f t="shared" si="39"/>
        <v>1</v>
      </c>
      <c r="AU24" t="str">
        <f t="shared" si="30"/>
        <v>bisect</v>
      </c>
      <c r="AV24" t="b">
        <f t="shared" si="7"/>
        <v>0</v>
      </c>
      <c r="AW24" t="str">
        <f t="shared" si="40"/>
        <v>Secant</v>
      </c>
      <c r="AX24" t="str">
        <f t="shared" si="41"/>
        <v>bisect</v>
      </c>
      <c r="AY24">
        <f t="shared" si="8"/>
        <v>10.005009531974792</v>
      </c>
      <c r="AZ24">
        <f t="shared" si="9"/>
        <v>93.184921850172927</v>
      </c>
      <c r="BA24">
        <f t="shared" si="10"/>
        <v>10.005000000000001</v>
      </c>
      <c r="BB24">
        <f t="shared" si="11"/>
        <v>10.005009531974792</v>
      </c>
      <c r="BC24">
        <f t="shared" si="12"/>
        <v>93.184915947296687</v>
      </c>
      <c r="BD24">
        <f t="shared" si="13"/>
        <v>93.184921850172927</v>
      </c>
      <c r="BE24">
        <f t="shared" si="15"/>
        <v>10.005000000000001</v>
      </c>
      <c r="BF24">
        <f t="shared" si="16"/>
        <v>10.005009531974792</v>
      </c>
    </row>
    <row r="25" spans="1:58" x14ac:dyDescent="0.25">
      <c r="A25" s="8"/>
      <c r="B25" s="2"/>
      <c r="C25" s="2"/>
      <c r="D25" s="2"/>
      <c r="F25">
        <f t="shared" si="18"/>
        <v>0.11000000000000003</v>
      </c>
      <c r="G25">
        <f t="shared" si="1"/>
        <v>32.432432432432435</v>
      </c>
      <c r="R25">
        <f t="shared" si="19"/>
        <v>0.11000000000000003</v>
      </c>
      <c r="T25">
        <f t="shared" si="20"/>
        <v>22</v>
      </c>
      <c r="U25" s="6">
        <f t="shared" si="21"/>
        <v>10.005000000000001</v>
      </c>
      <c r="V25" s="6">
        <f t="shared" si="21"/>
        <v>10.005009531974792</v>
      </c>
      <c r="W25" s="6">
        <f t="shared" si="22"/>
        <v>10.005000000000001</v>
      </c>
      <c r="X25" s="6">
        <f t="shared" si="31"/>
        <v>10.005000000000001</v>
      </c>
      <c r="Y25">
        <f t="shared" si="2"/>
        <v>93.184915947296687</v>
      </c>
      <c r="Z25">
        <f t="shared" si="3"/>
        <v>93.184921850172927</v>
      </c>
      <c r="AA25">
        <f t="shared" si="23"/>
        <v>93.184915947296687</v>
      </c>
      <c r="AB25">
        <f t="shared" si="24"/>
        <v>93.184915947296687</v>
      </c>
      <c r="AC25">
        <f t="shared" si="32"/>
        <v>2493339324532231.5</v>
      </c>
      <c r="AD25" t="e">
        <f t="shared" si="33"/>
        <v>#DIV/0!</v>
      </c>
      <c r="AE25" t="e">
        <f t="shared" si="34"/>
        <v>#DIV/0!</v>
      </c>
      <c r="AF25" t="e">
        <f t="shared" si="35"/>
        <v>#DIV/0!</v>
      </c>
      <c r="AG25">
        <f t="shared" si="36"/>
        <v>-140.47016392997861</v>
      </c>
      <c r="AH25">
        <f t="shared" si="37"/>
        <v>10.005004765987398</v>
      </c>
      <c r="AI25">
        <f t="shared" si="42"/>
        <v>-140.47016392997861</v>
      </c>
      <c r="AJ25">
        <f t="shared" si="25"/>
        <v>10.005000000000001</v>
      </c>
      <c r="AK25" t="b">
        <f t="shared" si="26"/>
        <v>0</v>
      </c>
      <c r="AL25" t="s">
        <v>33</v>
      </c>
      <c r="AM25" t="b">
        <f t="shared" si="38"/>
        <v>1</v>
      </c>
      <c r="AN25">
        <f t="shared" si="14"/>
        <v>150.47516392997861</v>
      </c>
      <c r="AO25">
        <f t="shared" si="4"/>
        <v>0</v>
      </c>
      <c r="AP25">
        <f t="shared" si="5"/>
        <v>0</v>
      </c>
      <c r="AQ25" t="b">
        <f t="shared" si="27"/>
        <v>1</v>
      </c>
      <c r="AR25" s="10" t="b">
        <f t="shared" si="28"/>
        <v>1</v>
      </c>
      <c r="AS25" s="10" t="b">
        <f t="shared" si="29"/>
        <v>1</v>
      </c>
      <c r="AT25" s="10" t="b">
        <f t="shared" si="39"/>
        <v>1</v>
      </c>
      <c r="AU25" t="str">
        <f t="shared" si="30"/>
        <v>bisect</v>
      </c>
      <c r="AV25" t="b">
        <f t="shared" si="7"/>
        <v>0</v>
      </c>
      <c r="AW25" t="str">
        <f t="shared" si="40"/>
        <v>Secant</v>
      </c>
      <c r="AX25" t="str">
        <f t="shared" si="41"/>
        <v>bisect</v>
      </c>
      <c r="AY25">
        <f t="shared" si="8"/>
        <v>10.005004765987398</v>
      </c>
      <c r="AZ25">
        <f t="shared" si="9"/>
        <v>93.184918898736086</v>
      </c>
      <c r="BA25">
        <f t="shared" si="10"/>
        <v>10.005000000000001</v>
      </c>
      <c r="BB25">
        <f t="shared" si="11"/>
        <v>10.005004765987398</v>
      </c>
      <c r="BC25">
        <f t="shared" si="12"/>
        <v>93.184915947296687</v>
      </c>
      <c r="BD25">
        <f t="shared" si="13"/>
        <v>93.184918898736086</v>
      </c>
      <c r="BE25">
        <f t="shared" si="15"/>
        <v>10.005000000000001</v>
      </c>
      <c r="BF25">
        <f t="shared" si="16"/>
        <v>10.005004765987398</v>
      </c>
    </row>
    <row r="26" spans="1:58" x14ac:dyDescent="0.25">
      <c r="A26" s="8"/>
      <c r="B26" s="2"/>
      <c r="C26" s="2"/>
      <c r="D26" s="2"/>
      <c r="F26">
        <f t="shared" si="18"/>
        <v>0.11500000000000003</v>
      </c>
      <c r="G26">
        <f t="shared" si="1"/>
        <v>32.735426008968616</v>
      </c>
      <c r="R26">
        <f t="shared" si="19"/>
        <v>0.11500000000000003</v>
      </c>
      <c r="T26">
        <f t="shared" si="20"/>
        <v>23</v>
      </c>
      <c r="U26" s="6">
        <f t="shared" si="21"/>
        <v>10.005000000000001</v>
      </c>
      <c r="V26" s="6">
        <f t="shared" si="21"/>
        <v>10.005004765987398</v>
      </c>
      <c r="W26" s="6">
        <f t="shared" si="22"/>
        <v>10.005000000000001</v>
      </c>
      <c r="X26" s="6">
        <f t="shared" si="31"/>
        <v>10.005000000000001</v>
      </c>
      <c r="Y26">
        <f t="shared" si="2"/>
        <v>93.184915947296687</v>
      </c>
      <c r="Z26">
        <f t="shared" si="3"/>
        <v>93.184918898736086</v>
      </c>
      <c r="AA26">
        <f t="shared" si="23"/>
        <v>93.184915947296687</v>
      </c>
      <c r="AB26">
        <f t="shared" si="24"/>
        <v>93.184915947296687</v>
      </c>
      <c r="AC26">
        <f t="shared" si="32"/>
        <v>9973343903514892</v>
      </c>
      <c r="AD26" t="e">
        <f t="shared" si="33"/>
        <v>#DIV/0!</v>
      </c>
      <c r="AE26" t="e">
        <f t="shared" si="34"/>
        <v>#DIV/0!</v>
      </c>
      <c r="AF26" t="e">
        <f t="shared" si="35"/>
        <v>#DIV/0!</v>
      </c>
      <c r="AG26">
        <f t="shared" si="36"/>
        <v>-140.47009875110433</v>
      </c>
      <c r="AH26">
        <f t="shared" si="37"/>
        <v>10.005002382993698</v>
      </c>
      <c r="AI26">
        <f t="shared" si="42"/>
        <v>-140.47009875110433</v>
      </c>
      <c r="AJ26">
        <f t="shared" si="25"/>
        <v>10.005000000000001</v>
      </c>
      <c r="AK26" t="b">
        <f t="shared" si="26"/>
        <v>0</v>
      </c>
      <c r="AL26" t="s">
        <v>33</v>
      </c>
      <c r="AM26" t="b">
        <f t="shared" si="38"/>
        <v>1</v>
      </c>
      <c r="AN26">
        <f t="shared" si="14"/>
        <v>150.47509875110433</v>
      </c>
      <c r="AO26">
        <f t="shared" si="4"/>
        <v>0</v>
      </c>
      <c r="AP26">
        <f t="shared" si="5"/>
        <v>0</v>
      </c>
      <c r="AQ26" t="b">
        <f t="shared" si="27"/>
        <v>1</v>
      </c>
      <c r="AR26" s="10" t="b">
        <f t="shared" si="28"/>
        <v>1</v>
      </c>
      <c r="AS26" s="10" t="b">
        <f t="shared" si="29"/>
        <v>1</v>
      </c>
      <c r="AT26" s="10" t="b">
        <f t="shared" si="39"/>
        <v>1</v>
      </c>
      <c r="AU26" t="str">
        <f t="shared" si="30"/>
        <v>bisect</v>
      </c>
      <c r="AV26" t="b">
        <f t="shared" si="7"/>
        <v>0</v>
      </c>
      <c r="AW26" t="str">
        <f t="shared" si="40"/>
        <v>Secant</v>
      </c>
      <c r="AX26" t="str">
        <f t="shared" si="41"/>
        <v>bisect</v>
      </c>
      <c r="AY26">
        <f t="shared" si="8"/>
        <v>10.005002382993698</v>
      </c>
      <c r="AZ26">
        <f t="shared" si="9"/>
        <v>93.184917423016699</v>
      </c>
      <c r="BA26">
        <f t="shared" si="10"/>
        <v>10.005000000000001</v>
      </c>
      <c r="BB26">
        <f t="shared" si="11"/>
        <v>10.005002382993698</v>
      </c>
      <c r="BC26">
        <f t="shared" si="12"/>
        <v>93.184915947296687</v>
      </c>
      <c r="BD26">
        <f t="shared" si="13"/>
        <v>93.184917423016699</v>
      </c>
      <c r="BE26">
        <f t="shared" si="15"/>
        <v>10.005000000000001</v>
      </c>
      <c r="BF26">
        <f t="shared" si="16"/>
        <v>10.005002382993698</v>
      </c>
    </row>
    <row r="27" spans="1:58" x14ac:dyDescent="0.25">
      <c r="A27" s="8"/>
      <c r="B27" s="2"/>
      <c r="C27" s="2"/>
      <c r="D27" s="2"/>
      <c r="F27">
        <f t="shared" si="18"/>
        <v>0.12000000000000004</v>
      </c>
      <c r="G27">
        <f t="shared" si="1"/>
        <v>33.035714285714292</v>
      </c>
      <c r="R27">
        <f t="shared" si="19"/>
        <v>0.12000000000000004</v>
      </c>
      <c r="T27">
        <f t="shared" si="20"/>
        <v>24</v>
      </c>
      <c r="U27" s="6">
        <f t="shared" si="21"/>
        <v>10.005000000000001</v>
      </c>
      <c r="V27" s="6">
        <f t="shared" si="21"/>
        <v>10.005002382993698</v>
      </c>
      <c r="W27" s="6">
        <f t="shared" si="22"/>
        <v>10.005000000000001</v>
      </c>
      <c r="X27" s="6">
        <f t="shared" si="31"/>
        <v>10.005000000000001</v>
      </c>
      <c r="Y27">
        <f t="shared" si="2"/>
        <v>93.184915947296687</v>
      </c>
      <c r="Z27">
        <f t="shared" si="3"/>
        <v>93.184917423016699</v>
      </c>
      <c r="AA27">
        <f t="shared" si="23"/>
        <v>93.184915947296687</v>
      </c>
      <c r="AB27">
        <f t="shared" si="24"/>
        <v>93.184915947296687</v>
      </c>
      <c r="AC27">
        <f t="shared" si="32"/>
        <v>3.9893349209024768E+16</v>
      </c>
      <c r="AD27" t="e">
        <f t="shared" si="33"/>
        <v>#DIV/0!</v>
      </c>
      <c r="AE27" t="e">
        <f t="shared" si="34"/>
        <v>#DIV/0!</v>
      </c>
      <c r="AF27" t="e">
        <f t="shared" si="35"/>
        <v>#DIV/0!</v>
      </c>
      <c r="AG27">
        <f t="shared" si="36"/>
        <v>-140.47006681610355</v>
      </c>
      <c r="AH27">
        <f t="shared" si="37"/>
        <v>10.005001191496849</v>
      </c>
      <c r="AI27">
        <f t="shared" si="42"/>
        <v>-140.47006681610355</v>
      </c>
      <c r="AJ27">
        <f t="shared" si="25"/>
        <v>10.005000000000001</v>
      </c>
      <c r="AK27" t="b">
        <f t="shared" si="26"/>
        <v>0</v>
      </c>
      <c r="AL27" t="s">
        <v>33</v>
      </c>
      <c r="AM27" t="b">
        <f t="shared" si="38"/>
        <v>1</v>
      </c>
      <c r="AN27">
        <f t="shared" si="14"/>
        <v>150.47506681610355</v>
      </c>
      <c r="AO27">
        <f t="shared" si="4"/>
        <v>0</v>
      </c>
      <c r="AP27">
        <f t="shared" si="5"/>
        <v>0</v>
      </c>
      <c r="AQ27" t="b">
        <f t="shared" si="27"/>
        <v>1</v>
      </c>
      <c r="AR27" s="10" t="b">
        <f t="shared" si="28"/>
        <v>1</v>
      </c>
      <c r="AS27" s="10" t="b">
        <f t="shared" si="29"/>
        <v>1</v>
      </c>
      <c r="AT27" s="10" t="b">
        <f t="shared" si="39"/>
        <v>1</v>
      </c>
      <c r="AU27" t="str">
        <f t="shared" si="30"/>
        <v>bisect</v>
      </c>
      <c r="AV27" t="b">
        <f t="shared" si="7"/>
        <v>0</v>
      </c>
      <c r="AW27" t="str">
        <f t="shared" si="40"/>
        <v>Secant</v>
      </c>
      <c r="AX27" t="str">
        <f t="shared" si="41"/>
        <v>bisect</v>
      </c>
      <c r="AY27">
        <f t="shared" si="8"/>
        <v>10.005001191496849</v>
      </c>
      <c r="AZ27">
        <f t="shared" si="9"/>
        <v>93.184916685156779</v>
      </c>
      <c r="BA27">
        <f t="shared" si="10"/>
        <v>10.005000000000001</v>
      </c>
      <c r="BB27">
        <f t="shared" si="11"/>
        <v>10.005001191496849</v>
      </c>
      <c r="BC27">
        <f t="shared" si="12"/>
        <v>93.184915947296687</v>
      </c>
      <c r="BD27">
        <f t="shared" si="13"/>
        <v>93.184916685156779</v>
      </c>
      <c r="BE27">
        <f t="shared" si="15"/>
        <v>10.005000000000001</v>
      </c>
      <c r="BF27">
        <f t="shared" si="16"/>
        <v>10.005001191496849</v>
      </c>
    </row>
    <row r="28" spans="1:58" x14ac:dyDescent="0.25">
      <c r="A28" s="8"/>
      <c r="B28" s="2"/>
      <c r="C28" s="2"/>
      <c r="D28" s="2"/>
      <c r="F28">
        <f t="shared" si="18"/>
        <v>0.12500000000000003</v>
      </c>
      <c r="G28">
        <f t="shared" si="1"/>
        <v>33.333333333333329</v>
      </c>
      <c r="R28">
        <f t="shared" si="19"/>
        <v>0.12500000000000003</v>
      </c>
      <c r="T28">
        <f t="shared" si="20"/>
        <v>25</v>
      </c>
      <c r="U28" s="6">
        <f t="shared" si="21"/>
        <v>10.005000000000001</v>
      </c>
      <c r="V28" s="6">
        <f t="shared" si="21"/>
        <v>10.005001191496849</v>
      </c>
      <c r="W28" s="6">
        <f t="shared" si="22"/>
        <v>10.005000000000001</v>
      </c>
      <c r="X28" s="6">
        <f t="shared" si="31"/>
        <v>10.005000000000001</v>
      </c>
      <c r="Y28">
        <f t="shared" si="2"/>
        <v>93.184915947296687</v>
      </c>
      <c r="Z28">
        <f t="shared" si="3"/>
        <v>93.184916685156779</v>
      </c>
      <c r="AA28">
        <f t="shared" si="23"/>
        <v>93.184915947296687</v>
      </c>
      <c r="AB28">
        <f t="shared" si="24"/>
        <v>93.184915947296687</v>
      </c>
      <c r="AC28">
        <f t="shared" si="32"/>
        <v>1.5957334095274656E+17</v>
      </c>
      <c r="AD28" t="e">
        <f t="shared" si="33"/>
        <v>#DIV/0!</v>
      </c>
      <c r="AE28" t="e">
        <f t="shared" si="34"/>
        <v>#DIV/0!</v>
      </c>
      <c r="AF28" t="e">
        <f t="shared" si="35"/>
        <v>#DIV/0!</v>
      </c>
      <c r="AG28">
        <f t="shared" si="36"/>
        <v>-140.47004931544069</v>
      </c>
      <c r="AH28">
        <f t="shared" si="37"/>
        <v>10.005000595748424</v>
      </c>
      <c r="AI28">
        <f t="shared" si="42"/>
        <v>-140.47004931544069</v>
      </c>
      <c r="AJ28">
        <f t="shared" si="25"/>
        <v>10.005000000000001</v>
      </c>
      <c r="AK28" t="b">
        <f t="shared" si="26"/>
        <v>0</v>
      </c>
      <c r="AL28" t="s">
        <v>33</v>
      </c>
      <c r="AM28" t="b">
        <f t="shared" si="38"/>
        <v>1</v>
      </c>
      <c r="AN28">
        <f t="shared" si="14"/>
        <v>150.47504931544069</v>
      </c>
      <c r="AO28">
        <f t="shared" si="4"/>
        <v>0</v>
      </c>
      <c r="AP28">
        <f t="shared" si="5"/>
        <v>0</v>
      </c>
      <c r="AQ28" t="b">
        <f t="shared" si="27"/>
        <v>1</v>
      </c>
      <c r="AR28" s="10" t="b">
        <f t="shared" si="28"/>
        <v>1</v>
      </c>
      <c r="AS28" s="10" t="b">
        <f t="shared" si="29"/>
        <v>1</v>
      </c>
      <c r="AT28" s="10" t="b">
        <f t="shared" si="39"/>
        <v>1</v>
      </c>
      <c r="AU28" t="str">
        <f t="shared" si="30"/>
        <v>bisect</v>
      </c>
      <c r="AV28" t="b">
        <f t="shared" si="7"/>
        <v>0</v>
      </c>
      <c r="AW28" t="str">
        <f t="shared" si="40"/>
        <v>Secant</v>
      </c>
      <c r="AX28" t="str">
        <f t="shared" si="41"/>
        <v>bisect</v>
      </c>
      <c r="AY28">
        <f t="shared" si="8"/>
        <v>10.005000595748424</v>
      </c>
      <c r="AZ28">
        <f t="shared" si="9"/>
        <v>93.184916316226747</v>
      </c>
      <c r="BA28">
        <f t="shared" si="10"/>
        <v>10.005000000000001</v>
      </c>
      <c r="BB28">
        <f t="shared" si="11"/>
        <v>10.005000595748424</v>
      </c>
      <c r="BC28">
        <f t="shared" si="12"/>
        <v>93.184915947296687</v>
      </c>
      <c r="BD28">
        <f t="shared" si="13"/>
        <v>93.184916316226747</v>
      </c>
      <c r="BE28">
        <f t="shared" si="15"/>
        <v>10.005000000000001</v>
      </c>
      <c r="BF28">
        <f t="shared" si="16"/>
        <v>10.005000595748424</v>
      </c>
    </row>
    <row r="29" spans="1:58" x14ac:dyDescent="0.25">
      <c r="A29" s="8"/>
      <c r="B29" s="2"/>
      <c r="C29" s="2"/>
      <c r="D29" s="2"/>
      <c r="F29">
        <f t="shared" si="18"/>
        <v>0.13000000000000003</v>
      </c>
      <c r="G29">
        <f t="shared" si="1"/>
        <v>33.628318584070797</v>
      </c>
      <c r="R29">
        <f t="shared" si="19"/>
        <v>0.13000000000000003</v>
      </c>
      <c r="T29">
        <f t="shared" si="20"/>
        <v>26</v>
      </c>
      <c r="U29" s="6">
        <f t="shared" si="21"/>
        <v>10.005000000000001</v>
      </c>
      <c r="V29" s="6">
        <f t="shared" si="21"/>
        <v>10.005000595748424</v>
      </c>
      <c r="W29" s="6">
        <f t="shared" si="22"/>
        <v>10.005000000000001</v>
      </c>
      <c r="X29" s="6">
        <f t="shared" si="31"/>
        <v>10.005000000000001</v>
      </c>
      <c r="Y29">
        <f t="shared" si="2"/>
        <v>93.184915947296687</v>
      </c>
      <c r="Z29">
        <f t="shared" si="3"/>
        <v>93.184916316226747</v>
      </c>
      <c r="AA29">
        <f t="shared" si="23"/>
        <v>93.184915947296687</v>
      </c>
      <c r="AB29">
        <f t="shared" si="24"/>
        <v>93.184915947296687</v>
      </c>
      <c r="AC29">
        <f t="shared" si="32"/>
        <v>6.382932766307968E+17</v>
      </c>
      <c r="AD29" t="e">
        <f t="shared" si="33"/>
        <v>#DIV/0!</v>
      </c>
      <c r="AE29" t="e">
        <f t="shared" si="34"/>
        <v>#DIV/0!</v>
      </c>
      <c r="AF29" t="e">
        <f t="shared" si="35"/>
        <v>#DIV/0!</v>
      </c>
      <c r="AG29">
        <f t="shared" si="36"/>
        <v>-140.47004329493942</v>
      </c>
      <c r="AH29">
        <f t="shared" si="37"/>
        <v>10.005000297874211</v>
      </c>
      <c r="AI29">
        <f t="shared" si="42"/>
        <v>-140.47004329493942</v>
      </c>
      <c r="AJ29">
        <f t="shared" si="25"/>
        <v>10.005000000000001</v>
      </c>
      <c r="AK29" t="b">
        <f t="shared" si="26"/>
        <v>0</v>
      </c>
      <c r="AL29" t="s">
        <v>33</v>
      </c>
      <c r="AM29" t="b">
        <f t="shared" si="38"/>
        <v>1</v>
      </c>
      <c r="AN29">
        <f t="shared" si="14"/>
        <v>150.47504329493941</v>
      </c>
      <c r="AO29">
        <f t="shared" si="4"/>
        <v>0</v>
      </c>
      <c r="AP29">
        <f t="shared" si="5"/>
        <v>0</v>
      </c>
      <c r="AQ29" t="b">
        <f t="shared" si="27"/>
        <v>1</v>
      </c>
      <c r="AR29" s="10" t="b">
        <f t="shared" si="28"/>
        <v>1</v>
      </c>
      <c r="AS29" s="10" t="b">
        <f t="shared" si="29"/>
        <v>1</v>
      </c>
      <c r="AT29" s="10" t="b">
        <f t="shared" si="39"/>
        <v>1</v>
      </c>
      <c r="AU29" t="str">
        <f t="shared" si="30"/>
        <v>bisect</v>
      </c>
      <c r="AV29" t="b">
        <f t="shared" si="7"/>
        <v>0</v>
      </c>
      <c r="AW29" t="str">
        <f t="shared" si="40"/>
        <v>Secant</v>
      </c>
      <c r="AX29" t="str">
        <f t="shared" si="41"/>
        <v>bisect</v>
      </c>
      <c r="AY29">
        <f t="shared" si="8"/>
        <v>10.005000297874211</v>
      </c>
      <c r="AZ29">
        <f t="shared" si="9"/>
        <v>93.184916131761725</v>
      </c>
      <c r="BA29">
        <f t="shared" si="10"/>
        <v>10.005000000000001</v>
      </c>
      <c r="BB29">
        <f t="shared" si="11"/>
        <v>10.005000297874211</v>
      </c>
      <c r="BC29">
        <f t="shared" si="12"/>
        <v>93.184915947296687</v>
      </c>
      <c r="BD29">
        <f t="shared" si="13"/>
        <v>93.184916131761725</v>
      </c>
      <c r="BE29">
        <f t="shared" si="15"/>
        <v>10.005000000000001</v>
      </c>
      <c r="BF29">
        <f t="shared" si="16"/>
        <v>10.005000297874211</v>
      </c>
    </row>
    <row r="30" spans="1:58" x14ac:dyDescent="0.25">
      <c r="A30" s="8"/>
      <c r="B30" s="2"/>
      <c r="C30" s="2"/>
      <c r="D30" s="2"/>
      <c r="F30">
        <f t="shared" si="18"/>
        <v>0.13500000000000004</v>
      </c>
      <c r="G30">
        <f t="shared" si="1"/>
        <v>33.920704845814981</v>
      </c>
      <c r="R30">
        <f t="shared" si="19"/>
        <v>0.13500000000000004</v>
      </c>
      <c r="T30">
        <f t="shared" si="20"/>
        <v>27</v>
      </c>
      <c r="U30" s="6">
        <f t="shared" si="21"/>
        <v>10.005000000000001</v>
      </c>
      <c r="V30" s="6">
        <f t="shared" si="21"/>
        <v>10.005000297874211</v>
      </c>
      <c r="W30" s="6">
        <f t="shared" si="22"/>
        <v>10.005000000000001</v>
      </c>
      <c r="X30" s="6">
        <f t="shared" si="31"/>
        <v>10.005000000000001</v>
      </c>
      <c r="Y30">
        <f t="shared" si="2"/>
        <v>93.184915947296687</v>
      </c>
      <c r="Z30">
        <f t="shared" si="3"/>
        <v>93.184916131761725</v>
      </c>
      <c r="AA30">
        <f t="shared" si="23"/>
        <v>93.184915947296687</v>
      </c>
      <c r="AB30">
        <f t="shared" si="24"/>
        <v>93.184915947296687</v>
      </c>
      <c r="AC30">
        <f t="shared" si="32"/>
        <v>2.5531728338169016E+18</v>
      </c>
      <c r="AD30" t="e">
        <f t="shared" si="33"/>
        <v>#DIV/0!</v>
      </c>
      <c r="AE30" t="e">
        <f t="shared" si="34"/>
        <v>#DIV/0!</v>
      </c>
      <c r="AF30" t="e">
        <f t="shared" si="35"/>
        <v>#DIV/0!</v>
      </c>
      <c r="AG30">
        <f t="shared" si="36"/>
        <v>-140.47003705010115</v>
      </c>
      <c r="AH30">
        <f t="shared" si="37"/>
        <v>10.005000148937107</v>
      </c>
      <c r="AI30">
        <f t="shared" si="42"/>
        <v>-140.47003705010115</v>
      </c>
      <c r="AJ30">
        <f t="shared" si="25"/>
        <v>10.005000000000001</v>
      </c>
      <c r="AK30" t="b">
        <f t="shared" si="26"/>
        <v>0</v>
      </c>
      <c r="AL30" t="s">
        <v>33</v>
      </c>
      <c r="AM30" t="b">
        <f t="shared" si="38"/>
        <v>1</v>
      </c>
      <c r="AN30">
        <f t="shared" si="14"/>
        <v>150.47503705010115</v>
      </c>
      <c r="AO30">
        <f t="shared" si="4"/>
        <v>0</v>
      </c>
      <c r="AP30">
        <f t="shared" si="5"/>
        <v>0</v>
      </c>
      <c r="AQ30" t="b">
        <f t="shared" si="27"/>
        <v>1</v>
      </c>
      <c r="AR30" s="10" t="b">
        <f t="shared" si="28"/>
        <v>1</v>
      </c>
      <c r="AS30" s="10" t="b">
        <f t="shared" si="29"/>
        <v>1</v>
      </c>
      <c r="AT30" s="10" t="b">
        <f t="shared" si="39"/>
        <v>1</v>
      </c>
      <c r="AU30" t="str">
        <f t="shared" si="30"/>
        <v>bisect</v>
      </c>
      <c r="AV30" t="b">
        <f t="shared" si="7"/>
        <v>0</v>
      </c>
      <c r="AW30" t="str">
        <f t="shared" si="40"/>
        <v>Secant</v>
      </c>
      <c r="AX30" t="str">
        <f t="shared" si="41"/>
        <v>bisect</v>
      </c>
      <c r="AY30">
        <f t="shared" si="8"/>
        <v>10.005000148937107</v>
      </c>
      <c r="AZ30">
        <f t="shared" si="9"/>
        <v>93.184916039529199</v>
      </c>
      <c r="BA30">
        <f t="shared" si="10"/>
        <v>10.005000000000001</v>
      </c>
      <c r="BB30">
        <f t="shared" si="11"/>
        <v>10.005000148937107</v>
      </c>
      <c r="BC30">
        <f t="shared" si="12"/>
        <v>93.184915947296687</v>
      </c>
      <c r="BD30">
        <f t="shared" si="13"/>
        <v>93.184916039529199</v>
      </c>
      <c r="BE30">
        <f t="shared" si="15"/>
        <v>10.005000000000001</v>
      </c>
      <c r="BF30">
        <f t="shared" si="16"/>
        <v>10.005000148937107</v>
      </c>
    </row>
    <row r="31" spans="1:58" x14ac:dyDescent="0.25">
      <c r="A31" s="8"/>
      <c r="B31" s="2"/>
      <c r="C31" s="2"/>
      <c r="D31" s="2"/>
      <c r="F31">
        <f t="shared" si="18"/>
        <v>0.14000000000000004</v>
      </c>
      <c r="G31">
        <f t="shared" si="1"/>
        <v>34.21052631578948</v>
      </c>
      <c r="R31">
        <f t="shared" si="19"/>
        <v>0.14000000000000004</v>
      </c>
      <c r="T31">
        <f t="shared" si="20"/>
        <v>28</v>
      </c>
      <c r="U31" s="6">
        <f t="shared" si="21"/>
        <v>10.005000000000001</v>
      </c>
      <c r="V31" s="6">
        <f t="shared" si="21"/>
        <v>10.005000148937107</v>
      </c>
      <c r="W31" s="6">
        <f t="shared" si="22"/>
        <v>10.005000000000001</v>
      </c>
      <c r="X31" s="6">
        <f t="shared" si="31"/>
        <v>10.005000000000001</v>
      </c>
      <c r="Y31">
        <f t="shared" si="2"/>
        <v>93.184915947296687</v>
      </c>
      <c r="Z31">
        <f t="shared" si="3"/>
        <v>93.184916039529199</v>
      </c>
      <c r="AA31">
        <f t="shared" si="23"/>
        <v>93.184915947296687</v>
      </c>
      <c r="AB31">
        <f t="shared" si="24"/>
        <v>93.184915947296687</v>
      </c>
      <c r="AC31">
        <f t="shared" si="32"/>
        <v>1.0212692756773665E+19</v>
      </c>
      <c r="AD31" t="e">
        <f t="shared" si="33"/>
        <v>#DIV/0!</v>
      </c>
      <c r="AE31" t="e">
        <f t="shared" si="34"/>
        <v>#DIV/0!</v>
      </c>
      <c r="AF31" t="e">
        <f t="shared" si="35"/>
        <v>#DIV/0!</v>
      </c>
      <c r="AG31">
        <f t="shared" si="36"/>
        <v>-140.47004953977816</v>
      </c>
      <c r="AH31">
        <f t="shared" si="37"/>
        <v>10.005000074468555</v>
      </c>
      <c r="AI31">
        <f t="shared" si="42"/>
        <v>-140.47004953977816</v>
      </c>
      <c r="AJ31">
        <f t="shared" si="25"/>
        <v>10.005000000000001</v>
      </c>
      <c r="AK31" t="b">
        <f t="shared" si="26"/>
        <v>0</v>
      </c>
      <c r="AL31" t="s">
        <v>33</v>
      </c>
      <c r="AM31" t="b">
        <f t="shared" si="38"/>
        <v>1</v>
      </c>
      <c r="AN31">
        <f t="shared" si="14"/>
        <v>150.47504953977815</v>
      </c>
      <c r="AO31">
        <f t="shared" si="4"/>
        <v>0</v>
      </c>
      <c r="AP31">
        <f t="shared" si="5"/>
        <v>0</v>
      </c>
      <c r="AQ31" t="b">
        <f t="shared" si="27"/>
        <v>1</v>
      </c>
      <c r="AR31" s="10" t="b">
        <f t="shared" si="28"/>
        <v>1</v>
      </c>
      <c r="AS31" s="10" t="b">
        <f t="shared" si="29"/>
        <v>1</v>
      </c>
      <c r="AT31" s="10" t="b">
        <f t="shared" si="39"/>
        <v>1</v>
      </c>
      <c r="AU31" t="str">
        <f t="shared" si="30"/>
        <v>bisect</v>
      </c>
      <c r="AV31" t="b">
        <f t="shared" si="7"/>
        <v>0</v>
      </c>
      <c r="AW31" t="str">
        <f t="shared" si="40"/>
        <v>Secant</v>
      </c>
      <c r="AX31" t="str">
        <f t="shared" si="41"/>
        <v>bisect</v>
      </c>
      <c r="AY31">
        <f t="shared" si="8"/>
        <v>10.005000074468555</v>
      </c>
      <c r="AZ31">
        <f t="shared" si="9"/>
        <v>93.184915993412943</v>
      </c>
      <c r="BA31">
        <f t="shared" si="10"/>
        <v>10.005000000000001</v>
      </c>
      <c r="BB31">
        <f t="shared" si="11"/>
        <v>10.005000074468555</v>
      </c>
      <c r="BC31">
        <f t="shared" si="12"/>
        <v>93.184915947296687</v>
      </c>
      <c r="BD31">
        <f t="shared" si="13"/>
        <v>93.184915993412943</v>
      </c>
      <c r="BE31">
        <f t="shared" si="15"/>
        <v>10.005000000000001</v>
      </c>
      <c r="BF31">
        <f t="shared" si="16"/>
        <v>10.005000074468555</v>
      </c>
    </row>
    <row r="32" spans="1:58" x14ac:dyDescent="0.25">
      <c r="A32" s="8"/>
      <c r="B32" s="2"/>
      <c r="C32" s="2"/>
      <c r="D32" s="2"/>
      <c r="F32">
        <f t="shared" si="18"/>
        <v>0.14500000000000005</v>
      </c>
      <c r="G32">
        <f t="shared" si="1"/>
        <v>34.497816593886469</v>
      </c>
      <c r="R32">
        <f t="shared" si="19"/>
        <v>0.14500000000000005</v>
      </c>
      <c r="T32">
        <f t="shared" si="20"/>
        <v>29</v>
      </c>
      <c r="U32" s="6">
        <f t="shared" si="21"/>
        <v>10.005000000000001</v>
      </c>
      <c r="V32" s="6">
        <f t="shared" si="21"/>
        <v>10.005000074468555</v>
      </c>
      <c r="W32" s="6">
        <f t="shared" si="22"/>
        <v>10.005000000000001</v>
      </c>
      <c r="X32" s="6">
        <f t="shared" si="31"/>
        <v>10.005000000000001</v>
      </c>
      <c r="Y32">
        <f t="shared" si="2"/>
        <v>93.184915947296687</v>
      </c>
      <c r="Z32">
        <f t="shared" si="3"/>
        <v>93.184915993412943</v>
      </c>
      <c r="AA32">
        <f t="shared" si="23"/>
        <v>93.184915947296687</v>
      </c>
      <c r="AB32">
        <f t="shared" si="24"/>
        <v>93.184915947296687</v>
      </c>
      <c r="AC32">
        <f t="shared" si="32"/>
        <v>4.0850770723036914E+19</v>
      </c>
      <c r="AD32" t="e">
        <f t="shared" si="33"/>
        <v>#DIV/0!</v>
      </c>
      <c r="AE32" t="e">
        <f t="shared" si="34"/>
        <v>#DIV/0!</v>
      </c>
      <c r="AF32" t="e">
        <f t="shared" si="35"/>
        <v>#DIV/0!</v>
      </c>
      <c r="AG32">
        <f t="shared" si="36"/>
        <v>-140.47005133447789</v>
      </c>
      <c r="AH32">
        <f t="shared" si="37"/>
        <v>10.005000037234279</v>
      </c>
      <c r="AI32">
        <f t="shared" si="42"/>
        <v>-140.47005133447789</v>
      </c>
      <c r="AJ32">
        <f t="shared" si="25"/>
        <v>10.005000000000001</v>
      </c>
      <c r="AK32" t="b">
        <f t="shared" si="26"/>
        <v>0</v>
      </c>
      <c r="AL32" t="s">
        <v>33</v>
      </c>
      <c r="AM32" t="b">
        <f t="shared" si="38"/>
        <v>1</v>
      </c>
      <c r="AN32">
        <f t="shared" si="14"/>
        <v>150.47505133447788</v>
      </c>
      <c r="AO32">
        <f t="shared" si="4"/>
        <v>0</v>
      </c>
      <c r="AP32">
        <f t="shared" si="5"/>
        <v>0</v>
      </c>
      <c r="AQ32" t="b">
        <f t="shared" si="27"/>
        <v>1</v>
      </c>
      <c r="AR32" s="10" t="b">
        <f t="shared" si="28"/>
        <v>1</v>
      </c>
      <c r="AS32" s="10" t="b">
        <f t="shared" si="29"/>
        <v>1</v>
      </c>
      <c r="AT32" s="10" t="b">
        <f t="shared" si="39"/>
        <v>1</v>
      </c>
      <c r="AU32" t="str">
        <f t="shared" si="30"/>
        <v>bisect</v>
      </c>
      <c r="AV32" t="b">
        <f t="shared" si="7"/>
        <v>0</v>
      </c>
      <c r="AW32" t="str">
        <f t="shared" si="40"/>
        <v>Secant</v>
      </c>
      <c r="AX32" t="str">
        <f t="shared" si="41"/>
        <v>bisect</v>
      </c>
      <c r="AY32">
        <f t="shared" si="8"/>
        <v>10.005000037234279</v>
      </c>
      <c r="AZ32">
        <f t="shared" si="9"/>
        <v>93.184915970354808</v>
      </c>
      <c r="BA32">
        <f t="shared" si="10"/>
        <v>10.005000000000001</v>
      </c>
      <c r="BB32">
        <f t="shared" si="11"/>
        <v>10.005000037234279</v>
      </c>
      <c r="BC32">
        <f t="shared" si="12"/>
        <v>93.184915947296687</v>
      </c>
      <c r="BD32">
        <f t="shared" si="13"/>
        <v>93.184915970354808</v>
      </c>
      <c r="BE32">
        <f t="shared" si="15"/>
        <v>10.005000000000001</v>
      </c>
      <c r="BF32">
        <f t="shared" si="16"/>
        <v>10.005000037234279</v>
      </c>
    </row>
    <row r="33" spans="1:58" x14ac:dyDescent="0.25">
      <c r="A33" s="8"/>
      <c r="B33" s="2"/>
      <c r="C33" s="2"/>
      <c r="D33" s="2"/>
      <c r="F33">
        <f t="shared" si="18"/>
        <v>0.15000000000000005</v>
      </c>
      <c r="G33">
        <f t="shared" si="1"/>
        <v>34.782608695652186</v>
      </c>
      <c r="R33">
        <f t="shared" si="19"/>
        <v>0.15000000000000005</v>
      </c>
      <c r="T33">
        <f t="shared" si="20"/>
        <v>30</v>
      </c>
      <c r="U33" s="6">
        <f t="shared" si="21"/>
        <v>10.005000000000001</v>
      </c>
      <c r="V33" s="6">
        <f t="shared" si="21"/>
        <v>10.005000037234279</v>
      </c>
      <c r="W33" s="6">
        <f t="shared" si="22"/>
        <v>10.005000000000001</v>
      </c>
      <c r="X33" s="6">
        <f t="shared" si="31"/>
        <v>10.005000000000001</v>
      </c>
      <c r="Y33">
        <f t="shared" si="2"/>
        <v>93.184915947296687</v>
      </c>
      <c r="Z33">
        <f t="shared" si="3"/>
        <v>93.184915970354808</v>
      </c>
      <c r="AA33">
        <f t="shared" si="23"/>
        <v>93.184915947296687</v>
      </c>
      <c r="AB33">
        <f t="shared" si="24"/>
        <v>93.184915947296687</v>
      </c>
      <c r="AC33">
        <f t="shared" si="32"/>
        <v>1.6340318299032325E+20</v>
      </c>
      <c r="AD33" t="e">
        <f t="shared" si="33"/>
        <v>#DIV/0!</v>
      </c>
      <c r="AE33" t="e">
        <f t="shared" si="34"/>
        <v>#DIV/0!</v>
      </c>
      <c r="AF33" t="e">
        <f t="shared" si="35"/>
        <v>#DIV/0!</v>
      </c>
      <c r="AG33">
        <f t="shared" si="36"/>
        <v>-140.47010129320566</v>
      </c>
      <c r="AH33">
        <f t="shared" si="37"/>
        <v>10.005000018617139</v>
      </c>
      <c r="AI33">
        <f t="shared" si="42"/>
        <v>-140.47010129320566</v>
      </c>
      <c r="AJ33">
        <f t="shared" si="25"/>
        <v>10.005000000000001</v>
      </c>
      <c r="AK33" t="b">
        <f t="shared" si="26"/>
        <v>0</v>
      </c>
      <c r="AL33" t="s">
        <v>33</v>
      </c>
      <c r="AM33" t="b">
        <f t="shared" si="38"/>
        <v>1</v>
      </c>
      <c r="AN33">
        <f t="shared" si="14"/>
        <v>150.47510129320565</v>
      </c>
      <c r="AO33">
        <f t="shared" si="4"/>
        <v>0</v>
      </c>
      <c r="AP33">
        <f t="shared" si="5"/>
        <v>0</v>
      </c>
      <c r="AQ33" t="b">
        <f t="shared" si="27"/>
        <v>1</v>
      </c>
      <c r="AR33" s="10" t="b">
        <f t="shared" si="28"/>
        <v>1</v>
      </c>
      <c r="AS33" s="10" t="b">
        <f t="shared" si="29"/>
        <v>1</v>
      </c>
      <c r="AT33" s="10" t="b">
        <f t="shared" si="39"/>
        <v>1</v>
      </c>
      <c r="AU33" t="str">
        <f t="shared" si="30"/>
        <v>bisect</v>
      </c>
      <c r="AV33" t="b">
        <f t="shared" si="7"/>
        <v>0</v>
      </c>
      <c r="AW33" t="str">
        <f t="shared" si="40"/>
        <v>Secant</v>
      </c>
      <c r="AX33" t="str">
        <f t="shared" si="41"/>
        <v>bisect</v>
      </c>
      <c r="AY33">
        <f t="shared" si="8"/>
        <v>10.005000018617139</v>
      </c>
      <c r="AZ33">
        <f t="shared" si="9"/>
        <v>93.184915958825755</v>
      </c>
      <c r="BA33">
        <f t="shared" si="10"/>
        <v>10.005000000000001</v>
      </c>
      <c r="BB33">
        <f t="shared" si="11"/>
        <v>10.005000018617139</v>
      </c>
      <c r="BC33">
        <f t="shared" si="12"/>
        <v>93.184915947296687</v>
      </c>
      <c r="BD33">
        <f t="shared" si="13"/>
        <v>93.184915958825755</v>
      </c>
      <c r="BE33">
        <f t="shared" si="15"/>
        <v>10.005000000000001</v>
      </c>
      <c r="BF33">
        <f t="shared" si="16"/>
        <v>10.005000018617139</v>
      </c>
    </row>
    <row r="34" spans="1:58" x14ac:dyDescent="0.25">
      <c r="A34" s="8"/>
      <c r="B34" s="2"/>
      <c r="C34" s="2"/>
      <c r="D34" s="2"/>
      <c r="F34">
        <f t="shared" si="18"/>
        <v>0.15500000000000005</v>
      </c>
      <c r="G34">
        <f t="shared" si="1"/>
        <v>35.064935064935071</v>
      </c>
      <c r="R34">
        <f t="shared" si="19"/>
        <v>0.15500000000000005</v>
      </c>
      <c r="T34">
        <f t="shared" si="20"/>
        <v>31</v>
      </c>
      <c r="U34" s="6">
        <f t="shared" si="21"/>
        <v>10.005000000000001</v>
      </c>
      <c r="V34" s="6">
        <f t="shared" si="21"/>
        <v>10.005000018617139</v>
      </c>
      <c r="W34" s="6">
        <f t="shared" si="22"/>
        <v>10.005000000000001</v>
      </c>
      <c r="X34" s="6">
        <f t="shared" si="31"/>
        <v>10.005000000000001</v>
      </c>
      <c r="Y34">
        <f t="shared" si="2"/>
        <v>93.184915947296687</v>
      </c>
      <c r="Z34">
        <f t="shared" si="3"/>
        <v>93.184915958825755</v>
      </c>
      <c r="AA34">
        <f t="shared" si="23"/>
        <v>93.184915947296687</v>
      </c>
      <c r="AB34">
        <f t="shared" si="24"/>
        <v>93.184915947296687</v>
      </c>
      <c r="AC34">
        <f t="shared" si="32"/>
        <v>6.5361192509510635E+20</v>
      </c>
      <c r="AD34" t="e">
        <f t="shared" si="33"/>
        <v>#DIV/0!</v>
      </c>
      <c r="AE34" t="e">
        <f t="shared" si="34"/>
        <v>#DIV/0!</v>
      </c>
      <c r="AF34" t="e">
        <f t="shared" si="35"/>
        <v>#DIV/0!</v>
      </c>
      <c r="AG34">
        <f t="shared" si="36"/>
        <v>-140.47000137578087</v>
      </c>
      <c r="AH34">
        <f t="shared" si="37"/>
        <v>10.005000009308571</v>
      </c>
      <c r="AI34">
        <f t="shared" si="42"/>
        <v>-140.47000137578087</v>
      </c>
      <c r="AJ34">
        <f t="shared" si="25"/>
        <v>10.005000000000001</v>
      </c>
      <c r="AK34" t="b">
        <f t="shared" si="26"/>
        <v>0</v>
      </c>
      <c r="AL34" t="s">
        <v>33</v>
      </c>
      <c r="AM34" t="b">
        <f t="shared" si="38"/>
        <v>1</v>
      </c>
      <c r="AN34">
        <f t="shared" si="14"/>
        <v>150.47500137578086</v>
      </c>
      <c r="AO34">
        <f t="shared" si="4"/>
        <v>0</v>
      </c>
      <c r="AP34">
        <f t="shared" si="5"/>
        <v>0</v>
      </c>
      <c r="AQ34" t="b">
        <f t="shared" si="27"/>
        <v>1</v>
      </c>
      <c r="AR34" s="10" t="b">
        <f t="shared" si="28"/>
        <v>1</v>
      </c>
      <c r="AS34" s="10" t="b">
        <f t="shared" si="29"/>
        <v>1</v>
      </c>
      <c r="AT34" s="10" t="b">
        <f t="shared" si="39"/>
        <v>1</v>
      </c>
      <c r="AU34" t="str">
        <f t="shared" si="30"/>
        <v>bisect</v>
      </c>
      <c r="AV34" t="b">
        <f t="shared" si="7"/>
        <v>0</v>
      </c>
      <c r="AW34" t="str">
        <f t="shared" si="40"/>
        <v>Secant</v>
      </c>
      <c r="AX34" t="str">
        <f t="shared" si="41"/>
        <v>bisect</v>
      </c>
      <c r="AY34">
        <f t="shared" si="8"/>
        <v>10.005000009308571</v>
      </c>
      <c r="AZ34">
        <f t="shared" si="9"/>
        <v>93.184915953061221</v>
      </c>
      <c r="BA34">
        <f t="shared" si="10"/>
        <v>10.005000000000001</v>
      </c>
      <c r="BB34">
        <f t="shared" si="11"/>
        <v>10.005000009308571</v>
      </c>
      <c r="BC34">
        <f t="shared" si="12"/>
        <v>93.184915947296687</v>
      </c>
      <c r="BD34">
        <f t="shared" si="13"/>
        <v>93.184915953061221</v>
      </c>
      <c r="BE34">
        <f t="shared" si="15"/>
        <v>10.005000000000001</v>
      </c>
      <c r="BF34">
        <f t="shared" si="16"/>
        <v>10.005000009308571</v>
      </c>
    </row>
    <row r="35" spans="1:58" x14ac:dyDescent="0.25">
      <c r="A35" s="8"/>
      <c r="B35" s="2"/>
      <c r="C35" s="2"/>
      <c r="D35" s="2"/>
      <c r="F35">
        <f t="shared" si="18"/>
        <v>0.16000000000000006</v>
      </c>
      <c r="G35">
        <f t="shared" si="1"/>
        <v>35.344827586206904</v>
      </c>
      <c r="R35">
        <f t="shared" si="19"/>
        <v>0.16000000000000006</v>
      </c>
      <c r="T35">
        <f t="shared" si="20"/>
        <v>32</v>
      </c>
      <c r="U35" s="6">
        <f t="shared" si="21"/>
        <v>10.005000000000001</v>
      </c>
      <c r="V35" s="6">
        <f t="shared" si="21"/>
        <v>10.005000009308571</v>
      </c>
      <c r="W35" s="6">
        <f t="shared" si="22"/>
        <v>10.005000000000001</v>
      </c>
      <c r="X35" s="6">
        <f t="shared" si="31"/>
        <v>10.005000000000001</v>
      </c>
      <c r="Y35">
        <f t="shared" si="2"/>
        <v>93.184915947296687</v>
      </c>
      <c r="Z35">
        <f t="shared" si="3"/>
        <v>93.184915953061221</v>
      </c>
      <c r="AA35">
        <f t="shared" si="23"/>
        <v>93.184915947296687</v>
      </c>
      <c r="AB35">
        <f t="shared" si="24"/>
        <v>93.184915947296687</v>
      </c>
      <c r="AC35">
        <f t="shared" si="32"/>
        <v>2.614447697947965E+21</v>
      </c>
      <c r="AD35" t="e">
        <f t="shared" si="33"/>
        <v>#DIV/0!</v>
      </c>
      <c r="AE35" t="e">
        <f t="shared" si="34"/>
        <v>#DIV/0!</v>
      </c>
      <c r="AF35" t="e">
        <f t="shared" si="35"/>
        <v>#DIV/0!</v>
      </c>
      <c r="AG35">
        <f t="shared" si="36"/>
        <v>-140.47001573337423</v>
      </c>
      <c r="AH35">
        <f t="shared" si="37"/>
        <v>10.005000004654285</v>
      </c>
      <c r="AI35">
        <f t="shared" si="42"/>
        <v>-140.47001573337423</v>
      </c>
      <c r="AJ35">
        <f t="shared" si="25"/>
        <v>10.005000000000001</v>
      </c>
      <c r="AK35" t="b">
        <f t="shared" si="26"/>
        <v>0</v>
      </c>
      <c r="AL35" t="s">
        <v>33</v>
      </c>
      <c r="AM35" t="b">
        <f t="shared" si="38"/>
        <v>1</v>
      </c>
      <c r="AN35">
        <f t="shared" si="14"/>
        <v>150.47501573337422</v>
      </c>
      <c r="AO35">
        <f t="shared" si="4"/>
        <v>0</v>
      </c>
      <c r="AP35">
        <f t="shared" si="5"/>
        <v>0</v>
      </c>
      <c r="AQ35" t="b">
        <f t="shared" si="27"/>
        <v>1</v>
      </c>
      <c r="AR35" s="10" t="b">
        <f t="shared" si="28"/>
        <v>1</v>
      </c>
      <c r="AS35" s="10" t="b">
        <f t="shared" si="29"/>
        <v>1</v>
      </c>
      <c r="AT35" s="10" t="b">
        <f t="shared" si="39"/>
        <v>1</v>
      </c>
      <c r="AU35" t="str">
        <f t="shared" si="30"/>
        <v>bisect</v>
      </c>
      <c r="AV35" t="b">
        <f t="shared" si="7"/>
        <v>0</v>
      </c>
      <c r="AW35" t="str">
        <f t="shared" si="40"/>
        <v>Secant</v>
      </c>
      <c r="AX35" t="str">
        <f t="shared" si="41"/>
        <v>bisect</v>
      </c>
      <c r="AY35">
        <f t="shared" si="8"/>
        <v>10.005000004654285</v>
      </c>
      <c r="AZ35">
        <f t="shared" si="9"/>
        <v>93.184915950178947</v>
      </c>
      <c r="BA35">
        <f t="shared" si="10"/>
        <v>10.005000000000001</v>
      </c>
      <c r="BB35">
        <f t="shared" si="11"/>
        <v>10.005000004654285</v>
      </c>
      <c r="BC35">
        <f t="shared" si="12"/>
        <v>93.184915947296687</v>
      </c>
      <c r="BD35">
        <f t="shared" si="13"/>
        <v>93.184915950178947</v>
      </c>
      <c r="BE35">
        <f t="shared" si="15"/>
        <v>10.005000000000001</v>
      </c>
      <c r="BF35">
        <f t="shared" si="16"/>
        <v>10.005000004654285</v>
      </c>
    </row>
    <row r="36" spans="1:58" x14ac:dyDescent="0.25">
      <c r="A36" s="8"/>
      <c r="B36" s="2"/>
      <c r="C36" s="2"/>
      <c r="D36" s="2"/>
      <c r="F36">
        <f t="shared" si="18"/>
        <v>0.16500000000000006</v>
      </c>
      <c r="G36">
        <f t="shared" si="1"/>
        <v>35.622317596566532</v>
      </c>
      <c r="R36">
        <f t="shared" si="19"/>
        <v>0.16500000000000006</v>
      </c>
      <c r="T36">
        <f t="shared" si="20"/>
        <v>33</v>
      </c>
      <c r="U36" s="6">
        <f t="shared" si="21"/>
        <v>10.005000000000001</v>
      </c>
      <c r="V36" s="6">
        <f t="shared" si="21"/>
        <v>10.005000004654285</v>
      </c>
      <c r="W36" s="6">
        <f t="shared" si="22"/>
        <v>10.005000000000001</v>
      </c>
      <c r="X36" s="6">
        <f t="shared" si="31"/>
        <v>10.005000000000001</v>
      </c>
      <c r="Y36">
        <f t="shared" si="2"/>
        <v>93.184915947296687</v>
      </c>
      <c r="Z36">
        <f t="shared" si="3"/>
        <v>93.184915950178947</v>
      </c>
      <c r="AA36">
        <f t="shared" si="23"/>
        <v>93.184915947296687</v>
      </c>
      <c r="AB36">
        <f t="shared" si="24"/>
        <v>93.184915947296687</v>
      </c>
      <c r="AC36">
        <f t="shared" si="32"/>
        <v>1.0457842348666982E+22</v>
      </c>
      <c r="AD36" t="e">
        <f t="shared" si="33"/>
        <v>#DIV/0!</v>
      </c>
      <c r="AE36" t="e">
        <f t="shared" si="34"/>
        <v>#DIV/0!</v>
      </c>
      <c r="AF36" t="e">
        <f t="shared" si="35"/>
        <v>#DIV/0!</v>
      </c>
      <c r="AG36">
        <f t="shared" si="36"/>
        <v>-140.47035797333271</v>
      </c>
      <c r="AH36">
        <f t="shared" si="37"/>
        <v>10.005000002327144</v>
      </c>
      <c r="AI36">
        <f t="shared" si="42"/>
        <v>-140.47035797333271</v>
      </c>
      <c r="AJ36">
        <f t="shared" si="25"/>
        <v>10.005000000000001</v>
      </c>
      <c r="AK36" t="b">
        <f t="shared" si="26"/>
        <v>0</v>
      </c>
      <c r="AL36" t="s">
        <v>33</v>
      </c>
      <c r="AM36" t="b">
        <f t="shared" si="38"/>
        <v>1</v>
      </c>
      <c r="AN36">
        <f t="shared" si="14"/>
        <v>150.47535797333271</v>
      </c>
      <c r="AO36">
        <f t="shared" si="4"/>
        <v>0</v>
      </c>
      <c r="AP36">
        <f t="shared" si="5"/>
        <v>0</v>
      </c>
      <c r="AQ36" t="b">
        <f t="shared" si="27"/>
        <v>1</v>
      </c>
      <c r="AR36" s="10" t="b">
        <f t="shared" si="28"/>
        <v>1</v>
      </c>
      <c r="AS36" s="10" t="b">
        <f t="shared" si="29"/>
        <v>1</v>
      </c>
      <c r="AT36" s="10" t="b">
        <f t="shared" si="39"/>
        <v>1</v>
      </c>
      <c r="AU36" t="str">
        <f t="shared" si="30"/>
        <v>bisect</v>
      </c>
      <c r="AV36" t="b">
        <f t="shared" si="7"/>
        <v>0</v>
      </c>
      <c r="AW36" t="str">
        <f t="shared" si="40"/>
        <v>Secant</v>
      </c>
      <c r="AX36" t="str">
        <f t="shared" si="41"/>
        <v>bisect</v>
      </c>
      <c r="AY36">
        <f t="shared" si="8"/>
        <v>10.005000002327144</v>
      </c>
      <c r="AZ36">
        <f t="shared" si="9"/>
        <v>93.184915948737824</v>
      </c>
      <c r="BA36">
        <f t="shared" si="10"/>
        <v>10.005000000000001</v>
      </c>
      <c r="BB36">
        <f t="shared" si="11"/>
        <v>10.005000002327144</v>
      </c>
      <c r="BC36">
        <f t="shared" si="12"/>
        <v>93.184915947296687</v>
      </c>
      <c r="BD36">
        <f t="shared" si="13"/>
        <v>93.184915948737824</v>
      </c>
      <c r="BE36">
        <f t="shared" si="15"/>
        <v>10.005000000000001</v>
      </c>
      <c r="BF36">
        <f t="shared" si="16"/>
        <v>10.005000002327144</v>
      </c>
    </row>
    <row r="37" spans="1:58" x14ac:dyDescent="0.25">
      <c r="A37" s="8"/>
      <c r="B37" s="2"/>
      <c r="C37" s="2"/>
      <c r="D37" s="2"/>
      <c r="F37">
        <f t="shared" si="18"/>
        <v>0.17000000000000007</v>
      </c>
      <c r="G37">
        <f t="shared" si="1"/>
        <v>35.897435897435912</v>
      </c>
      <c r="R37">
        <f t="shared" si="19"/>
        <v>0.17000000000000007</v>
      </c>
      <c r="T37">
        <f t="shared" si="20"/>
        <v>34</v>
      </c>
      <c r="U37" s="6">
        <f t="shared" si="21"/>
        <v>10.005000000000001</v>
      </c>
      <c r="V37" s="6">
        <f t="shared" si="21"/>
        <v>10.005000002327144</v>
      </c>
      <c r="W37" s="6">
        <f t="shared" si="22"/>
        <v>10.005000000000001</v>
      </c>
      <c r="X37" s="6">
        <f t="shared" si="31"/>
        <v>10.005000000000001</v>
      </c>
      <c r="Y37">
        <f t="shared" si="2"/>
        <v>93.184915947296687</v>
      </c>
      <c r="Z37">
        <f t="shared" si="3"/>
        <v>93.184915948737824</v>
      </c>
      <c r="AA37">
        <f t="shared" si="23"/>
        <v>93.184915947296687</v>
      </c>
      <c r="AB37">
        <f t="shared" si="24"/>
        <v>93.184915947296687</v>
      </c>
      <c r="AC37">
        <f t="shared" si="32"/>
        <v>4.1830956892543116E+22</v>
      </c>
      <c r="AD37" t="e">
        <f t="shared" si="33"/>
        <v>#DIV/0!</v>
      </c>
      <c r="AE37" t="e">
        <f t="shared" si="34"/>
        <v>#DIV/0!</v>
      </c>
      <c r="AF37" t="e">
        <f t="shared" si="35"/>
        <v>#DIV/0!</v>
      </c>
      <c r="AG37">
        <f t="shared" si="36"/>
        <v>-140.46967349510314</v>
      </c>
      <c r="AH37">
        <f t="shared" si="37"/>
        <v>10.005000001163573</v>
      </c>
      <c r="AI37">
        <f t="shared" si="42"/>
        <v>-140.46967349510314</v>
      </c>
      <c r="AJ37">
        <f t="shared" si="25"/>
        <v>10.005000000000001</v>
      </c>
      <c r="AK37" t="b">
        <f t="shared" si="26"/>
        <v>0</v>
      </c>
      <c r="AL37" t="s">
        <v>33</v>
      </c>
      <c r="AM37" t="b">
        <f t="shared" si="38"/>
        <v>1</v>
      </c>
      <c r="AN37">
        <f t="shared" si="14"/>
        <v>150.47467349510313</v>
      </c>
      <c r="AO37">
        <f t="shared" si="4"/>
        <v>0</v>
      </c>
      <c r="AP37">
        <f t="shared" si="5"/>
        <v>0</v>
      </c>
      <c r="AQ37" t="b">
        <f t="shared" si="27"/>
        <v>1</v>
      </c>
      <c r="AR37" s="10" t="b">
        <f t="shared" si="28"/>
        <v>1</v>
      </c>
      <c r="AS37" s="10" t="b">
        <f t="shared" si="29"/>
        <v>1</v>
      </c>
      <c r="AT37" s="10" t="b">
        <f t="shared" si="39"/>
        <v>1</v>
      </c>
      <c r="AU37" t="str">
        <f t="shared" si="30"/>
        <v>bisect</v>
      </c>
      <c r="AV37" t="b">
        <f t="shared" si="7"/>
        <v>0</v>
      </c>
      <c r="AW37" t="str">
        <f t="shared" si="40"/>
        <v>Secant</v>
      </c>
      <c r="AX37" t="str">
        <f t="shared" si="41"/>
        <v>bisect</v>
      </c>
      <c r="AY37">
        <f t="shared" si="8"/>
        <v>10.005000001163573</v>
      </c>
      <c r="AZ37">
        <f t="shared" si="9"/>
        <v>93.184915948017249</v>
      </c>
      <c r="BA37">
        <f t="shared" si="10"/>
        <v>10.005000000000001</v>
      </c>
      <c r="BB37">
        <f t="shared" si="11"/>
        <v>10.005000001163573</v>
      </c>
      <c r="BC37">
        <f t="shared" si="12"/>
        <v>93.184915947296687</v>
      </c>
      <c r="BD37">
        <f t="shared" si="13"/>
        <v>93.184915948017249</v>
      </c>
      <c r="BE37">
        <f t="shared" si="15"/>
        <v>10.005000000000001</v>
      </c>
      <c r="BF37">
        <f t="shared" si="16"/>
        <v>10.005000001163573</v>
      </c>
    </row>
    <row r="38" spans="1:58" x14ac:dyDescent="0.25">
      <c r="A38" s="8"/>
      <c r="B38" s="2"/>
      <c r="C38" s="2"/>
      <c r="D38" s="2"/>
      <c r="F38">
        <f t="shared" si="18"/>
        <v>0.17500000000000007</v>
      </c>
      <c r="G38">
        <f t="shared" si="1"/>
        <v>36.170212765957451</v>
      </c>
      <c r="R38">
        <f t="shared" si="19"/>
        <v>0.17500000000000007</v>
      </c>
      <c r="T38">
        <f t="shared" si="20"/>
        <v>35</v>
      </c>
      <c r="U38" s="6">
        <f t="shared" si="21"/>
        <v>10.005000000000001</v>
      </c>
      <c r="V38" s="6">
        <f t="shared" si="21"/>
        <v>10.005000001163573</v>
      </c>
      <c r="W38" s="6">
        <f t="shared" si="22"/>
        <v>10.005000000000001</v>
      </c>
      <c r="X38" s="6">
        <f t="shared" si="31"/>
        <v>10.005000000000001</v>
      </c>
      <c r="Y38">
        <f t="shared" si="2"/>
        <v>93.184915947296687</v>
      </c>
      <c r="Z38">
        <f t="shared" si="3"/>
        <v>93.184915948017249</v>
      </c>
      <c r="AA38">
        <f t="shared" si="23"/>
        <v>93.184915947296687</v>
      </c>
      <c r="AB38">
        <f t="shared" si="24"/>
        <v>93.184915947296687</v>
      </c>
      <c r="AC38">
        <f t="shared" si="32"/>
        <v>1.6732712751427738E+23</v>
      </c>
      <c r="AD38" t="e">
        <f t="shared" si="33"/>
        <v>#DIV/0!</v>
      </c>
      <c r="AE38" t="e">
        <f t="shared" si="34"/>
        <v>#DIV/0!</v>
      </c>
      <c r="AF38" t="e">
        <f t="shared" si="35"/>
        <v>#DIV/0!</v>
      </c>
      <c r="AG38">
        <f t="shared" si="36"/>
        <v>-140.47127218150476</v>
      </c>
      <c r="AH38">
        <f t="shared" si="37"/>
        <v>10.005000000581788</v>
      </c>
      <c r="AI38">
        <f t="shared" si="42"/>
        <v>-140.47127218150476</v>
      </c>
      <c r="AJ38">
        <f t="shared" si="25"/>
        <v>10.005000000000001</v>
      </c>
      <c r="AK38" t="b">
        <f t="shared" si="26"/>
        <v>0</v>
      </c>
      <c r="AL38" t="s">
        <v>33</v>
      </c>
      <c r="AM38" t="b">
        <f t="shared" si="38"/>
        <v>1</v>
      </c>
      <c r="AN38">
        <f t="shared" si="14"/>
        <v>150.47627218150475</v>
      </c>
      <c r="AO38">
        <f t="shared" si="4"/>
        <v>0</v>
      </c>
      <c r="AP38">
        <f t="shared" si="5"/>
        <v>0</v>
      </c>
      <c r="AQ38" t="b">
        <f t="shared" si="27"/>
        <v>1</v>
      </c>
      <c r="AR38" s="10" t="b">
        <f t="shared" si="28"/>
        <v>1</v>
      </c>
      <c r="AS38" s="10" t="b">
        <f t="shared" si="29"/>
        <v>1</v>
      </c>
      <c r="AT38" s="10" t="b">
        <f t="shared" si="39"/>
        <v>1</v>
      </c>
      <c r="AU38" t="str">
        <f t="shared" si="30"/>
        <v>bisect</v>
      </c>
      <c r="AV38" t="b">
        <f t="shared" si="7"/>
        <v>0</v>
      </c>
      <c r="AW38" t="str">
        <f t="shared" si="40"/>
        <v>Secant</v>
      </c>
      <c r="AX38" t="str">
        <f t="shared" si="41"/>
        <v>bisect</v>
      </c>
      <c r="AY38">
        <f t="shared" si="8"/>
        <v>10.005000000581788</v>
      </c>
      <c r="AZ38">
        <f t="shared" si="9"/>
        <v>93.184915947656975</v>
      </c>
      <c r="BA38">
        <f t="shared" si="10"/>
        <v>10.005000000000001</v>
      </c>
      <c r="BB38">
        <f t="shared" si="11"/>
        <v>10.005000000581788</v>
      </c>
      <c r="BC38">
        <f t="shared" si="12"/>
        <v>93.184915947296687</v>
      </c>
      <c r="BD38">
        <f t="shared" si="13"/>
        <v>93.184915947656975</v>
      </c>
      <c r="BE38">
        <f t="shared" si="15"/>
        <v>10.005000000000001</v>
      </c>
      <c r="BF38">
        <f t="shared" si="16"/>
        <v>10.005000000581788</v>
      </c>
    </row>
    <row r="39" spans="1:58" x14ac:dyDescent="0.25">
      <c r="A39" s="8"/>
      <c r="B39" s="2"/>
      <c r="C39" s="2"/>
      <c r="D39" s="2"/>
      <c r="F39">
        <f t="shared" si="18"/>
        <v>0.18000000000000008</v>
      </c>
      <c r="G39">
        <f t="shared" si="1"/>
        <v>36.440677966101703</v>
      </c>
      <c r="R39">
        <f t="shared" si="19"/>
        <v>0.18000000000000008</v>
      </c>
      <c r="T39">
        <f t="shared" si="20"/>
        <v>36</v>
      </c>
      <c r="U39" s="6">
        <f t="shared" si="21"/>
        <v>10.005000000000001</v>
      </c>
      <c r="V39" s="6">
        <f t="shared" si="21"/>
        <v>10.005000000581788</v>
      </c>
      <c r="W39" s="6">
        <f t="shared" si="22"/>
        <v>10.005000000000001</v>
      </c>
      <c r="X39" s="6">
        <f t="shared" si="31"/>
        <v>10.005000000000001</v>
      </c>
      <c r="Y39">
        <f t="shared" si="2"/>
        <v>93.184915947296687</v>
      </c>
      <c r="Z39">
        <f t="shared" si="3"/>
        <v>93.184915947656975</v>
      </c>
      <c r="AA39">
        <f t="shared" si="23"/>
        <v>93.184915947296687</v>
      </c>
      <c r="AB39">
        <f t="shared" si="24"/>
        <v>93.184915947296687</v>
      </c>
      <c r="AC39">
        <f t="shared" si="32"/>
        <v>6.6928211070015521E+23</v>
      </c>
      <c r="AD39" t="e">
        <f t="shared" si="33"/>
        <v>#DIV/0!</v>
      </c>
      <c r="AE39" t="e">
        <f t="shared" si="34"/>
        <v>#DIV/0!</v>
      </c>
      <c r="AF39" t="e">
        <f t="shared" si="35"/>
        <v>#DIV/0!</v>
      </c>
      <c r="AG39">
        <f t="shared" si="36"/>
        <v>-140.46853427755477</v>
      </c>
      <c r="AH39">
        <f t="shared" si="37"/>
        <v>10.005000000290895</v>
      </c>
      <c r="AI39">
        <f t="shared" si="42"/>
        <v>-140.46853427755477</v>
      </c>
      <c r="AJ39">
        <f t="shared" si="25"/>
        <v>10.005000000000001</v>
      </c>
      <c r="AK39" t="b">
        <f t="shared" si="26"/>
        <v>0</v>
      </c>
      <c r="AL39" t="s">
        <v>33</v>
      </c>
      <c r="AM39" t="b">
        <f t="shared" si="38"/>
        <v>1</v>
      </c>
      <c r="AN39">
        <f t="shared" si="14"/>
        <v>150.47353427755476</v>
      </c>
      <c r="AO39">
        <f t="shared" si="4"/>
        <v>0</v>
      </c>
      <c r="AP39">
        <f t="shared" si="5"/>
        <v>0</v>
      </c>
      <c r="AQ39" t="b">
        <f t="shared" si="27"/>
        <v>1</v>
      </c>
      <c r="AR39" s="10" t="b">
        <f t="shared" si="28"/>
        <v>1</v>
      </c>
      <c r="AS39" s="10" t="b">
        <f t="shared" si="29"/>
        <v>1</v>
      </c>
      <c r="AT39" s="10" t="b">
        <f t="shared" si="39"/>
        <v>1</v>
      </c>
      <c r="AU39" t="str">
        <f t="shared" si="30"/>
        <v>bisect</v>
      </c>
      <c r="AV39" t="b">
        <f t="shared" si="7"/>
        <v>0</v>
      </c>
      <c r="AW39" t="str">
        <f t="shared" si="40"/>
        <v>Secant</v>
      </c>
      <c r="AX39" t="str">
        <f t="shared" si="41"/>
        <v>bisect</v>
      </c>
      <c r="AY39">
        <f t="shared" si="8"/>
        <v>10.005000000290895</v>
      </c>
      <c r="AZ39">
        <f t="shared" si="9"/>
        <v>93.184915947476824</v>
      </c>
      <c r="BA39">
        <f t="shared" si="10"/>
        <v>10.005000000000001</v>
      </c>
      <c r="BB39">
        <f t="shared" si="11"/>
        <v>10.005000000290895</v>
      </c>
      <c r="BC39">
        <f t="shared" si="12"/>
        <v>93.184915947296687</v>
      </c>
      <c r="BD39">
        <f t="shared" si="13"/>
        <v>93.184915947476824</v>
      </c>
      <c r="BE39">
        <f t="shared" si="15"/>
        <v>10.005000000000001</v>
      </c>
      <c r="BF39">
        <f t="shared" si="16"/>
        <v>10.005000000290895</v>
      </c>
    </row>
    <row r="40" spans="1:58" x14ac:dyDescent="0.25">
      <c r="A40" s="8"/>
      <c r="B40" s="2"/>
      <c r="C40" s="2"/>
      <c r="D40" s="2"/>
      <c r="T40">
        <f t="shared" si="20"/>
        <v>37</v>
      </c>
      <c r="U40" s="6">
        <f t="shared" si="21"/>
        <v>10.005000000000001</v>
      </c>
      <c r="V40" s="6">
        <f t="shared" si="21"/>
        <v>10.005000000290895</v>
      </c>
      <c r="W40" s="6">
        <f t="shared" si="22"/>
        <v>10.005000000000001</v>
      </c>
      <c r="X40" s="6">
        <f t="shared" si="31"/>
        <v>10.005000000000001</v>
      </c>
      <c r="Y40">
        <f t="shared" si="2"/>
        <v>93.184915947296687</v>
      </c>
      <c r="Z40">
        <f t="shared" si="3"/>
        <v>93.184915947476824</v>
      </c>
      <c r="AA40">
        <f t="shared" si="23"/>
        <v>93.184915947296687</v>
      </c>
      <c r="AB40">
        <f t="shared" si="24"/>
        <v>93.184915947296687</v>
      </c>
      <c r="AC40">
        <f t="shared" si="32"/>
        <v>2.677339643514981E+24</v>
      </c>
      <c r="AD40" t="e">
        <f t="shared" si="33"/>
        <v>#DIV/0!</v>
      </c>
      <c r="AE40" t="e">
        <f t="shared" si="34"/>
        <v>#DIV/0!</v>
      </c>
      <c r="AF40" t="e">
        <f t="shared" si="35"/>
        <v>#DIV/0!</v>
      </c>
      <c r="AG40">
        <f t="shared" si="36"/>
        <v>-140.47492910434443</v>
      </c>
      <c r="AH40">
        <f t="shared" si="37"/>
        <v>10.005000000145447</v>
      </c>
      <c r="AI40">
        <f t="shared" si="42"/>
        <v>-140.47492910434443</v>
      </c>
      <c r="AJ40">
        <f t="shared" si="25"/>
        <v>10.005000000000001</v>
      </c>
      <c r="AK40" t="b">
        <f t="shared" si="26"/>
        <v>0</v>
      </c>
      <c r="AL40" t="s">
        <v>33</v>
      </c>
      <c r="AM40" t="b">
        <f t="shared" si="38"/>
        <v>1</v>
      </c>
      <c r="AN40">
        <f t="shared" si="14"/>
        <v>150.47992910434442</v>
      </c>
      <c r="AO40">
        <f t="shared" si="4"/>
        <v>0</v>
      </c>
      <c r="AP40">
        <f t="shared" si="5"/>
        <v>0</v>
      </c>
      <c r="AQ40" t="b">
        <f t="shared" si="27"/>
        <v>1</v>
      </c>
      <c r="AR40" s="10" t="b">
        <f t="shared" si="28"/>
        <v>1</v>
      </c>
      <c r="AS40" s="10" t="b">
        <f t="shared" si="29"/>
        <v>1</v>
      </c>
      <c r="AT40" s="10" t="b">
        <f t="shared" si="39"/>
        <v>1</v>
      </c>
      <c r="AU40" t="str">
        <f t="shared" si="30"/>
        <v>bisect</v>
      </c>
      <c r="AV40" t="b">
        <f t="shared" si="7"/>
        <v>0</v>
      </c>
      <c r="AW40" t="str">
        <f t="shared" si="40"/>
        <v>Secant</v>
      </c>
      <c r="AX40" t="str">
        <f t="shared" si="41"/>
        <v>bisect</v>
      </c>
      <c r="AY40">
        <f t="shared" si="8"/>
        <v>10.005000000145447</v>
      </c>
      <c r="AZ40">
        <f t="shared" si="9"/>
        <v>93.184915947386756</v>
      </c>
      <c r="BA40">
        <f t="shared" si="10"/>
        <v>10.005000000000001</v>
      </c>
      <c r="BB40">
        <f t="shared" si="11"/>
        <v>10.005000000145447</v>
      </c>
      <c r="BC40">
        <f t="shared" si="12"/>
        <v>93.184915947296687</v>
      </c>
      <c r="BD40">
        <f t="shared" si="13"/>
        <v>93.184915947386756</v>
      </c>
      <c r="BE40">
        <f t="shared" si="15"/>
        <v>10.005000000000001</v>
      </c>
      <c r="BF40">
        <f t="shared" si="16"/>
        <v>10.005000000145447</v>
      </c>
    </row>
    <row r="41" spans="1:58" x14ac:dyDescent="0.25">
      <c r="A41" s="8"/>
      <c r="B41" s="2"/>
      <c r="C41" s="2"/>
      <c r="D41" s="2"/>
      <c r="T41">
        <f t="shared" si="20"/>
        <v>38</v>
      </c>
      <c r="U41" s="6">
        <f t="shared" si="21"/>
        <v>10.005000000000001</v>
      </c>
      <c r="V41" s="6">
        <f t="shared" si="21"/>
        <v>10.005000000145447</v>
      </c>
      <c r="W41" s="6">
        <f t="shared" si="22"/>
        <v>10.005000000000001</v>
      </c>
      <c r="X41" s="6">
        <f t="shared" si="31"/>
        <v>10.005000000000001</v>
      </c>
      <c r="Y41">
        <f t="shared" si="2"/>
        <v>93.184915947296687</v>
      </c>
      <c r="Z41">
        <f t="shared" si="3"/>
        <v>93.184915947386756</v>
      </c>
      <c r="AA41">
        <f t="shared" si="23"/>
        <v>93.184915947296687</v>
      </c>
      <c r="AB41">
        <f t="shared" si="24"/>
        <v>93.184915947296687</v>
      </c>
      <c r="AC41">
        <f t="shared" si="32"/>
        <v>1.0709358573904236E+25</v>
      </c>
      <c r="AD41" t="e">
        <f t="shared" si="33"/>
        <v>#DIV/0!</v>
      </c>
      <c r="AE41" t="e">
        <f t="shared" si="34"/>
        <v>#DIV/0!</v>
      </c>
      <c r="AF41" t="e">
        <f t="shared" si="35"/>
        <v>#DIV/0!</v>
      </c>
      <c r="AG41">
        <f t="shared" si="36"/>
        <v>-140.47401019345034</v>
      </c>
      <c r="AH41">
        <f t="shared" si="37"/>
        <v>10.005000000072723</v>
      </c>
      <c r="AI41">
        <f t="shared" si="42"/>
        <v>-140.47401019345034</v>
      </c>
      <c r="AJ41">
        <f t="shared" si="25"/>
        <v>10.005000000000001</v>
      </c>
      <c r="AK41" t="b">
        <f t="shared" si="26"/>
        <v>0</v>
      </c>
      <c r="AL41" t="s">
        <v>33</v>
      </c>
      <c r="AM41" t="b">
        <f t="shared" si="38"/>
        <v>1</v>
      </c>
      <c r="AN41">
        <f t="shared" si="14"/>
        <v>150.47901019345034</v>
      </c>
      <c r="AO41">
        <f t="shared" si="4"/>
        <v>0</v>
      </c>
      <c r="AP41">
        <f t="shared" si="5"/>
        <v>0</v>
      </c>
      <c r="AQ41" t="b">
        <f t="shared" si="27"/>
        <v>1</v>
      </c>
      <c r="AR41" s="10" t="b">
        <f t="shared" si="28"/>
        <v>1</v>
      </c>
      <c r="AS41" s="10" t="b">
        <f t="shared" si="29"/>
        <v>1</v>
      </c>
      <c r="AT41" s="10" t="b">
        <f t="shared" si="39"/>
        <v>1</v>
      </c>
      <c r="AU41" t="str">
        <f t="shared" si="30"/>
        <v>bisect</v>
      </c>
      <c r="AV41" t="b">
        <f t="shared" si="7"/>
        <v>0</v>
      </c>
      <c r="AW41" t="str">
        <f t="shared" si="40"/>
        <v>Secant</v>
      </c>
      <c r="AX41" t="str">
        <f t="shared" si="41"/>
        <v>bisect</v>
      </c>
      <c r="AY41">
        <f t="shared" si="8"/>
        <v>10.005000000072723</v>
      </c>
      <c r="AZ41">
        <f t="shared" si="9"/>
        <v>93.184915947341722</v>
      </c>
      <c r="BA41">
        <f t="shared" si="10"/>
        <v>10.005000000000001</v>
      </c>
      <c r="BB41">
        <f t="shared" si="11"/>
        <v>10.005000000072723</v>
      </c>
      <c r="BC41">
        <f t="shared" si="12"/>
        <v>93.184915947296687</v>
      </c>
      <c r="BD41">
        <f t="shared" si="13"/>
        <v>93.184915947341722</v>
      </c>
      <c r="BE41">
        <f t="shared" si="15"/>
        <v>10.005000000000001</v>
      </c>
      <c r="BF41">
        <f t="shared" si="16"/>
        <v>10.005000000072723</v>
      </c>
    </row>
    <row r="42" spans="1:58" x14ac:dyDescent="0.25">
      <c r="A42" s="8"/>
      <c r="B42" s="2"/>
      <c r="C42" s="2"/>
      <c r="D42" s="2"/>
      <c r="T42">
        <f t="shared" si="20"/>
        <v>39</v>
      </c>
      <c r="U42" s="6">
        <f t="shared" si="21"/>
        <v>10.005000000000001</v>
      </c>
      <c r="V42" s="6">
        <f t="shared" si="21"/>
        <v>10.005000000072723</v>
      </c>
      <c r="W42" s="6">
        <f t="shared" si="22"/>
        <v>10.005000000000001</v>
      </c>
      <c r="X42" s="6">
        <f t="shared" si="31"/>
        <v>10.005000000000001</v>
      </c>
      <c r="Y42">
        <f t="shared" si="2"/>
        <v>93.184915947296687</v>
      </c>
      <c r="Z42">
        <f t="shared" si="3"/>
        <v>93.184915947341722</v>
      </c>
      <c r="AA42">
        <f t="shared" si="23"/>
        <v>93.184915947296687</v>
      </c>
      <c r="AB42">
        <f t="shared" si="24"/>
        <v>93.184915947296687</v>
      </c>
      <c r="AC42">
        <f t="shared" si="32"/>
        <v>4.2837434295305566E+25</v>
      </c>
      <c r="AD42" t="e">
        <f t="shared" si="33"/>
        <v>#DIV/0!</v>
      </c>
      <c r="AE42" t="e">
        <f t="shared" si="34"/>
        <v>#DIV/0!</v>
      </c>
      <c r="AF42" t="e">
        <f t="shared" si="35"/>
        <v>#DIV/0!</v>
      </c>
      <c r="AG42">
        <f t="shared" si="36"/>
        <v>-140.47217237166217</v>
      </c>
      <c r="AH42">
        <f t="shared" si="37"/>
        <v>10.005000000036361</v>
      </c>
      <c r="AI42">
        <f t="shared" si="42"/>
        <v>-140.47217237166217</v>
      </c>
      <c r="AJ42">
        <f t="shared" si="25"/>
        <v>10.005000000000001</v>
      </c>
      <c r="AK42" t="b">
        <f t="shared" si="26"/>
        <v>0</v>
      </c>
      <c r="AL42" t="s">
        <v>33</v>
      </c>
      <c r="AM42" t="b">
        <f t="shared" si="38"/>
        <v>1</v>
      </c>
      <c r="AN42">
        <f t="shared" si="14"/>
        <v>150.47717237166216</v>
      </c>
      <c r="AO42">
        <f t="shared" si="4"/>
        <v>0</v>
      </c>
      <c r="AP42">
        <f t="shared" si="5"/>
        <v>0</v>
      </c>
      <c r="AQ42" t="b">
        <f t="shared" si="27"/>
        <v>1</v>
      </c>
      <c r="AR42" s="10" t="b">
        <f t="shared" si="28"/>
        <v>1</v>
      </c>
      <c r="AS42" s="10" t="b">
        <f t="shared" si="29"/>
        <v>1</v>
      </c>
      <c r="AT42" s="10" t="b">
        <f t="shared" si="39"/>
        <v>1</v>
      </c>
      <c r="AU42" t="str">
        <f t="shared" si="30"/>
        <v>bisect</v>
      </c>
      <c r="AV42" t="b">
        <f t="shared" si="7"/>
        <v>0</v>
      </c>
      <c r="AW42" t="str">
        <f t="shared" si="40"/>
        <v>Secant</v>
      </c>
      <c r="AX42" t="str">
        <f t="shared" si="41"/>
        <v>bisect</v>
      </c>
      <c r="AY42">
        <f t="shared" si="8"/>
        <v>10.005000000036361</v>
      </c>
      <c r="AZ42">
        <f t="shared" si="9"/>
        <v>93.184915947319197</v>
      </c>
      <c r="BA42">
        <f t="shared" si="10"/>
        <v>10.005000000000001</v>
      </c>
      <c r="BB42">
        <f t="shared" si="11"/>
        <v>10.005000000036361</v>
      </c>
      <c r="BC42">
        <f t="shared" si="12"/>
        <v>93.184915947296687</v>
      </c>
      <c r="BD42">
        <f t="shared" si="13"/>
        <v>93.184915947319197</v>
      </c>
      <c r="BE42">
        <f t="shared" si="15"/>
        <v>10.005000000000001</v>
      </c>
      <c r="BF42">
        <f t="shared" si="16"/>
        <v>10.005000000036361</v>
      </c>
    </row>
    <row r="43" spans="1:58" x14ac:dyDescent="0.25">
      <c r="A43" s="8"/>
      <c r="B43" s="2"/>
      <c r="C43" s="2"/>
      <c r="D43" s="2"/>
      <c r="T43">
        <f t="shared" si="20"/>
        <v>40</v>
      </c>
      <c r="U43" s="6">
        <f t="shared" si="21"/>
        <v>10.005000000000001</v>
      </c>
      <c r="V43" s="6">
        <f t="shared" si="21"/>
        <v>10.005000000036361</v>
      </c>
      <c r="W43" s="6">
        <f t="shared" si="22"/>
        <v>10.005000000000001</v>
      </c>
      <c r="X43" s="6">
        <f t="shared" si="31"/>
        <v>10.005000000000001</v>
      </c>
      <c r="Y43">
        <f t="shared" si="2"/>
        <v>93.184915947296687</v>
      </c>
      <c r="Z43">
        <f t="shared" si="3"/>
        <v>93.184915947319197</v>
      </c>
      <c r="AA43">
        <f t="shared" si="23"/>
        <v>93.184915947296687</v>
      </c>
      <c r="AB43">
        <f t="shared" si="24"/>
        <v>93.184915947296687</v>
      </c>
      <c r="AC43">
        <f t="shared" si="32"/>
        <v>1.7145792959285671E+26</v>
      </c>
      <c r="AD43" t="e">
        <f t="shared" si="33"/>
        <v>#DIV/0!</v>
      </c>
      <c r="AE43" t="e">
        <f t="shared" si="34"/>
        <v>#DIV/0!</v>
      </c>
      <c r="AF43" t="e">
        <f t="shared" si="35"/>
        <v>#DIV/0!</v>
      </c>
      <c r="AG43">
        <f t="shared" si="36"/>
        <v>-140.51599467528536</v>
      </c>
      <c r="AH43">
        <f t="shared" si="37"/>
        <v>10.005000000018182</v>
      </c>
      <c r="AI43">
        <f t="shared" si="42"/>
        <v>-140.51599467528536</v>
      </c>
      <c r="AJ43">
        <f t="shared" si="25"/>
        <v>10.005000000000001</v>
      </c>
      <c r="AK43" t="b">
        <f t="shared" si="26"/>
        <v>0</v>
      </c>
      <c r="AL43" t="s">
        <v>33</v>
      </c>
      <c r="AM43" t="b">
        <f t="shared" si="38"/>
        <v>1</v>
      </c>
      <c r="AN43">
        <f t="shared" si="14"/>
        <v>150.52099467528535</v>
      </c>
      <c r="AO43">
        <f t="shared" si="4"/>
        <v>0</v>
      </c>
      <c r="AP43">
        <f t="shared" si="5"/>
        <v>0</v>
      </c>
      <c r="AQ43" t="b">
        <f t="shared" si="27"/>
        <v>1</v>
      </c>
      <c r="AR43" s="10" t="b">
        <f t="shared" si="28"/>
        <v>1</v>
      </c>
      <c r="AS43" s="10" t="b">
        <f t="shared" si="29"/>
        <v>1</v>
      </c>
      <c r="AT43" s="10" t="b">
        <f t="shared" si="39"/>
        <v>1</v>
      </c>
      <c r="AU43" t="str">
        <f t="shared" si="30"/>
        <v>bisect</v>
      </c>
      <c r="AV43" t="b">
        <f t="shared" si="7"/>
        <v>0</v>
      </c>
      <c r="AW43" t="str">
        <f t="shared" si="40"/>
        <v>Secant</v>
      </c>
      <c r="AX43" t="str">
        <f t="shared" si="41"/>
        <v>bisect</v>
      </c>
      <c r="AY43">
        <f t="shared" si="8"/>
        <v>10.005000000018182</v>
      </c>
      <c r="AZ43">
        <f t="shared" si="9"/>
        <v>93.184915947307942</v>
      </c>
      <c r="BA43">
        <f t="shared" si="10"/>
        <v>10.005000000000001</v>
      </c>
      <c r="BB43">
        <f t="shared" si="11"/>
        <v>10.005000000018182</v>
      </c>
      <c r="BC43">
        <f t="shared" si="12"/>
        <v>93.184915947296687</v>
      </c>
      <c r="BD43">
        <f t="shared" si="13"/>
        <v>93.184915947307942</v>
      </c>
      <c r="BE43">
        <f t="shared" si="15"/>
        <v>10.005000000000001</v>
      </c>
      <c r="BF43">
        <f t="shared" si="16"/>
        <v>10.005000000018182</v>
      </c>
    </row>
    <row r="44" spans="1:58" x14ac:dyDescent="0.25">
      <c r="A44" s="8"/>
      <c r="B44" s="2"/>
      <c r="C44" s="2"/>
      <c r="D44" s="2"/>
      <c r="T44">
        <f t="shared" si="20"/>
        <v>41</v>
      </c>
      <c r="U44" s="6">
        <f t="shared" si="21"/>
        <v>10.005000000000001</v>
      </c>
      <c r="V44" s="6">
        <f t="shared" si="21"/>
        <v>10.005000000018182</v>
      </c>
      <c r="W44" s="6">
        <f t="shared" si="22"/>
        <v>10.005000000000001</v>
      </c>
      <c r="X44" s="6">
        <f t="shared" si="31"/>
        <v>10.005000000000001</v>
      </c>
      <c r="Y44">
        <f t="shared" si="2"/>
        <v>93.184915947296687</v>
      </c>
      <c r="Z44">
        <f t="shared" si="3"/>
        <v>93.184915947307942</v>
      </c>
      <c r="AA44">
        <f t="shared" si="23"/>
        <v>93.184915947296687</v>
      </c>
      <c r="AB44">
        <f t="shared" si="24"/>
        <v>93.184915947296687</v>
      </c>
      <c r="AC44">
        <f t="shared" si="32"/>
        <v>6.8583171837018053E+26</v>
      </c>
      <c r="AD44" t="e">
        <f t="shared" si="33"/>
        <v>#DIV/0!</v>
      </c>
      <c r="AE44" t="e">
        <f t="shared" si="34"/>
        <v>#DIV/0!</v>
      </c>
      <c r="AF44" t="e">
        <f t="shared" si="35"/>
        <v>#DIV/0!</v>
      </c>
      <c r="AG44">
        <f t="shared" si="36"/>
        <v>-140.52334828292007</v>
      </c>
      <c r="AH44">
        <f t="shared" si="37"/>
        <v>10.00500000000909</v>
      </c>
      <c r="AI44">
        <f t="shared" si="42"/>
        <v>-140.52334828292007</v>
      </c>
      <c r="AJ44">
        <f t="shared" si="25"/>
        <v>10.005000000000001</v>
      </c>
      <c r="AK44" t="b">
        <f t="shared" si="26"/>
        <v>0</v>
      </c>
      <c r="AL44" t="s">
        <v>33</v>
      </c>
      <c r="AM44" t="b">
        <f t="shared" si="38"/>
        <v>1</v>
      </c>
      <c r="AN44">
        <f t="shared" si="14"/>
        <v>150.52834828292006</v>
      </c>
      <c r="AO44">
        <f t="shared" si="4"/>
        <v>0</v>
      </c>
      <c r="AP44">
        <f t="shared" si="5"/>
        <v>0</v>
      </c>
      <c r="AQ44" t="b">
        <f t="shared" si="27"/>
        <v>1</v>
      </c>
      <c r="AR44" s="10" t="b">
        <f t="shared" si="28"/>
        <v>1</v>
      </c>
      <c r="AS44" s="10" t="b">
        <f t="shared" si="29"/>
        <v>1</v>
      </c>
      <c r="AT44" s="10" t="b">
        <f t="shared" si="39"/>
        <v>1</v>
      </c>
      <c r="AU44" t="str">
        <f t="shared" si="30"/>
        <v>bisect</v>
      </c>
      <c r="AV44" t="b">
        <f t="shared" si="7"/>
        <v>0</v>
      </c>
      <c r="AW44" t="str">
        <f t="shared" si="40"/>
        <v>Secant</v>
      </c>
      <c r="AX44" t="str">
        <f t="shared" si="41"/>
        <v>bisect</v>
      </c>
      <c r="AY44">
        <f t="shared" si="8"/>
        <v>10.00500000000909</v>
      </c>
      <c r="AZ44">
        <f t="shared" si="9"/>
        <v>93.184915947302315</v>
      </c>
      <c r="BA44">
        <f t="shared" si="10"/>
        <v>10.005000000000001</v>
      </c>
      <c r="BB44">
        <f t="shared" si="11"/>
        <v>10.00500000000909</v>
      </c>
      <c r="BC44">
        <f t="shared" si="12"/>
        <v>93.184915947296687</v>
      </c>
      <c r="BD44">
        <f t="shared" si="13"/>
        <v>93.184915947302315</v>
      </c>
      <c r="BE44">
        <f t="shared" si="15"/>
        <v>10.005000000000001</v>
      </c>
      <c r="BF44">
        <f t="shared" si="16"/>
        <v>10.00500000000909</v>
      </c>
    </row>
    <row r="45" spans="1:58" x14ac:dyDescent="0.25">
      <c r="A45" s="8"/>
      <c r="B45" s="2"/>
      <c r="C45" s="2"/>
      <c r="D45" s="2"/>
      <c r="T45">
        <f t="shared" si="20"/>
        <v>42</v>
      </c>
      <c r="U45" s="6">
        <f t="shared" si="21"/>
        <v>10.005000000000001</v>
      </c>
      <c r="V45" s="6">
        <f t="shared" si="21"/>
        <v>10.00500000000909</v>
      </c>
      <c r="W45" s="6">
        <f t="shared" si="22"/>
        <v>10.005000000000001</v>
      </c>
      <c r="X45" s="6">
        <f t="shared" si="31"/>
        <v>10.005000000000001</v>
      </c>
      <c r="Y45">
        <f t="shared" si="2"/>
        <v>93.184915947296687</v>
      </c>
      <c r="Z45">
        <f t="shared" si="3"/>
        <v>93.184915947302315</v>
      </c>
      <c r="AA45">
        <f t="shared" si="23"/>
        <v>93.184915947296687</v>
      </c>
      <c r="AB45">
        <f t="shared" si="24"/>
        <v>93.184915947296687</v>
      </c>
      <c r="AC45">
        <f t="shared" si="32"/>
        <v>2.7433268734782295E+27</v>
      </c>
      <c r="AD45" t="e">
        <f t="shared" si="33"/>
        <v>#DIV/0!</v>
      </c>
      <c r="AE45" t="e">
        <f t="shared" si="34"/>
        <v>#DIV/0!</v>
      </c>
      <c r="AF45" t="e">
        <f t="shared" si="35"/>
        <v>#DIV/0!</v>
      </c>
      <c r="AG45">
        <f t="shared" si="36"/>
        <v>-140.50864106765061</v>
      </c>
      <c r="AH45">
        <f t="shared" si="37"/>
        <v>10.005000000004546</v>
      </c>
      <c r="AI45">
        <f t="shared" si="42"/>
        <v>-140.50864106765061</v>
      </c>
      <c r="AJ45">
        <f t="shared" si="25"/>
        <v>10.005000000000001</v>
      </c>
      <c r="AK45" t="b">
        <f t="shared" si="26"/>
        <v>0</v>
      </c>
      <c r="AL45" t="s">
        <v>33</v>
      </c>
      <c r="AM45" t="b">
        <f t="shared" si="38"/>
        <v>1</v>
      </c>
      <c r="AN45">
        <f t="shared" si="14"/>
        <v>150.51364106765061</v>
      </c>
      <c r="AO45">
        <f t="shared" si="4"/>
        <v>0</v>
      </c>
      <c r="AP45">
        <f t="shared" si="5"/>
        <v>0</v>
      </c>
      <c r="AQ45" t="b">
        <f t="shared" si="27"/>
        <v>1</v>
      </c>
      <c r="AR45" s="10" t="b">
        <f t="shared" si="28"/>
        <v>1</v>
      </c>
      <c r="AS45" s="10" t="b">
        <f t="shared" si="29"/>
        <v>1</v>
      </c>
      <c r="AT45" s="10" t="b">
        <f t="shared" si="39"/>
        <v>1</v>
      </c>
      <c r="AU45" t="str">
        <f t="shared" si="30"/>
        <v>bisect</v>
      </c>
      <c r="AV45" t="b">
        <f t="shared" si="7"/>
        <v>0</v>
      </c>
      <c r="AW45" t="str">
        <f t="shared" si="40"/>
        <v>Secant</v>
      </c>
      <c r="AX45" t="str">
        <f t="shared" si="41"/>
        <v>bisect</v>
      </c>
      <c r="AY45">
        <f t="shared" si="8"/>
        <v>10.005000000004546</v>
      </c>
      <c r="AZ45">
        <f t="shared" si="9"/>
        <v>93.184915947299501</v>
      </c>
      <c r="BA45">
        <f t="shared" si="10"/>
        <v>10.005000000000001</v>
      </c>
      <c r="BB45">
        <f t="shared" si="11"/>
        <v>10.005000000004546</v>
      </c>
      <c r="BC45">
        <f t="shared" si="12"/>
        <v>93.184915947296687</v>
      </c>
      <c r="BD45">
        <f t="shared" si="13"/>
        <v>93.184915947299501</v>
      </c>
      <c r="BE45">
        <f t="shared" si="15"/>
        <v>10.005000000000001</v>
      </c>
      <c r="BF45">
        <f t="shared" si="16"/>
        <v>10.005000000004546</v>
      </c>
    </row>
    <row r="46" spans="1:58" x14ac:dyDescent="0.25">
      <c r="A46" s="8"/>
      <c r="B46" s="2"/>
      <c r="C46" s="2"/>
      <c r="D46" s="2"/>
      <c r="T46">
        <f t="shared" si="20"/>
        <v>43</v>
      </c>
      <c r="U46" s="6">
        <f t="shared" si="21"/>
        <v>10.005000000000001</v>
      </c>
      <c r="V46" s="6">
        <f t="shared" si="21"/>
        <v>10.005000000004546</v>
      </c>
      <c r="W46" s="6">
        <f t="shared" si="22"/>
        <v>10.005000000000001</v>
      </c>
      <c r="X46" s="6">
        <f t="shared" si="31"/>
        <v>10.005000000000001</v>
      </c>
      <c r="Y46">
        <f t="shared" si="2"/>
        <v>93.184915947296687</v>
      </c>
      <c r="Z46">
        <f t="shared" si="3"/>
        <v>93.184915947299501</v>
      </c>
      <c r="AA46">
        <f t="shared" si="23"/>
        <v>93.184915947296687</v>
      </c>
      <c r="AB46">
        <f t="shared" si="24"/>
        <v>93.184915947296687</v>
      </c>
      <c r="AC46">
        <f t="shared" si="32"/>
        <v>1.0973307493907935E+28</v>
      </c>
      <c r="AD46" t="e">
        <f t="shared" si="33"/>
        <v>#DIV/0!</v>
      </c>
      <c r="AE46" t="e">
        <f t="shared" si="34"/>
        <v>#DIV/0!</v>
      </c>
      <c r="AF46" t="e">
        <f t="shared" si="35"/>
        <v>#DIV/0!</v>
      </c>
      <c r="AG46">
        <f t="shared" si="36"/>
        <v>-140.53805549818955</v>
      </c>
      <c r="AH46">
        <f t="shared" si="37"/>
        <v>10.005000000002273</v>
      </c>
      <c r="AI46">
        <f t="shared" si="42"/>
        <v>-140.53805549818955</v>
      </c>
      <c r="AJ46">
        <f t="shared" si="25"/>
        <v>10.005000000000001</v>
      </c>
      <c r="AK46" t="b">
        <f t="shared" si="26"/>
        <v>0</v>
      </c>
      <c r="AL46" t="s">
        <v>33</v>
      </c>
      <c r="AM46" t="b">
        <f t="shared" si="38"/>
        <v>1</v>
      </c>
      <c r="AN46">
        <f t="shared" si="14"/>
        <v>150.54305549818955</v>
      </c>
      <c r="AO46">
        <f t="shared" si="4"/>
        <v>0</v>
      </c>
      <c r="AP46">
        <f t="shared" si="5"/>
        <v>0</v>
      </c>
      <c r="AQ46" t="b">
        <f t="shared" si="27"/>
        <v>1</v>
      </c>
      <c r="AR46" s="10" t="b">
        <f t="shared" si="28"/>
        <v>1</v>
      </c>
      <c r="AS46" s="10" t="b">
        <f t="shared" si="29"/>
        <v>1</v>
      </c>
      <c r="AT46" s="10" t="b">
        <f t="shared" si="39"/>
        <v>1</v>
      </c>
      <c r="AU46" t="str">
        <f t="shared" si="30"/>
        <v>bisect</v>
      </c>
      <c r="AV46" t="b">
        <f t="shared" si="7"/>
        <v>0</v>
      </c>
      <c r="AW46" t="str">
        <f t="shared" si="40"/>
        <v>Secant</v>
      </c>
      <c r="AX46" t="str">
        <f t="shared" si="41"/>
        <v>bisect</v>
      </c>
      <c r="AY46">
        <f t="shared" si="8"/>
        <v>10.005000000002273</v>
      </c>
      <c r="AZ46">
        <f t="shared" si="9"/>
        <v>93.184915947298094</v>
      </c>
      <c r="BA46">
        <f t="shared" si="10"/>
        <v>10.005000000000001</v>
      </c>
      <c r="BB46">
        <f t="shared" si="11"/>
        <v>10.005000000002273</v>
      </c>
      <c r="BC46">
        <f t="shared" si="12"/>
        <v>93.184915947296687</v>
      </c>
      <c r="BD46">
        <f t="shared" si="13"/>
        <v>93.184915947298094</v>
      </c>
      <c r="BE46">
        <f t="shared" si="15"/>
        <v>10.005000000000001</v>
      </c>
      <c r="BF46">
        <f t="shared" si="16"/>
        <v>10.005000000002273</v>
      </c>
    </row>
    <row r="47" spans="1:58" x14ac:dyDescent="0.25">
      <c r="A47" s="8"/>
      <c r="B47" s="2"/>
      <c r="C47" s="2"/>
      <c r="D47" s="2"/>
      <c r="T47">
        <f t="shared" si="20"/>
        <v>44</v>
      </c>
      <c r="U47" s="6">
        <f t="shared" si="21"/>
        <v>10.005000000000001</v>
      </c>
      <c r="V47" s="6">
        <f t="shared" si="21"/>
        <v>10.005000000002273</v>
      </c>
      <c r="W47" s="6">
        <f t="shared" si="22"/>
        <v>10.005000000000001</v>
      </c>
      <c r="X47" s="6">
        <f t="shared" si="31"/>
        <v>10.005000000000001</v>
      </c>
      <c r="Y47">
        <f t="shared" si="2"/>
        <v>93.184915947296687</v>
      </c>
      <c r="Z47">
        <f t="shared" si="3"/>
        <v>93.184915947298094</v>
      </c>
      <c r="AA47">
        <f t="shared" si="23"/>
        <v>93.184915947296687</v>
      </c>
      <c r="AB47">
        <f t="shared" si="24"/>
        <v>93.184915947296687</v>
      </c>
      <c r="AC47">
        <f t="shared" si="32"/>
        <v>4.3893229975621766E+28</v>
      </c>
      <c r="AD47" t="e">
        <f t="shared" si="33"/>
        <v>#DIV/0!</v>
      </c>
      <c r="AE47" t="e">
        <f t="shared" si="34"/>
        <v>#DIV/0!</v>
      </c>
      <c r="AF47" t="e">
        <f t="shared" si="35"/>
        <v>#DIV/0!</v>
      </c>
      <c r="AG47">
        <f t="shared" si="36"/>
        <v>-140.47922663711168</v>
      </c>
      <c r="AH47">
        <f t="shared" si="37"/>
        <v>10.005000000001136</v>
      </c>
      <c r="AI47">
        <f t="shared" si="42"/>
        <v>-140.47922663711168</v>
      </c>
      <c r="AJ47">
        <f t="shared" si="25"/>
        <v>10.005000000000001</v>
      </c>
      <c r="AK47" t="b">
        <f t="shared" si="26"/>
        <v>0</v>
      </c>
      <c r="AL47" t="s">
        <v>33</v>
      </c>
      <c r="AM47" t="b">
        <f t="shared" si="38"/>
        <v>1</v>
      </c>
      <c r="AN47">
        <f t="shared" si="14"/>
        <v>150.48422663711168</v>
      </c>
      <c r="AO47">
        <f t="shared" si="4"/>
        <v>0</v>
      </c>
      <c r="AP47">
        <f t="shared" si="5"/>
        <v>0</v>
      </c>
      <c r="AQ47" t="b">
        <f t="shared" si="27"/>
        <v>1</v>
      </c>
      <c r="AR47" s="10" t="b">
        <f t="shared" si="28"/>
        <v>1</v>
      </c>
      <c r="AS47" s="10" t="b">
        <f t="shared" si="29"/>
        <v>1</v>
      </c>
      <c r="AT47" s="10" t="b">
        <f t="shared" si="39"/>
        <v>1</v>
      </c>
      <c r="AU47" t="str">
        <f t="shared" si="30"/>
        <v>bisect</v>
      </c>
      <c r="AV47" t="b">
        <f t="shared" si="7"/>
        <v>0</v>
      </c>
      <c r="AW47" t="str">
        <f t="shared" si="40"/>
        <v>Secant</v>
      </c>
      <c r="AX47" t="str">
        <f t="shared" si="41"/>
        <v>bisect</v>
      </c>
      <c r="AY47">
        <f t="shared" si="8"/>
        <v>10.005000000001136</v>
      </c>
      <c r="AZ47">
        <f t="shared" si="9"/>
        <v>93.184915947297384</v>
      </c>
      <c r="BA47">
        <f t="shared" si="10"/>
        <v>10.005000000000001</v>
      </c>
      <c r="BB47">
        <f t="shared" si="11"/>
        <v>10.005000000001136</v>
      </c>
      <c r="BC47">
        <f t="shared" si="12"/>
        <v>93.184915947296687</v>
      </c>
      <c r="BD47">
        <f t="shared" si="13"/>
        <v>93.184915947297384</v>
      </c>
      <c r="BE47">
        <f t="shared" si="15"/>
        <v>10.005000000000001</v>
      </c>
      <c r="BF47">
        <f t="shared" si="16"/>
        <v>10.005000000001136</v>
      </c>
    </row>
    <row r="48" spans="1:58" x14ac:dyDescent="0.25">
      <c r="A48" s="8"/>
      <c r="B48" s="2"/>
      <c r="C48" s="2"/>
      <c r="D48" s="2"/>
      <c r="T48">
        <f t="shared" si="20"/>
        <v>45</v>
      </c>
      <c r="U48" s="6">
        <f t="shared" si="21"/>
        <v>10.005000000000001</v>
      </c>
      <c r="V48" s="6">
        <f t="shared" si="21"/>
        <v>10.005000000001136</v>
      </c>
      <c r="W48" s="6">
        <f t="shared" si="22"/>
        <v>10.005000000000001</v>
      </c>
      <c r="X48" s="6">
        <f t="shared" si="31"/>
        <v>10.005000000000001</v>
      </c>
      <c r="Y48">
        <f t="shared" si="2"/>
        <v>93.184915947296687</v>
      </c>
      <c r="Z48">
        <f t="shared" si="3"/>
        <v>93.184915947297384</v>
      </c>
      <c r="AA48">
        <f t="shared" si="23"/>
        <v>93.184915947296687</v>
      </c>
      <c r="AB48">
        <f t="shared" si="24"/>
        <v>93.184915947296687</v>
      </c>
      <c r="AC48">
        <f t="shared" si="32"/>
        <v>1.7917432194544771E+29</v>
      </c>
      <c r="AD48" t="e">
        <f t="shared" si="33"/>
        <v>#DIV/0!</v>
      </c>
      <c r="AE48" t="e">
        <f t="shared" si="34"/>
        <v>#DIV/0!</v>
      </c>
      <c r="AF48" t="e">
        <f t="shared" si="35"/>
        <v>#DIV/0!</v>
      </c>
      <c r="AG48">
        <f t="shared" si="36"/>
        <v>-141.8959216589862</v>
      </c>
      <c r="AH48">
        <f t="shared" si="37"/>
        <v>10.005000000000567</v>
      </c>
      <c r="AI48">
        <f t="shared" si="42"/>
        <v>-141.8959216589862</v>
      </c>
      <c r="AJ48">
        <f t="shared" si="25"/>
        <v>10.005000000000001</v>
      </c>
      <c r="AK48" t="b">
        <f t="shared" si="26"/>
        <v>0</v>
      </c>
      <c r="AL48" t="s">
        <v>33</v>
      </c>
      <c r="AM48" t="b">
        <f t="shared" si="38"/>
        <v>1</v>
      </c>
      <c r="AN48">
        <f t="shared" si="14"/>
        <v>151.90092165898619</v>
      </c>
      <c r="AO48">
        <f t="shared" si="4"/>
        <v>0</v>
      </c>
      <c r="AP48">
        <f t="shared" si="5"/>
        <v>0</v>
      </c>
      <c r="AQ48" t="b">
        <f t="shared" si="27"/>
        <v>1</v>
      </c>
      <c r="AR48" s="10" t="b">
        <f t="shared" si="28"/>
        <v>1</v>
      </c>
      <c r="AS48" s="10" t="b">
        <f t="shared" si="29"/>
        <v>1</v>
      </c>
      <c r="AT48" s="10" t="b">
        <f t="shared" si="39"/>
        <v>1</v>
      </c>
      <c r="AU48" t="str">
        <f t="shared" si="30"/>
        <v>bisect</v>
      </c>
      <c r="AV48" t="b">
        <f t="shared" si="7"/>
        <v>0</v>
      </c>
      <c r="AW48" t="str">
        <f t="shared" si="40"/>
        <v>Secant</v>
      </c>
      <c r="AX48" t="str">
        <f t="shared" si="41"/>
        <v>bisect</v>
      </c>
      <c r="AY48">
        <f t="shared" si="8"/>
        <v>10.005000000000567</v>
      </c>
      <c r="AZ48">
        <f t="shared" si="9"/>
        <v>93.184915947297029</v>
      </c>
      <c r="BA48">
        <f t="shared" si="10"/>
        <v>10.005000000000001</v>
      </c>
      <c r="BB48">
        <f t="shared" si="11"/>
        <v>10.005000000000567</v>
      </c>
      <c r="BC48">
        <f t="shared" si="12"/>
        <v>93.184915947296687</v>
      </c>
      <c r="BD48">
        <f t="shared" si="13"/>
        <v>93.184915947297029</v>
      </c>
      <c r="BE48">
        <f t="shared" si="15"/>
        <v>10.005000000000001</v>
      </c>
      <c r="BF48">
        <f t="shared" si="16"/>
        <v>10.005000000000567</v>
      </c>
    </row>
    <row r="49" spans="1:58" x14ac:dyDescent="0.25">
      <c r="A49" s="8"/>
      <c r="B49" s="2"/>
      <c r="C49" s="2"/>
      <c r="D49" s="2"/>
      <c r="T49">
        <f t="shared" si="20"/>
        <v>46</v>
      </c>
      <c r="U49" s="6">
        <f t="shared" si="21"/>
        <v>10.005000000000001</v>
      </c>
      <c r="V49" s="6">
        <f t="shared" si="21"/>
        <v>10.005000000000567</v>
      </c>
      <c r="W49" s="6">
        <f t="shared" si="22"/>
        <v>10.005000000000001</v>
      </c>
      <c r="X49" s="6">
        <f t="shared" si="31"/>
        <v>10.005000000000001</v>
      </c>
      <c r="Y49">
        <f t="shared" si="2"/>
        <v>93.184915947296687</v>
      </c>
      <c r="Z49">
        <f t="shared" si="3"/>
        <v>93.184915947297029</v>
      </c>
      <c r="AA49">
        <f t="shared" si="23"/>
        <v>93.184915947296687</v>
      </c>
      <c r="AB49">
        <f t="shared" si="24"/>
        <v>93.184915947296687</v>
      </c>
      <c r="AC49">
        <f t="shared" si="32"/>
        <v>7.4687074130381167E+29</v>
      </c>
      <c r="AD49" t="e">
        <f t="shared" si="33"/>
        <v>#DIV/0!</v>
      </c>
      <c r="AE49" t="e">
        <f t="shared" si="34"/>
        <v>#DIV/0!</v>
      </c>
      <c r="AF49" t="e">
        <f t="shared" si="35"/>
        <v>#DIV/0!</v>
      </c>
      <c r="AG49">
        <f t="shared" si="36"/>
        <v>-144.81785514160231</v>
      </c>
      <c r="AH49">
        <f t="shared" si="37"/>
        <v>10.005000000000283</v>
      </c>
      <c r="AI49">
        <f t="shared" si="42"/>
        <v>-144.81785514160231</v>
      </c>
      <c r="AJ49">
        <f t="shared" si="25"/>
        <v>10.005000000000001</v>
      </c>
      <c r="AK49" t="b">
        <f t="shared" si="26"/>
        <v>0</v>
      </c>
      <c r="AL49" t="s">
        <v>33</v>
      </c>
      <c r="AM49" t="b">
        <f t="shared" si="38"/>
        <v>1</v>
      </c>
      <c r="AN49">
        <f t="shared" si="14"/>
        <v>154.8228551416023</v>
      </c>
      <c r="AO49">
        <f t="shared" si="4"/>
        <v>0</v>
      </c>
      <c r="AP49">
        <f t="shared" si="5"/>
        <v>0</v>
      </c>
      <c r="AQ49" t="b">
        <f t="shared" si="27"/>
        <v>1</v>
      </c>
      <c r="AR49" s="10" t="b">
        <f t="shared" si="28"/>
        <v>1</v>
      </c>
      <c r="AS49" s="10" t="b">
        <f t="shared" si="29"/>
        <v>1</v>
      </c>
      <c r="AT49" s="10" t="b">
        <f t="shared" si="39"/>
        <v>1</v>
      </c>
      <c r="AU49" t="str">
        <f t="shared" si="30"/>
        <v>bisect</v>
      </c>
      <c r="AV49" t="b">
        <f t="shared" si="7"/>
        <v>0</v>
      </c>
      <c r="AW49" t="str">
        <f t="shared" si="40"/>
        <v>Secant</v>
      </c>
      <c r="AX49" t="str">
        <f t="shared" si="41"/>
        <v>bisect</v>
      </c>
      <c r="AY49">
        <f t="shared" si="8"/>
        <v>10.005000000000283</v>
      </c>
      <c r="AZ49">
        <f t="shared" si="9"/>
        <v>93.184915947296858</v>
      </c>
      <c r="BA49">
        <f t="shared" si="10"/>
        <v>10.005000000000001</v>
      </c>
      <c r="BB49">
        <f t="shared" si="11"/>
        <v>10.005000000000283</v>
      </c>
      <c r="BC49">
        <f t="shared" si="12"/>
        <v>93.184915947296687</v>
      </c>
      <c r="BD49">
        <f t="shared" si="13"/>
        <v>93.184915947296858</v>
      </c>
      <c r="BE49">
        <f t="shared" si="15"/>
        <v>10.005000000000001</v>
      </c>
      <c r="BF49">
        <f t="shared" si="16"/>
        <v>10.005000000000283</v>
      </c>
    </row>
    <row r="50" spans="1:58" x14ac:dyDescent="0.25">
      <c r="A50" s="8"/>
      <c r="B50" s="2"/>
      <c r="C50" s="2"/>
      <c r="D50" s="2"/>
    </row>
    <row r="51" spans="1:58" x14ac:dyDescent="0.25">
      <c r="A51" s="8"/>
      <c r="B51" s="2"/>
      <c r="C51" s="2"/>
      <c r="D51" s="2"/>
    </row>
    <row r="52" spans="1:58" x14ac:dyDescent="0.25">
      <c r="A52" s="8"/>
      <c r="B52" s="2"/>
      <c r="C52" s="2"/>
      <c r="D52" s="2"/>
    </row>
    <row r="53" spans="1:58" x14ac:dyDescent="0.25">
      <c r="A53" s="8"/>
      <c r="B53" s="2"/>
      <c r="C53" s="2"/>
      <c r="D53" s="2"/>
    </row>
    <row r="54" spans="1:58" x14ac:dyDescent="0.25">
      <c r="A54" s="8"/>
      <c r="B54" s="2"/>
      <c r="C54" s="2"/>
      <c r="D54" s="2"/>
    </row>
    <row r="55" spans="1:58" x14ac:dyDescent="0.25">
      <c r="A55" s="8"/>
      <c r="B55" s="2"/>
      <c r="C55" s="2"/>
      <c r="D55" s="2"/>
    </row>
    <row r="56" spans="1:58" x14ac:dyDescent="0.25">
      <c r="A56" s="8"/>
      <c r="B56" s="2"/>
      <c r="C56" s="2"/>
      <c r="D56" s="2"/>
    </row>
    <row r="57" spans="1:58" x14ac:dyDescent="0.25">
      <c r="A57" s="8"/>
      <c r="B57" s="2"/>
      <c r="C57" s="2"/>
      <c r="D57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1"/>
  <sheetViews>
    <sheetView tabSelected="1" zoomScale="85" zoomScaleNormal="85" workbookViewId="0">
      <selection activeCell="O3" sqref="O3"/>
    </sheetView>
  </sheetViews>
  <sheetFormatPr defaultRowHeight="15" x14ac:dyDescent="0.25"/>
  <cols>
    <col min="1" max="1" width="16.140625" customWidth="1"/>
    <col min="6" max="6" width="11.140625" customWidth="1"/>
    <col min="15" max="15" width="9.140625" customWidth="1"/>
    <col min="30" max="30" width="10.28515625" bestFit="1" customWidth="1"/>
    <col min="44" max="46" width="9.140625" style="10"/>
  </cols>
  <sheetData>
    <row r="1" spans="1:61" x14ac:dyDescent="0.25">
      <c r="Q1" t="s">
        <v>6</v>
      </c>
      <c r="R1">
        <f>(1+R2)^(D10/365)-1</f>
        <v>0.53910533445362319</v>
      </c>
      <c r="Y1" t="s">
        <v>11</v>
      </c>
      <c r="Z1" t="s">
        <v>60</v>
      </c>
      <c r="AA1" t="s">
        <v>12</v>
      </c>
      <c r="AB1" t="s">
        <v>13</v>
      </c>
    </row>
    <row r="2" spans="1:61" x14ac:dyDescent="0.25">
      <c r="Q2" t="s">
        <v>7</v>
      </c>
      <c r="R2">
        <f>XIRR($B$4:$B$10,$A$4:$A$10)</f>
        <v>6.5931728482246391E-2</v>
      </c>
      <c r="U2" t="s">
        <v>11</v>
      </c>
      <c r="V2" t="s">
        <v>14</v>
      </c>
      <c r="W2" t="s">
        <v>15</v>
      </c>
      <c r="X2" t="s">
        <v>16</v>
      </c>
      <c r="Y2" t="s">
        <v>19</v>
      </c>
      <c r="Z2" t="s">
        <v>20</v>
      </c>
      <c r="AA2" t="s">
        <v>23</v>
      </c>
      <c r="AB2" t="s">
        <v>24</v>
      </c>
      <c r="AC2" t="s">
        <v>4</v>
      </c>
      <c r="AD2">
        <v>9.9999999999999995E-8</v>
      </c>
      <c r="AI2" t="s">
        <v>28</v>
      </c>
      <c r="AK2" t="s">
        <v>43</v>
      </c>
      <c r="AS2" s="10" t="s">
        <v>40</v>
      </c>
      <c r="AT2" s="10" t="s">
        <v>39</v>
      </c>
    </row>
    <row r="3" spans="1:61" ht="30" x14ac:dyDescent="0.25">
      <c r="A3" s="4" t="s">
        <v>0</v>
      </c>
      <c r="B3" s="4" t="s">
        <v>1</v>
      </c>
      <c r="C3" s="4"/>
      <c r="D3" s="4" t="s">
        <v>2</v>
      </c>
      <c r="F3" s="9" t="s">
        <v>8</v>
      </c>
      <c r="G3" s="9" t="s">
        <v>5</v>
      </c>
      <c r="R3" t="s">
        <v>10</v>
      </c>
      <c r="T3" t="s">
        <v>3</v>
      </c>
      <c r="U3" t="s">
        <v>11</v>
      </c>
      <c r="V3" t="s">
        <v>60</v>
      </c>
      <c r="W3" t="s">
        <v>12</v>
      </c>
      <c r="X3" t="s">
        <v>13</v>
      </c>
      <c r="Y3" t="s">
        <v>17</v>
      </c>
      <c r="Z3" t="s">
        <v>18</v>
      </c>
      <c r="AA3" t="s">
        <v>21</v>
      </c>
      <c r="AB3" t="s">
        <v>22</v>
      </c>
      <c r="AC3" t="s">
        <v>25</v>
      </c>
      <c r="AD3" t="s">
        <v>26</v>
      </c>
      <c r="AE3" t="s">
        <v>27</v>
      </c>
      <c r="AF3" t="s">
        <v>57</v>
      </c>
      <c r="AG3" t="s">
        <v>58</v>
      </c>
      <c r="AH3" t="s">
        <v>59</v>
      </c>
      <c r="AI3" t="s">
        <v>29</v>
      </c>
      <c r="AJ3" t="s">
        <v>30</v>
      </c>
      <c r="AK3" t="s">
        <v>31</v>
      </c>
      <c r="AL3" t="s">
        <v>32</v>
      </c>
      <c r="AM3" t="s">
        <v>34</v>
      </c>
      <c r="AN3" t="s">
        <v>56</v>
      </c>
      <c r="AO3" t="s">
        <v>35</v>
      </c>
      <c r="AP3" t="s">
        <v>36</v>
      </c>
      <c r="AQ3" t="s">
        <v>37</v>
      </c>
      <c r="AR3" s="10" t="s">
        <v>38</v>
      </c>
      <c r="AS3" s="10" t="s">
        <v>41</v>
      </c>
      <c r="AT3" s="10" t="s">
        <v>42</v>
      </c>
      <c r="AU3" t="s">
        <v>44</v>
      </c>
      <c r="AV3" t="s">
        <v>45</v>
      </c>
      <c r="AW3" t="s">
        <v>46</v>
      </c>
      <c r="AX3" t="s">
        <v>47</v>
      </c>
      <c r="AY3" t="s">
        <v>48</v>
      </c>
      <c r="AZ3" t="s">
        <v>49</v>
      </c>
      <c r="BA3" t="s">
        <v>50</v>
      </c>
      <c r="BB3" t="s">
        <v>51</v>
      </c>
      <c r="BC3" t="s">
        <v>52</v>
      </c>
      <c r="BD3" t="s">
        <v>53</v>
      </c>
      <c r="BE3" t="s">
        <v>54</v>
      </c>
      <c r="BF3" t="s">
        <v>55</v>
      </c>
      <c r="BI3" t="s">
        <v>69</v>
      </c>
    </row>
    <row r="4" spans="1:61" x14ac:dyDescent="0.25">
      <c r="A4" s="8">
        <v>39233</v>
      </c>
      <c r="B4" s="2">
        <v>9978.82</v>
      </c>
      <c r="C4" s="2"/>
      <c r="D4" s="2">
        <f t="shared" ref="D4:D10" si="0">IF(A4&lt;&gt;"",A4-A$4,"")</f>
        <v>0</v>
      </c>
      <c r="F4">
        <v>5.0000000000000001E-3</v>
      </c>
      <c r="G4">
        <f t="shared" ref="G4:G39" si="1">XNPV(F4,$B$4:$B$10,$A$4:$A$10)</f>
        <v>-18384.499326611854</v>
      </c>
      <c r="R4">
        <f>F4</f>
        <v>5.0000000000000001E-3</v>
      </c>
      <c r="T4">
        <v>1</v>
      </c>
      <c r="U4" s="6">
        <v>20</v>
      </c>
      <c r="V4" s="6">
        <v>0.01</v>
      </c>
      <c r="W4" s="6"/>
      <c r="X4" s="6"/>
      <c r="Y4">
        <f t="shared" ref="Y4:Y49" si="2">XNPV(U4,$B$4:$B$10,$A$4:$A$10)</f>
        <v>23336.84563091338</v>
      </c>
      <c r="Z4">
        <f t="shared" ref="Z4:Z49" si="3">XNPV(V4,$B$4:$B$10,$A$4:$A$10)</f>
        <v>-16497.910643474374</v>
      </c>
      <c r="AC4">
        <f>(V4*Y4*AA4)/((Z4-Y4)*(Z4-AA4))</f>
        <v>0</v>
      </c>
      <c r="AD4">
        <f>(U4*Z4*AA4)/((Y4-Z4)*(Y4-AA4))</f>
        <v>0</v>
      </c>
      <c r="AE4">
        <f>(W4*Z4*Y4)/((AA4-Z4)*(AA4-Y4))</f>
        <v>0</v>
      </c>
      <c r="AF4">
        <f>SUM(AC4:AE4)</f>
        <v>0</v>
      </c>
      <c r="AG4">
        <f>U4-((Y4*(U4-V4))/(Y4-Z4))</f>
        <v>8.289032297609344</v>
      </c>
      <c r="AH4">
        <f>(U4+V4)/2</f>
        <v>10.005000000000001</v>
      </c>
      <c r="AI4">
        <f>IF(AND(OR(NOT(ISERROR(AF4)),NOT(ISERROR(AG4))),Z4&lt;&gt;AA4,Y4&lt;&gt;AA4),AF4,AG4)</f>
        <v>0</v>
      </c>
      <c r="AJ4">
        <f>ABS(((3/4)*ABS(W4-U4))-U4)</f>
        <v>5</v>
      </c>
      <c r="AK4" t="b">
        <f>IF(AND(AI4&gt;AJ4),TRUE,FALSE)</f>
        <v>0</v>
      </c>
      <c r="AL4" t="s">
        <v>33</v>
      </c>
      <c r="AM4" t="b">
        <f>IF(AL4="bisect",TRUE,FALSE)</f>
        <v>1</v>
      </c>
      <c r="AN4">
        <f>ABS(AI4-U4)</f>
        <v>20</v>
      </c>
      <c r="AO4">
        <f t="shared" ref="AO4:AO49" si="4">ABS((U4-W4)/2)</f>
        <v>10</v>
      </c>
      <c r="AP4">
        <f t="shared" ref="AP4:AP49" si="5">ABS((W4-X4)/2)</f>
        <v>0</v>
      </c>
      <c r="AQ4" t="b">
        <f>AND(AM4,AN4&gt;AN3,FALSE)</f>
        <v>0</v>
      </c>
      <c r="AR4" s="10" t="b">
        <f>AND(NOT(AM4),ABS(AI4-U4)&gt;AP4)</f>
        <v>0</v>
      </c>
      <c r="AS4" s="10" t="b">
        <f>AND(AM4,ABS(U4-W4)&lt;$AD$2)</f>
        <v>0</v>
      </c>
      <c r="AT4" s="10" t="b">
        <f>AND(NOT(AM4),ABS(W4-X4)&lt;$AD$2)</f>
        <v>0</v>
      </c>
      <c r="AU4" t="str">
        <f t="shared" ref="AU4" si="6">IF(OR(NOT(AK4),AQ4),"bisect","other")</f>
        <v>bisect</v>
      </c>
      <c r="AV4" t="b">
        <f t="shared" ref="AV4:AV49" si="7">AND(Z4&lt;&gt;AA4,Y4&lt;&gt;AA4)</f>
        <v>1</v>
      </c>
      <c r="AW4" t="str">
        <f>IF(AV4,"quad","Secant")</f>
        <v>quad</v>
      </c>
      <c r="AX4" t="str">
        <f>IF(AU4="bisect",AU4,AW4)</f>
        <v>bisect</v>
      </c>
      <c r="AY4">
        <f t="shared" ref="AY4:AY49" si="8">IF(AX4="bisect",AH4,IF(AX4="quad",AF4,AG4))</f>
        <v>10.005000000000001</v>
      </c>
      <c r="AZ4">
        <f t="shared" ref="AZ4:AZ49" si="9">XNPV(AY4,$B$4:$B$10,$A$4:$A$10)</f>
        <v>23714.345982731546</v>
      </c>
      <c r="BA4">
        <f t="shared" ref="BA4:BA49" si="10">IF(Z4*AZ4&lt;0,AY4,U4)</f>
        <v>10.005000000000001</v>
      </c>
      <c r="BB4">
        <f t="shared" ref="BB4:BB49" si="11">IF(NOT(Z4*AZ4&lt;0),AY4,V4)</f>
        <v>0.01</v>
      </c>
      <c r="BC4">
        <f t="shared" ref="BC4:BC49" si="12">XNPV(BA4,$B$4:$B$10,$A$4:$A$10)</f>
        <v>23714.345982731546</v>
      </c>
      <c r="BD4">
        <f t="shared" ref="BD4:BD49" si="13">XNPV(BB4,$B$4:$B$10,$A$4:$A$10)</f>
        <v>-16497.910643474374</v>
      </c>
      <c r="BE4">
        <f>IF(ABS(BD4)&lt;ABS(BC4),BB4,BA4)</f>
        <v>0.01</v>
      </c>
      <c r="BF4">
        <f>IF(ABS(BD4)&lt;ABS(BC4),BA4,BB4)</f>
        <v>10.005000000000001</v>
      </c>
      <c r="BI4" t="str">
        <f>"cash_flows.push_back(mirr::CashFlow(dates::MakeDate("""&amp;TEXT($A4,"YYYY-MM-DD")&amp;"""), "&amp;$B4&amp;"));"</f>
        <v>cash_flows.push_back(mirr::CashFlow(dates::MakeDate("2007-05-31"), 9978.82));</v>
      </c>
    </row>
    <row r="5" spans="1:61" x14ac:dyDescent="0.25">
      <c r="A5" s="8">
        <v>39247</v>
      </c>
      <c r="B5" s="2">
        <v>15000</v>
      </c>
      <c r="C5" s="2"/>
      <c r="D5" s="2">
        <f t="shared" si="0"/>
        <v>14</v>
      </c>
      <c r="F5">
        <f>F4+0.005</f>
        <v>0.01</v>
      </c>
      <c r="G5">
        <f t="shared" si="1"/>
        <v>-16497.910643474374</v>
      </c>
      <c r="R5">
        <f>F5</f>
        <v>0.01</v>
      </c>
      <c r="T5">
        <f>T4+1</f>
        <v>2</v>
      </c>
      <c r="U5" s="6">
        <f>BE4</f>
        <v>0.01</v>
      </c>
      <c r="V5" s="6">
        <f>BF4</f>
        <v>10.005000000000001</v>
      </c>
      <c r="W5" s="6">
        <f>U4</f>
        <v>20</v>
      </c>
      <c r="X5" s="6">
        <v>0</v>
      </c>
      <c r="Y5">
        <f t="shared" si="2"/>
        <v>-16497.910643474374</v>
      </c>
      <c r="Z5">
        <f t="shared" si="3"/>
        <v>23714.345982731546</v>
      </c>
      <c r="AA5">
        <f>Y4</f>
        <v>23336.84563091338</v>
      </c>
      <c r="AB5">
        <f>AA4</f>
        <v>0</v>
      </c>
      <c r="AC5">
        <f>(V5*Y5*AA5)/((Z5-Y5)*(Z5-AA5))</f>
        <v>-253.75370223011407</v>
      </c>
      <c r="AD5">
        <f>(U5*Z5*AA5)/((Y5-Z5)*(Y5-AA5))</f>
        <v>3.4548778361790677E-3</v>
      </c>
      <c r="AE5">
        <f>(W5*Z5*Y5)/((AA5-Z5)*(AA5-Y5))</f>
        <v>520.34402189908428</v>
      </c>
      <c r="AF5">
        <f>SUM(AC5:AE5)</f>
        <v>266.5937745468064</v>
      </c>
      <c r="AG5">
        <f>U5-((Y5*(U5-V5))/(Y5-Z5))</f>
        <v>4.1106556387602708</v>
      </c>
      <c r="AH5">
        <f>(U5+V5)/2</f>
        <v>5.0075000000000003</v>
      </c>
      <c r="AI5">
        <f>IF(AND(Z5&lt;&gt;AA5,Y5&lt;&gt;AA5),AF5,AG5)</f>
        <v>266.5937745468064</v>
      </c>
      <c r="AJ5">
        <f>ABS(((3/4)*ABS(W5-U5))-U5)</f>
        <v>14.9825</v>
      </c>
      <c r="AK5" t="b">
        <f>IF(AND(AI5&gt;AJ5),TRUE,FALSE)</f>
        <v>1</v>
      </c>
      <c r="AL5" t="s">
        <v>33</v>
      </c>
      <c r="AM5" t="b">
        <f>IF(AL5="bisect",TRUE,FALSE)</f>
        <v>1</v>
      </c>
      <c r="AN5">
        <f t="shared" ref="AN5:AN49" si="14">ABS(AI5-U5)</f>
        <v>266.58377454680641</v>
      </c>
      <c r="AO5">
        <f t="shared" si="4"/>
        <v>9.9949999999999992</v>
      </c>
      <c r="AP5">
        <f t="shared" si="5"/>
        <v>10</v>
      </c>
      <c r="AQ5" t="b">
        <f>AND(AM5,AN5&gt;AO4,AN3&gt;($AD$2/2))</f>
        <v>1</v>
      </c>
      <c r="AR5" s="10" t="b">
        <f>AND(NOT(AM5),AN5&lt;AO3,AN3&gt;($AD$2/2))</f>
        <v>0</v>
      </c>
      <c r="AS5" s="10" t="b">
        <f>AND(AM5,ABS(U5-W5)&lt;$AD$2)</f>
        <v>0</v>
      </c>
      <c r="AT5" s="10" t="b">
        <f>AND(NOT(AM5),ABS(W5-X5)&lt;$AD$2)</f>
        <v>0</v>
      </c>
      <c r="AU5" t="str">
        <f>IF(OR(NOT(AK5),AQ5),"bisect","other")</f>
        <v>bisect</v>
      </c>
      <c r="AV5" t="b">
        <f t="shared" si="7"/>
        <v>1</v>
      </c>
      <c r="AW5" t="str">
        <f>IF(AV5,"quad","Secant")</f>
        <v>quad</v>
      </c>
      <c r="AX5" t="str">
        <f>IF(AU5="bisect",AU5,AW5)</f>
        <v>bisect</v>
      </c>
      <c r="AY5">
        <f t="shared" si="8"/>
        <v>5.0075000000000003</v>
      </c>
      <c r="AZ5">
        <f t="shared" si="9"/>
        <v>24215.501367814508</v>
      </c>
      <c r="BA5">
        <f t="shared" si="10"/>
        <v>0.01</v>
      </c>
      <c r="BB5">
        <f t="shared" si="11"/>
        <v>5.0075000000000003</v>
      </c>
      <c r="BC5">
        <f t="shared" si="12"/>
        <v>-16497.910643474374</v>
      </c>
      <c r="BD5">
        <f t="shared" si="13"/>
        <v>24215.501367814508</v>
      </c>
      <c r="BE5">
        <f t="shared" ref="BE5:BE49" si="15">IF(ABS(BD5)&lt;ABS(BC5),BB5,BA5)</f>
        <v>0.01</v>
      </c>
      <c r="BF5">
        <f t="shared" ref="BF5:BF49" si="16">IF(ABS(BD5)&lt;ABS(BC5),BA5,BB5)</f>
        <v>5.0075000000000003</v>
      </c>
      <c r="BI5" t="str">
        <f t="shared" ref="BI5:BI10" si="17">"cash_flows.push_back(mirr::CashFlow(dates::MakeDate("""&amp;TEXT($A5,"YYYY-MM-DD")&amp;"""), "&amp;$B5&amp;"));"</f>
        <v>cash_flows.push_back(mirr::CashFlow(dates::MakeDate("2007-06-14"), 15000));</v>
      </c>
    </row>
    <row r="6" spans="1:61" x14ac:dyDescent="0.25">
      <c r="A6" s="8">
        <v>40112</v>
      </c>
      <c r="B6" s="2">
        <v>20439.95</v>
      </c>
      <c r="C6" s="2"/>
      <c r="D6" s="2">
        <f t="shared" si="0"/>
        <v>879</v>
      </c>
      <c r="F6">
        <f t="shared" ref="F6:F39" si="18">F5+0.005</f>
        <v>1.4999999999999999E-2</v>
      </c>
      <c r="G6">
        <f t="shared" si="1"/>
        <v>-14689.4842260164</v>
      </c>
      <c r="R6">
        <f t="shared" ref="R6:R39" si="19">F6</f>
        <v>1.4999999999999999E-2</v>
      </c>
      <c r="T6">
        <f t="shared" ref="T6:T49" si="20">T5+1</f>
        <v>3</v>
      </c>
      <c r="U6" s="6">
        <f t="shared" ref="U6:V49" si="21">BE5</f>
        <v>0.01</v>
      </c>
      <c r="V6" s="6">
        <f t="shared" si="21"/>
        <v>5.0075000000000003</v>
      </c>
      <c r="W6" s="6">
        <f t="shared" ref="W6:W49" si="22">U5</f>
        <v>0.01</v>
      </c>
      <c r="X6" s="6">
        <f>W5</f>
        <v>20</v>
      </c>
      <c r="Y6">
        <f t="shared" si="2"/>
        <v>-16497.910643474374</v>
      </c>
      <c r="Z6">
        <f t="shared" si="3"/>
        <v>24215.501367814508</v>
      </c>
      <c r="AA6">
        <f t="shared" ref="AA6:AA49" si="23">Y5</f>
        <v>-16497.910643474374</v>
      </c>
      <c r="AB6">
        <f t="shared" ref="AB6:AB49" si="24">AA5</f>
        <v>23336.84563091338</v>
      </c>
      <c r="AC6">
        <f>(V6*Y6*AA6)/((Z6-Y6)*(Z6-AA6))</f>
        <v>0.82224994218683023</v>
      </c>
      <c r="AD6" t="e">
        <f>(U6*Z6*AA6)/((Y6-Z6)*(Y6-AA6))</f>
        <v>#DIV/0!</v>
      </c>
      <c r="AE6" t="e">
        <f>(W6*Z6*Y6)/((AA6-Z6)*(AA6-Y6))</f>
        <v>#DIV/0!</v>
      </c>
      <c r="AF6" t="e">
        <f>SUM(AC6:AE6)</f>
        <v>#DIV/0!</v>
      </c>
      <c r="AG6">
        <f>U6-((Y6*(U6-V6))/(Y6-Z6))</f>
        <v>2.0350896293806615</v>
      </c>
      <c r="AH6">
        <f>(U6+V6)/2</f>
        <v>2.50875</v>
      </c>
      <c r="AI6">
        <f>IF(AND(Z6&lt;&gt;AA6,Y6&lt;&gt;AA6),AF6,AG6)</f>
        <v>2.0350896293806615</v>
      </c>
      <c r="AJ6">
        <f t="shared" ref="AJ6:AJ49" si="25">ABS(((3/4)*ABS(W6-U6))-U6)</f>
        <v>0.01</v>
      </c>
      <c r="AK6" t="b">
        <f t="shared" ref="AK6:AK49" si="26">IF(AND(AI6&gt;AJ6),TRUE,FALSE)</f>
        <v>1</v>
      </c>
      <c r="AL6" t="s">
        <v>33</v>
      </c>
      <c r="AM6" t="b">
        <f>IF(AL6="bisect",TRUE,FALSE)</f>
        <v>1</v>
      </c>
      <c r="AN6">
        <f t="shared" si="14"/>
        <v>2.0250896293806617</v>
      </c>
      <c r="AO6">
        <f t="shared" si="4"/>
        <v>0</v>
      </c>
      <c r="AP6">
        <f t="shared" si="5"/>
        <v>9.9949999999999992</v>
      </c>
      <c r="AQ6" t="b">
        <f t="shared" ref="AQ6:AQ49" si="27">AND(AM6,AN6&gt;AO5,AN4&gt;($AD$2/2))</f>
        <v>0</v>
      </c>
      <c r="AR6" s="10" t="b">
        <f t="shared" ref="AR6:AR49" si="28">OR(TRUE,AND(NOT(AM6),AN6&lt;AO4,AN4&gt;($AD$2/2)))</f>
        <v>1</v>
      </c>
      <c r="AS6" s="10" t="b">
        <f t="shared" ref="AS6:AS49" si="29">OR(TRUE,AND(AM6,ABS(U6-W6)&lt;$AD$2))</f>
        <v>1</v>
      </c>
      <c r="AT6" s="10" t="b">
        <f>OR(TRUE,AND(NOT(AM6),ABS(W6-X6)&lt;$AD$2))</f>
        <v>1</v>
      </c>
      <c r="AU6" t="str">
        <f t="shared" ref="AU6:AU49" si="30">IF(OR(NOT(AK6),AQ6),"bisect","other")</f>
        <v>other</v>
      </c>
      <c r="AV6" t="b">
        <f t="shared" si="7"/>
        <v>0</v>
      </c>
      <c r="AW6" t="str">
        <f>IF(AV6,"quad","Secant")</f>
        <v>Secant</v>
      </c>
      <c r="AX6" t="str">
        <f>IF(AU6="bisect",AU6,AW6)</f>
        <v>Secant</v>
      </c>
      <c r="AY6">
        <f t="shared" si="8"/>
        <v>2.0350896293806615</v>
      </c>
      <c r="AZ6">
        <f t="shared" si="9"/>
        <v>25559.683624571859</v>
      </c>
      <c r="BA6">
        <f t="shared" si="10"/>
        <v>0.01</v>
      </c>
      <c r="BB6">
        <f t="shared" si="11"/>
        <v>2.0350896293806615</v>
      </c>
      <c r="BC6">
        <f t="shared" si="12"/>
        <v>-16497.910643474374</v>
      </c>
      <c r="BD6">
        <f t="shared" si="13"/>
        <v>25559.683624571859</v>
      </c>
      <c r="BE6">
        <f t="shared" si="15"/>
        <v>0.01</v>
      </c>
      <c r="BF6">
        <f t="shared" si="16"/>
        <v>2.0350896293806615</v>
      </c>
      <c r="BI6" t="str">
        <f t="shared" si="17"/>
        <v>cash_flows.push_back(mirr::CashFlow(dates::MakeDate("2009-10-26"), 20439.95));</v>
      </c>
    </row>
    <row r="7" spans="1:61" x14ac:dyDescent="0.25">
      <c r="A7" s="8">
        <v>40126</v>
      </c>
      <c r="B7" s="2">
        <v>-5000</v>
      </c>
      <c r="C7" s="2"/>
      <c r="D7" s="2">
        <f t="shared" si="0"/>
        <v>893</v>
      </c>
      <c r="F7">
        <f t="shared" si="18"/>
        <v>0.02</v>
      </c>
      <c r="G7">
        <f t="shared" si="1"/>
        <v>-12955.747863533281</v>
      </c>
      <c r="R7">
        <f t="shared" si="19"/>
        <v>0.02</v>
      </c>
      <c r="T7">
        <f t="shared" si="20"/>
        <v>4</v>
      </c>
      <c r="U7" s="6">
        <f t="shared" si="21"/>
        <v>0.01</v>
      </c>
      <c r="V7" s="6">
        <f t="shared" si="21"/>
        <v>2.0350896293806615</v>
      </c>
      <c r="W7" s="6">
        <f t="shared" si="22"/>
        <v>0.01</v>
      </c>
      <c r="X7" s="6">
        <f t="shared" ref="X7:X49" si="31">W6</f>
        <v>0.01</v>
      </c>
      <c r="Y7">
        <f t="shared" si="2"/>
        <v>-16497.910643474374</v>
      </c>
      <c r="Z7">
        <f t="shared" si="3"/>
        <v>25559.683624571859</v>
      </c>
      <c r="AA7">
        <f t="shared" si="23"/>
        <v>-16497.910643474374</v>
      </c>
      <c r="AB7">
        <f t="shared" si="24"/>
        <v>-16497.910643474374</v>
      </c>
      <c r="AC7">
        <f t="shared" ref="AC7:AC49" si="32">(V7*Y7*AA7)/((Z7-Y7)*(Z7-AA7))</f>
        <v>0.31315011907939821</v>
      </c>
      <c r="AD7" t="e">
        <f t="shared" ref="AD7:AD49" si="33">(U7*Z7*AA7)/((Y7-Z7)*(Y7-AA7))</f>
        <v>#DIV/0!</v>
      </c>
      <c r="AE7" t="e">
        <f t="shared" ref="AE7:AE49" si="34">(W7*Z7*Y7)/((AA7-Z7)*(AA7-Y7))</f>
        <v>#DIV/0!</v>
      </c>
      <c r="AF7" t="e">
        <f t="shared" ref="AF7:AF49" si="35">SUM(AC7:AE7)</f>
        <v>#DIV/0!</v>
      </c>
      <c r="AG7">
        <f t="shared" ref="AG7:AG49" si="36">U7-((Y7*(U7-V7))/(Y7-Z7))</f>
        <v>0.80438085634708434</v>
      </c>
      <c r="AH7">
        <f t="shared" ref="AH7:AH49" si="37">(U7+V7)/2</f>
        <v>1.0225448146903307</v>
      </c>
      <c r="AI7">
        <f>IF(AND(Z7&lt;&gt;AA7,Y7&lt;&gt;AA7),AF7,AG7)</f>
        <v>0.80438085634708434</v>
      </c>
      <c r="AJ7">
        <f t="shared" si="25"/>
        <v>0.01</v>
      </c>
      <c r="AK7" t="b">
        <f t="shared" si="26"/>
        <v>1</v>
      </c>
      <c r="AL7" t="s">
        <v>33</v>
      </c>
      <c r="AM7" t="b">
        <f t="shared" ref="AM7:AM49" si="38">IF(AL7="bisect",TRUE,FALSE)</f>
        <v>1</v>
      </c>
      <c r="AN7">
        <f t="shared" si="14"/>
        <v>0.79438085634708433</v>
      </c>
      <c r="AO7">
        <f t="shared" si="4"/>
        <v>0</v>
      </c>
      <c r="AP7">
        <f t="shared" si="5"/>
        <v>0</v>
      </c>
      <c r="AQ7" t="b">
        <f>AND(AM7,AN7&gt;AO6,AN5&gt;($AD$2/2))</f>
        <v>1</v>
      </c>
      <c r="AR7" s="10" t="b">
        <f t="shared" si="28"/>
        <v>1</v>
      </c>
      <c r="AS7" s="10" t="b">
        <f t="shared" si="29"/>
        <v>1</v>
      </c>
      <c r="AT7" s="10" t="b">
        <f t="shared" ref="AT7:AT49" si="39">OR(TRUE,AND(NOT(AM7),ABS(W7-X7)&lt;$AD$2))</f>
        <v>1</v>
      </c>
      <c r="AU7" t="str">
        <f t="shared" si="30"/>
        <v>bisect</v>
      </c>
      <c r="AV7" t="b">
        <f t="shared" si="7"/>
        <v>0</v>
      </c>
      <c r="AW7" t="str">
        <f t="shared" ref="AW7:AW49" si="40">IF(AV7,"quad","Secant")</f>
        <v>Secant</v>
      </c>
      <c r="AX7" t="str">
        <f t="shared" ref="AX7:AX49" si="41">IF(AU7="bisect",AU7,AW7)</f>
        <v>bisect</v>
      </c>
      <c r="AY7">
        <f t="shared" si="8"/>
        <v>1.0225448146903307</v>
      </c>
      <c r="AZ7" s="1">
        <f t="shared" si="9"/>
        <v>27450.699013841455</v>
      </c>
      <c r="BA7">
        <f t="shared" si="10"/>
        <v>0.01</v>
      </c>
      <c r="BB7">
        <f t="shared" si="11"/>
        <v>1.0225448146903307</v>
      </c>
      <c r="BC7">
        <f t="shared" si="12"/>
        <v>-16497.910643474374</v>
      </c>
      <c r="BD7">
        <f t="shared" si="13"/>
        <v>27450.699013841455</v>
      </c>
      <c r="BE7">
        <f t="shared" si="15"/>
        <v>0.01</v>
      </c>
      <c r="BF7">
        <f t="shared" si="16"/>
        <v>1.0225448146903307</v>
      </c>
      <c r="BI7" t="str">
        <f t="shared" si="17"/>
        <v>cash_flows.push_back(mirr::CashFlow(dates::MakeDate("2009-11-09"), -5000));</v>
      </c>
    </row>
    <row r="8" spans="1:61" x14ac:dyDescent="0.25">
      <c r="A8" s="8">
        <v>40220</v>
      </c>
      <c r="B8" s="2">
        <v>3000</v>
      </c>
      <c r="C8" s="2"/>
      <c r="D8" s="2">
        <f t="shared" si="0"/>
        <v>987</v>
      </c>
      <c r="F8">
        <f t="shared" si="18"/>
        <v>2.5000000000000001E-2</v>
      </c>
      <c r="G8">
        <f t="shared" si="1"/>
        <v>-11293.397462864581</v>
      </c>
      <c r="R8">
        <f t="shared" si="19"/>
        <v>2.5000000000000001E-2</v>
      </c>
      <c r="T8">
        <f t="shared" si="20"/>
        <v>5</v>
      </c>
      <c r="U8" s="6">
        <f t="shared" si="21"/>
        <v>0.01</v>
      </c>
      <c r="V8" s="6">
        <f t="shared" si="21"/>
        <v>1.0225448146903307</v>
      </c>
      <c r="W8" s="6">
        <f t="shared" si="22"/>
        <v>0.01</v>
      </c>
      <c r="X8" s="6">
        <f t="shared" si="31"/>
        <v>0.01</v>
      </c>
      <c r="Y8">
        <f t="shared" si="2"/>
        <v>-16497.910643474374</v>
      </c>
      <c r="Z8">
        <f t="shared" si="3"/>
        <v>27450.699013841455</v>
      </c>
      <c r="AA8">
        <f t="shared" si="23"/>
        <v>-16497.910643474374</v>
      </c>
      <c r="AB8">
        <f t="shared" si="24"/>
        <v>-16497.910643474374</v>
      </c>
      <c r="AC8">
        <f t="shared" si="32"/>
        <v>0.14409534924320108</v>
      </c>
      <c r="AD8" t="e">
        <f t="shared" si="33"/>
        <v>#DIV/0!</v>
      </c>
      <c r="AE8" t="e">
        <f t="shared" si="34"/>
        <v>#DIV/0!</v>
      </c>
      <c r="AF8" t="e">
        <f t="shared" si="35"/>
        <v>#DIV/0!</v>
      </c>
      <c r="AG8">
        <f t="shared" si="36"/>
        <v>0.39010016711629114</v>
      </c>
      <c r="AH8">
        <f t="shared" si="37"/>
        <v>0.51627240734516533</v>
      </c>
      <c r="AI8">
        <f t="shared" ref="AI8:AI49" si="42">IF(AND(Z8&lt;&gt;AA8,Y8&lt;&gt;AA8),AF8,AG8)</f>
        <v>0.39010016711629114</v>
      </c>
      <c r="AJ8">
        <f t="shared" si="25"/>
        <v>0.01</v>
      </c>
      <c r="AK8" t="b">
        <f t="shared" si="26"/>
        <v>1</v>
      </c>
      <c r="AL8" t="s">
        <v>33</v>
      </c>
      <c r="AM8" t="b">
        <f t="shared" si="38"/>
        <v>1</v>
      </c>
      <c r="AN8">
        <f t="shared" si="14"/>
        <v>0.38010016711629113</v>
      </c>
      <c r="AO8">
        <f t="shared" si="4"/>
        <v>0</v>
      </c>
      <c r="AP8">
        <f t="shared" si="5"/>
        <v>0</v>
      </c>
      <c r="AQ8" t="b">
        <f t="shared" si="27"/>
        <v>1</v>
      </c>
      <c r="AR8" s="10" t="b">
        <f t="shared" si="28"/>
        <v>1</v>
      </c>
      <c r="AS8" s="10" t="b">
        <f t="shared" si="29"/>
        <v>1</v>
      </c>
      <c r="AT8" s="10" t="b">
        <f t="shared" si="39"/>
        <v>1</v>
      </c>
      <c r="AU8" t="str">
        <f t="shared" si="30"/>
        <v>bisect</v>
      </c>
      <c r="AV8" t="b">
        <f t="shared" si="7"/>
        <v>0</v>
      </c>
      <c r="AW8" t="str">
        <f t="shared" si="40"/>
        <v>Secant</v>
      </c>
      <c r="AX8" t="str">
        <f t="shared" si="41"/>
        <v>bisect</v>
      </c>
      <c r="AY8">
        <f t="shared" si="8"/>
        <v>0.51627240734516533</v>
      </c>
      <c r="AZ8">
        <f t="shared" si="9"/>
        <v>28035.944498649267</v>
      </c>
      <c r="BA8">
        <f t="shared" si="10"/>
        <v>0.01</v>
      </c>
      <c r="BB8">
        <f t="shared" si="11"/>
        <v>0.51627240734516533</v>
      </c>
      <c r="BC8">
        <f t="shared" si="12"/>
        <v>-16497.910643474374</v>
      </c>
      <c r="BD8">
        <f t="shared" si="13"/>
        <v>28035.944498649267</v>
      </c>
      <c r="BE8">
        <f t="shared" si="15"/>
        <v>0.01</v>
      </c>
      <c r="BF8">
        <f t="shared" si="16"/>
        <v>0.51627240734516533</v>
      </c>
      <c r="BI8" t="str">
        <f t="shared" si="17"/>
        <v>cash_flows.push_back(mirr::CashFlow(dates::MakeDate("2010-02-11"), 3000));</v>
      </c>
    </row>
    <row r="9" spans="1:61" x14ac:dyDescent="0.25">
      <c r="A9" s="8">
        <v>41571</v>
      </c>
      <c r="B9" s="2">
        <v>49190</v>
      </c>
      <c r="C9" s="2"/>
      <c r="D9" s="2">
        <f t="shared" si="0"/>
        <v>2338</v>
      </c>
      <c r="F9">
        <f t="shared" si="18"/>
        <v>3.0000000000000002E-2</v>
      </c>
      <c r="G9">
        <f t="shared" si="1"/>
        <v>-9699.288190564781</v>
      </c>
      <c r="R9">
        <f t="shared" si="19"/>
        <v>3.0000000000000002E-2</v>
      </c>
      <c r="T9">
        <f t="shared" si="20"/>
        <v>6</v>
      </c>
      <c r="U9" s="6">
        <f t="shared" si="21"/>
        <v>0.01</v>
      </c>
      <c r="V9" s="6">
        <f t="shared" si="21"/>
        <v>0.51627240734516533</v>
      </c>
      <c r="W9" s="6">
        <f t="shared" si="22"/>
        <v>0.01</v>
      </c>
      <c r="X9" s="6">
        <f t="shared" si="31"/>
        <v>0.01</v>
      </c>
      <c r="Y9">
        <f t="shared" si="2"/>
        <v>-16497.910643474374</v>
      </c>
      <c r="Z9">
        <f t="shared" si="3"/>
        <v>28035.944498649267</v>
      </c>
      <c r="AA9">
        <f t="shared" si="23"/>
        <v>-16497.910643474374</v>
      </c>
      <c r="AB9">
        <f t="shared" si="24"/>
        <v>-16497.910643474374</v>
      </c>
      <c r="AC9">
        <f t="shared" si="32"/>
        <v>7.0852670559539047E-2</v>
      </c>
      <c r="AD9" t="e">
        <f t="shared" si="33"/>
        <v>#DIV/0!</v>
      </c>
      <c r="AE9" t="e">
        <f t="shared" si="34"/>
        <v>#DIV/0!</v>
      </c>
      <c r="AF9" t="e">
        <f t="shared" si="35"/>
        <v>#DIV/0!</v>
      </c>
      <c r="AG9">
        <f t="shared" si="36"/>
        <v>0.19755252405123133</v>
      </c>
      <c r="AH9">
        <f t="shared" si="37"/>
        <v>0.26313620367258267</v>
      </c>
      <c r="AI9">
        <f t="shared" si="42"/>
        <v>0.19755252405123133</v>
      </c>
      <c r="AJ9">
        <f t="shared" si="25"/>
        <v>0.01</v>
      </c>
      <c r="AK9" t="b">
        <f t="shared" si="26"/>
        <v>1</v>
      </c>
      <c r="AL9" t="s">
        <v>33</v>
      </c>
      <c r="AM9" t="b">
        <f t="shared" si="38"/>
        <v>1</v>
      </c>
      <c r="AN9">
        <f t="shared" si="14"/>
        <v>0.18755252405123132</v>
      </c>
      <c r="AO9">
        <f t="shared" si="4"/>
        <v>0</v>
      </c>
      <c r="AP9">
        <f t="shared" si="5"/>
        <v>0</v>
      </c>
      <c r="AQ9" t="b">
        <f t="shared" si="27"/>
        <v>1</v>
      </c>
      <c r="AR9" s="10" t="b">
        <f t="shared" si="28"/>
        <v>1</v>
      </c>
      <c r="AS9" s="10" t="b">
        <f t="shared" si="29"/>
        <v>1</v>
      </c>
      <c r="AT9" s="10" t="b">
        <f t="shared" si="39"/>
        <v>1</v>
      </c>
      <c r="AU9" t="str">
        <f t="shared" si="30"/>
        <v>bisect</v>
      </c>
      <c r="AV9" t="b">
        <f t="shared" si="7"/>
        <v>0</v>
      </c>
      <c r="AW9" t="str">
        <f t="shared" si="40"/>
        <v>Secant</v>
      </c>
      <c r="AX9" t="str">
        <f t="shared" si="41"/>
        <v>bisect</v>
      </c>
      <c r="AY9">
        <f t="shared" si="8"/>
        <v>0.26313620367258267</v>
      </c>
      <c r="AZ9">
        <f t="shared" si="9"/>
        <v>22955.31171938885</v>
      </c>
      <c r="BA9">
        <f t="shared" si="10"/>
        <v>0.01</v>
      </c>
      <c r="BB9">
        <f t="shared" si="11"/>
        <v>0.26313620367258267</v>
      </c>
      <c r="BC9">
        <f t="shared" si="12"/>
        <v>-16497.910643474374</v>
      </c>
      <c r="BD9">
        <f t="shared" si="13"/>
        <v>22955.31171938885</v>
      </c>
      <c r="BE9">
        <f t="shared" si="15"/>
        <v>0.01</v>
      </c>
      <c r="BF9">
        <f t="shared" si="16"/>
        <v>0.26313620367258267</v>
      </c>
      <c r="BI9" t="str">
        <f t="shared" si="17"/>
        <v>cash_flows.push_back(mirr::CashFlow(dates::MakeDate("2013-10-24"), 49190));</v>
      </c>
    </row>
    <row r="10" spans="1:61" x14ac:dyDescent="0.25">
      <c r="A10" s="8">
        <v>41698</v>
      </c>
      <c r="B10" s="2">
        <v>-112961.67</v>
      </c>
      <c r="C10" s="2"/>
      <c r="D10" s="2">
        <f t="shared" si="0"/>
        <v>2465</v>
      </c>
      <c r="F10">
        <f t="shared" si="18"/>
        <v>3.5000000000000003E-2</v>
      </c>
      <c r="G10">
        <f t="shared" si="1"/>
        <v>-8170.4261203447095</v>
      </c>
      <c r="R10">
        <f t="shared" si="19"/>
        <v>3.5000000000000003E-2</v>
      </c>
      <c r="T10">
        <f t="shared" si="20"/>
        <v>7</v>
      </c>
      <c r="U10" s="6">
        <f t="shared" si="21"/>
        <v>0.01</v>
      </c>
      <c r="V10" s="6">
        <f t="shared" si="21"/>
        <v>0.26313620367258267</v>
      </c>
      <c r="W10" s="6">
        <f t="shared" si="22"/>
        <v>0.01</v>
      </c>
      <c r="X10" s="6">
        <f t="shared" si="31"/>
        <v>0.01</v>
      </c>
      <c r="Y10">
        <f t="shared" si="2"/>
        <v>-16497.910643474374</v>
      </c>
      <c r="Z10">
        <f t="shared" si="3"/>
        <v>22955.31171938885</v>
      </c>
      <c r="AA10">
        <f t="shared" si="23"/>
        <v>-16497.910643474374</v>
      </c>
      <c r="AB10">
        <f t="shared" si="24"/>
        <v>-16497.910643474374</v>
      </c>
      <c r="AC10">
        <f t="shared" si="32"/>
        <v>4.6012257157161694E-2</v>
      </c>
      <c r="AD10" t="e">
        <f t="shared" si="33"/>
        <v>#DIV/0!</v>
      </c>
      <c r="AE10" t="e">
        <f t="shared" si="34"/>
        <v>#DIV/0!</v>
      </c>
      <c r="AF10" t="e">
        <f t="shared" si="35"/>
        <v>#DIV/0!</v>
      </c>
      <c r="AG10">
        <f t="shared" si="36"/>
        <v>0.1158524049166036</v>
      </c>
      <c r="AH10">
        <f t="shared" si="37"/>
        <v>0.13656810183629134</v>
      </c>
      <c r="AI10">
        <f t="shared" si="42"/>
        <v>0.1158524049166036</v>
      </c>
      <c r="AJ10">
        <f t="shared" si="25"/>
        <v>0.01</v>
      </c>
      <c r="AK10" t="b">
        <f t="shared" si="26"/>
        <v>1</v>
      </c>
      <c r="AL10" t="s">
        <v>33</v>
      </c>
      <c r="AM10" t="b">
        <f t="shared" si="38"/>
        <v>1</v>
      </c>
      <c r="AN10">
        <f t="shared" si="14"/>
        <v>0.10585240491660361</v>
      </c>
      <c r="AO10">
        <f t="shared" si="4"/>
        <v>0</v>
      </c>
      <c r="AP10">
        <f t="shared" si="5"/>
        <v>0</v>
      </c>
      <c r="AQ10" t="b">
        <f t="shared" si="27"/>
        <v>1</v>
      </c>
      <c r="AR10" s="10" t="b">
        <f t="shared" si="28"/>
        <v>1</v>
      </c>
      <c r="AS10" s="10" t="b">
        <f t="shared" si="29"/>
        <v>1</v>
      </c>
      <c r="AT10" s="10" t="b">
        <f t="shared" si="39"/>
        <v>1</v>
      </c>
      <c r="AU10" t="str">
        <f t="shared" si="30"/>
        <v>bisect</v>
      </c>
      <c r="AV10" t="b">
        <f t="shared" si="7"/>
        <v>0</v>
      </c>
      <c r="AW10" t="str">
        <f t="shared" si="40"/>
        <v>Secant</v>
      </c>
      <c r="AX10" t="str">
        <f t="shared" si="41"/>
        <v>bisect</v>
      </c>
      <c r="AY10">
        <f t="shared" si="8"/>
        <v>0.13656810183629134</v>
      </c>
      <c r="AZ10">
        <f t="shared" si="9"/>
        <v>12469.357533366026</v>
      </c>
      <c r="BA10">
        <f t="shared" si="10"/>
        <v>0.01</v>
      </c>
      <c r="BB10">
        <f t="shared" si="11"/>
        <v>0.13656810183629134</v>
      </c>
      <c r="BC10">
        <f t="shared" si="12"/>
        <v>-16497.910643474374</v>
      </c>
      <c r="BD10">
        <f t="shared" si="13"/>
        <v>12469.357533366026</v>
      </c>
      <c r="BE10">
        <f t="shared" si="15"/>
        <v>0.13656810183629134</v>
      </c>
      <c r="BF10">
        <f t="shared" si="16"/>
        <v>0.01</v>
      </c>
      <c r="BI10" t="str">
        <f t="shared" si="17"/>
        <v>cash_flows.push_back(mirr::CashFlow(dates::MakeDate("2014-02-28"), -112961.67));</v>
      </c>
    </row>
    <row r="11" spans="1:61" x14ac:dyDescent="0.25">
      <c r="A11" s="8"/>
      <c r="B11" s="2"/>
      <c r="C11" s="2"/>
      <c r="D11" s="2"/>
      <c r="F11">
        <f t="shared" si="18"/>
        <v>0.04</v>
      </c>
      <c r="G11">
        <f t="shared" si="1"/>
        <v>-6703.9603547508013</v>
      </c>
      <c r="R11">
        <f t="shared" si="19"/>
        <v>0.04</v>
      </c>
      <c r="T11">
        <f t="shared" si="20"/>
        <v>8</v>
      </c>
      <c r="U11" s="6">
        <f t="shared" si="21"/>
        <v>0.13656810183629134</v>
      </c>
      <c r="V11" s="6">
        <f t="shared" si="21"/>
        <v>0.01</v>
      </c>
      <c r="W11" s="6">
        <f t="shared" si="22"/>
        <v>0.01</v>
      </c>
      <c r="X11" s="6">
        <f t="shared" si="31"/>
        <v>0.01</v>
      </c>
      <c r="Y11">
        <f t="shared" si="2"/>
        <v>12469.357533366026</v>
      </c>
      <c r="Z11">
        <f t="shared" si="3"/>
        <v>-16497.910643474374</v>
      </c>
      <c r="AA11">
        <f t="shared" si="23"/>
        <v>-16497.910643474374</v>
      </c>
      <c r="AB11">
        <f t="shared" si="24"/>
        <v>-16497.910643474374</v>
      </c>
      <c r="AC11" t="e">
        <f t="shared" si="32"/>
        <v>#DIV/0!</v>
      </c>
      <c r="AD11">
        <f t="shared" si="33"/>
        <v>4.4298812783758627E-2</v>
      </c>
      <c r="AE11" t="e">
        <f t="shared" si="34"/>
        <v>#DIV/0!</v>
      </c>
      <c r="AF11" t="e">
        <f t="shared" si="35"/>
        <v>#DIV/0!</v>
      </c>
      <c r="AG11">
        <f t="shared" si="36"/>
        <v>8.2085128002465979E-2</v>
      </c>
      <c r="AH11">
        <f t="shared" si="37"/>
        <v>7.3284050918145674E-2</v>
      </c>
      <c r="AI11">
        <f t="shared" si="42"/>
        <v>8.2085128002465979E-2</v>
      </c>
      <c r="AJ11">
        <f t="shared" si="25"/>
        <v>4.1642025459072834E-2</v>
      </c>
      <c r="AK11" t="b">
        <f t="shared" si="26"/>
        <v>1</v>
      </c>
      <c r="AL11" t="s">
        <v>33</v>
      </c>
      <c r="AM11" t="b">
        <f t="shared" si="38"/>
        <v>1</v>
      </c>
      <c r="AN11">
        <f t="shared" si="14"/>
        <v>5.448297383382536E-2</v>
      </c>
      <c r="AO11">
        <f t="shared" si="4"/>
        <v>6.3284050918145665E-2</v>
      </c>
      <c r="AP11">
        <f t="shared" si="5"/>
        <v>0</v>
      </c>
      <c r="AQ11" t="b">
        <f t="shared" si="27"/>
        <v>1</v>
      </c>
      <c r="AR11" s="10" t="b">
        <f t="shared" si="28"/>
        <v>1</v>
      </c>
      <c r="AS11" s="10" t="b">
        <f t="shared" si="29"/>
        <v>1</v>
      </c>
      <c r="AT11" s="10" t="b">
        <f t="shared" si="39"/>
        <v>1</v>
      </c>
      <c r="AU11" t="str">
        <f t="shared" si="30"/>
        <v>bisect</v>
      </c>
      <c r="AV11" t="b">
        <f t="shared" si="7"/>
        <v>0</v>
      </c>
      <c r="AW11" t="str">
        <f t="shared" si="40"/>
        <v>Secant</v>
      </c>
      <c r="AX11" t="str">
        <f t="shared" si="41"/>
        <v>bisect</v>
      </c>
      <c r="AY11">
        <f t="shared" si="8"/>
        <v>7.3284050918145674E-2</v>
      </c>
      <c r="AZ11">
        <f t="shared" si="9"/>
        <v>1654.7858695751638</v>
      </c>
      <c r="BA11">
        <f t="shared" si="10"/>
        <v>7.3284050918145674E-2</v>
      </c>
      <c r="BB11">
        <f t="shared" si="11"/>
        <v>0.01</v>
      </c>
      <c r="BC11">
        <f t="shared" si="12"/>
        <v>1654.7858695751638</v>
      </c>
      <c r="BD11">
        <f t="shared" si="13"/>
        <v>-16497.910643474374</v>
      </c>
      <c r="BE11">
        <f t="shared" si="15"/>
        <v>7.3284050918145674E-2</v>
      </c>
      <c r="BF11">
        <f t="shared" si="16"/>
        <v>0.01</v>
      </c>
    </row>
    <row r="12" spans="1:61" x14ac:dyDescent="0.25">
      <c r="A12" s="8"/>
      <c r="B12" s="2"/>
      <c r="C12" s="2"/>
      <c r="D12" s="2"/>
      <c r="F12">
        <f t="shared" si="18"/>
        <v>4.4999999999999998E-2</v>
      </c>
      <c r="G12">
        <f t="shared" si="1"/>
        <v>-5297.1755920961878</v>
      </c>
      <c r="R12">
        <f t="shared" si="19"/>
        <v>4.4999999999999998E-2</v>
      </c>
      <c r="T12">
        <f t="shared" si="20"/>
        <v>9</v>
      </c>
      <c r="U12" s="6">
        <f t="shared" si="21"/>
        <v>7.3284050918145674E-2</v>
      </c>
      <c r="V12" s="6">
        <f t="shared" si="21"/>
        <v>0.01</v>
      </c>
      <c r="W12" s="6">
        <f t="shared" si="22"/>
        <v>0.13656810183629134</v>
      </c>
      <c r="X12" s="6">
        <f t="shared" si="31"/>
        <v>0.01</v>
      </c>
      <c r="Y12">
        <f t="shared" si="2"/>
        <v>1654.7858695751638</v>
      </c>
      <c r="Z12">
        <f t="shared" si="3"/>
        <v>-16497.910643474374</v>
      </c>
      <c r="AA12">
        <f t="shared" si="23"/>
        <v>12469.357533366026</v>
      </c>
      <c r="AB12">
        <f t="shared" si="24"/>
        <v>-16497.910643474374</v>
      </c>
      <c r="AC12">
        <f t="shared" si="32"/>
        <v>3.9240740517201042E-4</v>
      </c>
      <c r="AD12">
        <f t="shared" si="33"/>
        <v>7.6794836950145495E-2</v>
      </c>
      <c r="AE12">
        <f t="shared" si="34"/>
        <v>-1.1901540013473953E-2</v>
      </c>
      <c r="AF12">
        <f t="shared" si="35"/>
        <v>6.5285704341843553E-2</v>
      </c>
      <c r="AG12">
        <f t="shared" si="36"/>
        <v>6.7515125450045607E-2</v>
      </c>
      <c r="AH12">
        <f t="shared" si="37"/>
        <v>4.1642025459072834E-2</v>
      </c>
      <c r="AI12">
        <f t="shared" si="42"/>
        <v>6.5285704341843553E-2</v>
      </c>
      <c r="AJ12">
        <f t="shared" si="25"/>
        <v>2.5821012729536422E-2</v>
      </c>
      <c r="AK12" t="b">
        <f t="shared" si="26"/>
        <v>1</v>
      </c>
      <c r="AL12" t="s">
        <v>33</v>
      </c>
      <c r="AM12" t="b">
        <f t="shared" si="38"/>
        <v>1</v>
      </c>
      <c r="AN12">
        <f t="shared" si="14"/>
        <v>7.9983465763021205E-3</v>
      </c>
      <c r="AO12">
        <f t="shared" si="4"/>
        <v>3.1642025459072833E-2</v>
      </c>
      <c r="AP12">
        <f t="shared" si="5"/>
        <v>6.3284050918145665E-2</v>
      </c>
      <c r="AQ12" t="b">
        <f t="shared" si="27"/>
        <v>0</v>
      </c>
      <c r="AR12" s="10" t="b">
        <f t="shared" si="28"/>
        <v>1</v>
      </c>
      <c r="AS12" s="10" t="b">
        <f t="shared" si="29"/>
        <v>1</v>
      </c>
      <c r="AT12" s="10" t="b">
        <f t="shared" si="39"/>
        <v>1</v>
      </c>
      <c r="AU12" t="str">
        <f t="shared" si="30"/>
        <v>other</v>
      </c>
      <c r="AV12" t="b">
        <f t="shared" si="7"/>
        <v>1</v>
      </c>
      <c r="AW12" t="str">
        <f t="shared" si="40"/>
        <v>quad</v>
      </c>
      <c r="AX12" t="str">
        <f t="shared" si="41"/>
        <v>quad</v>
      </c>
      <c r="AY12">
        <f t="shared" si="8"/>
        <v>6.5285704341843553E-2</v>
      </c>
      <c r="AZ12">
        <f t="shared" si="9"/>
        <v>-150.21688933708356</v>
      </c>
      <c r="BA12">
        <f t="shared" si="10"/>
        <v>7.3284050918145674E-2</v>
      </c>
      <c r="BB12">
        <f t="shared" si="11"/>
        <v>6.5285704341843553E-2</v>
      </c>
      <c r="BC12">
        <f t="shared" si="12"/>
        <v>1654.7858695751638</v>
      </c>
      <c r="BD12">
        <f t="shared" si="13"/>
        <v>-150.21688933708356</v>
      </c>
      <c r="BE12">
        <f t="shared" si="15"/>
        <v>6.5285704341843553E-2</v>
      </c>
      <c r="BF12">
        <f t="shared" si="16"/>
        <v>7.3284050918145674E-2</v>
      </c>
    </row>
    <row r="13" spans="1:61" x14ac:dyDescent="0.25">
      <c r="A13" s="8"/>
      <c r="B13" s="2"/>
      <c r="C13" s="2"/>
      <c r="D13" s="2"/>
      <c r="F13">
        <f t="shared" si="18"/>
        <v>4.9999999999999996E-2</v>
      </c>
      <c r="G13">
        <f t="shared" si="1"/>
        <v>-3947.4851115499769</v>
      </c>
      <c r="R13">
        <f t="shared" si="19"/>
        <v>4.9999999999999996E-2</v>
      </c>
      <c r="T13">
        <f t="shared" si="20"/>
        <v>10</v>
      </c>
      <c r="U13" s="6">
        <f t="shared" si="21"/>
        <v>6.5285704341843553E-2</v>
      </c>
      <c r="V13" s="6">
        <f t="shared" si="21"/>
        <v>7.3284050918145674E-2</v>
      </c>
      <c r="W13" s="6">
        <f t="shared" si="22"/>
        <v>7.3284050918145674E-2</v>
      </c>
      <c r="X13" s="6">
        <f t="shared" si="31"/>
        <v>0.13656810183629134</v>
      </c>
      <c r="Y13">
        <f t="shared" si="2"/>
        <v>-150.21688933708356</v>
      </c>
      <c r="Z13">
        <f t="shared" si="3"/>
        <v>1654.7858695751638</v>
      </c>
      <c r="AA13">
        <f t="shared" si="23"/>
        <v>1654.7858695751638</v>
      </c>
      <c r="AB13">
        <f t="shared" si="24"/>
        <v>12469.357533366026</v>
      </c>
      <c r="AC13" t="e">
        <f t="shared" si="32"/>
        <v>#DIV/0!</v>
      </c>
      <c r="AD13">
        <f t="shared" si="33"/>
        <v>5.4871389926965018E-2</v>
      </c>
      <c r="AE13" t="e">
        <f t="shared" si="34"/>
        <v>#DIV/0!</v>
      </c>
      <c r="AF13" t="e">
        <f t="shared" si="35"/>
        <v>#DIV/0!</v>
      </c>
      <c r="AG13">
        <f t="shared" si="36"/>
        <v>6.5951346949091466E-2</v>
      </c>
      <c r="AH13">
        <f t="shared" si="37"/>
        <v>6.9284877629994607E-2</v>
      </c>
      <c r="AI13">
        <f t="shared" si="42"/>
        <v>6.5951346949091466E-2</v>
      </c>
      <c r="AJ13">
        <f t="shared" si="25"/>
        <v>5.928694440961696E-2</v>
      </c>
      <c r="AK13" t="b">
        <f t="shared" si="26"/>
        <v>1</v>
      </c>
      <c r="AL13" t="s">
        <v>33</v>
      </c>
      <c r="AM13" t="b">
        <f t="shared" si="38"/>
        <v>1</v>
      </c>
      <c r="AN13">
        <f t="shared" si="14"/>
        <v>6.6564260724791269E-4</v>
      </c>
      <c r="AO13">
        <f t="shared" si="4"/>
        <v>3.9991732881510603E-3</v>
      </c>
      <c r="AP13">
        <f t="shared" si="5"/>
        <v>3.1642025459072833E-2</v>
      </c>
      <c r="AQ13" t="b">
        <f t="shared" si="27"/>
        <v>0</v>
      </c>
      <c r="AR13" s="10" t="b">
        <f t="shared" si="28"/>
        <v>1</v>
      </c>
      <c r="AS13" s="10" t="b">
        <f t="shared" si="29"/>
        <v>1</v>
      </c>
      <c r="AT13" s="10" t="b">
        <f t="shared" si="39"/>
        <v>1</v>
      </c>
      <c r="AU13" t="str">
        <f t="shared" si="30"/>
        <v>other</v>
      </c>
      <c r="AV13" t="b">
        <f t="shared" si="7"/>
        <v>0</v>
      </c>
      <c r="AW13" t="str">
        <f t="shared" si="40"/>
        <v>Secant</v>
      </c>
      <c r="AX13" t="str">
        <f t="shared" si="41"/>
        <v>Secant</v>
      </c>
      <c r="AY13">
        <f t="shared" si="8"/>
        <v>6.5951346949091466E-2</v>
      </c>
      <c r="AZ13">
        <f t="shared" si="9"/>
        <v>4.5491448573447997</v>
      </c>
      <c r="BA13">
        <f t="shared" si="10"/>
        <v>6.5285704341843553E-2</v>
      </c>
      <c r="BB13">
        <f t="shared" si="11"/>
        <v>6.5951346949091466E-2</v>
      </c>
      <c r="BC13">
        <f t="shared" si="12"/>
        <v>-150.21688933708356</v>
      </c>
      <c r="BD13">
        <f t="shared" si="13"/>
        <v>4.5491448573447997</v>
      </c>
      <c r="BE13">
        <f t="shared" si="15"/>
        <v>6.5951346949091466E-2</v>
      </c>
      <c r="BF13">
        <f t="shared" si="16"/>
        <v>6.5285704341843553E-2</v>
      </c>
    </row>
    <row r="14" spans="1:61" x14ac:dyDescent="0.25">
      <c r="A14" s="8"/>
      <c r="B14" s="2"/>
      <c r="C14" s="2"/>
      <c r="D14" s="2"/>
      <c r="F14">
        <f t="shared" si="18"/>
        <v>5.4999999999999993E-2</v>
      </c>
      <c r="G14">
        <f t="shared" si="1"/>
        <v>-2652.4241510612628</v>
      </c>
      <c r="R14">
        <f t="shared" si="19"/>
        <v>5.4999999999999993E-2</v>
      </c>
      <c r="T14">
        <f t="shared" si="20"/>
        <v>11</v>
      </c>
      <c r="U14" s="6">
        <f t="shared" si="21"/>
        <v>6.5951346949091466E-2</v>
      </c>
      <c r="V14" s="6">
        <f t="shared" si="21"/>
        <v>6.5285704341843553E-2</v>
      </c>
      <c r="W14" s="6">
        <f t="shared" si="22"/>
        <v>6.5285704341843553E-2</v>
      </c>
      <c r="X14" s="6">
        <f t="shared" si="31"/>
        <v>7.3284050918145674E-2</v>
      </c>
      <c r="Y14">
        <f t="shared" si="2"/>
        <v>4.5491448573447997</v>
      </c>
      <c r="Z14">
        <f t="shared" si="3"/>
        <v>-150.21688933708356</v>
      </c>
      <c r="AA14">
        <f t="shared" si="23"/>
        <v>-150.21688933708356</v>
      </c>
      <c r="AB14">
        <f t="shared" si="24"/>
        <v>1654.7858695751638</v>
      </c>
      <c r="AC14" t="e">
        <f t="shared" si="32"/>
        <v>#DIV/0!</v>
      </c>
      <c r="AD14">
        <f t="shared" si="33"/>
        <v>6.2131221272298691E-2</v>
      </c>
      <c r="AE14" t="e">
        <f t="shared" si="34"/>
        <v>#DIV/0!</v>
      </c>
      <c r="AF14" t="e">
        <f t="shared" si="35"/>
        <v>#DIV/0!</v>
      </c>
      <c r="AG14">
        <f t="shared" si="36"/>
        <v>6.5931781256532679E-2</v>
      </c>
      <c r="AH14">
        <f t="shared" si="37"/>
        <v>6.561852564546751E-2</v>
      </c>
      <c r="AI14">
        <f t="shared" si="42"/>
        <v>6.5931781256532679E-2</v>
      </c>
      <c r="AJ14">
        <f t="shared" si="25"/>
        <v>6.5452114993655525E-2</v>
      </c>
      <c r="AK14" t="b">
        <f t="shared" si="26"/>
        <v>1</v>
      </c>
      <c r="AL14" t="s">
        <v>33</v>
      </c>
      <c r="AM14" t="b">
        <f t="shared" si="38"/>
        <v>1</v>
      </c>
      <c r="AN14">
        <f t="shared" si="14"/>
        <v>1.9565692558787262E-5</v>
      </c>
      <c r="AO14">
        <f t="shared" si="4"/>
        <v>3.3282130362395634E-4</v>
      </c>
      <c r="AP14">
        <f t="shared" si="5"/>
        <v>3.9991732881510603E-3</v>
      </c>
      <c r="AQ14" t="b">
        <f t="shared" si="27"/>
        <v>0</v>
      </c>
      <c r="AR14" s="10" t="b">
        <f t="shared" si="28"/>
        <v>1</v>
      </c>
      <c r="AS14" s="10" t="b">
        <f t="shared" si="29"/>
        <v>1</v>
      </c>
      <c r="AT14" s="10" t="b">
        <f t="shared" si="39"/>
        <v>1</v>
      </c>
      <c r="AU14" t="str">
        <f t="shared" si="30"/>
        <v>other</v>
      </c>
      <c r="AV14" t="b">
        <f t="shared" si="7"/>
        <v>0</v>
      </c>
      <c r="AW14" t="str">
        <f t="shared" si="40"/>
        <v>Secant</v>
      </c>
      <c r="AX14" t="str">
        <f t="shared" si="41"/>
        <v>Secant</v>
      </c>
      <c r="AY14">
        <f t="shared" si="8"/>
        <v>6.5931781256532679E-2</v>
      </c>
      <c r="AZ14">
        <f t="shared" si="9"/>
        <v>1.2033581311698072E-2</v>
      </c>
      <c r="BA14">
        <f t="shared" si="10"/>
        <v>6.5931781256532679E-2</v>
      </c>
      <c r="BB14">
        <f t="shared" si="11"/>
        <v>6.5285704341843553E-2</v>
      </c>
      <c r="BC14">
        <f t="shared" si="12"/>
        <v>1.2033581311698072E-2</v>
      </c>
      <c r="BD14">
        <f t="shared" si="13"/>
        <v>-150.21688933708356</v>
      </c>
      <c r="BE14">
        <f t="shared" si="15"/>
        <v>6.5931781256532679E-2</v>
      </c>
      <c r="BF14">
        <f t="shared" si="16"/>
        <v>6.5285704341843553E-2</v>
      </c>
    </row>
    <row r="15" spans="1:61" x14ac:dyDescent="0.25">
      <c r="A15" s="8"/>
      <c r="B15" s="2"/>
      <c r="C15" s="2"/>
      <c r="D15" s="2"/>
      <c r="F15">
        <f t="shared" si="18"/>
        <v>5.9999999999999991E-2</v>
      </c>
      <c r="G15">
        <f t="shared" si="1"/>
        <v>-1409.6436544326716</v>
      </c>
      <c r="R15">
        <f t="shared" si="19"/>
        <v>5.9999999999999991E-2</v>
      </c>
      <c r="T15">
        <f t="shared" si="20"/>
        <v>12</v>
      </c>
      <c r="U15" s="6">
        <f t="shared" si="21"/>
        <v>6.5931781256532679E-2</v>
      </c>
      <c r="V15" s="6">
        <f t="shared" si="21"/>
        <v>6.5285704341843553E-2</v>
      </c>
      <c r="W15" s="6">
        <f t="shared" si="22"/>
        <v>6.5951346949091466E-2</v>
      </c>
      <c r="X15" s="6">
        <f t="shared" si="31"/>
        <v>6.5285704341843553E-2</v>
      </c>
      <c r="Y15">
        <f t="shared" si="2"/>
        <v>1.2033581311698072E-2</v>
      </c>
      <c r="Z15">
        <f t="shared" si="3"/>
        <v>-150.21688933708356</v>
      </c>
      <c r="AA15">
        <f t="shared" si="23"/>
        <v>4.5491448573447997</v>
      </c>
      <c r="AB15">
        <f t="shared" si="24"/>
        <v>-150.21688933708356</v>
      </c>
      <c r="AC15">
        <f t="shared" si="32"/>
        <v>1.5371404431378473E-7</v>
      </c>
      <c r="AD15">
        <f t="shared" si="33"/>
        <v>6.6101353979006669E-2</v>
      </c>
      <c r="AE15">
        <f t="shared" si="34"/>
        <v>-1.6977832559010537E-4</v>
      </c>
      <c r="AF15">
        <f t="shared" si="35"/>
        <v>6.5931729367460876E-2</v>
      </c>
      <c r="AG15">
        <f t="shared" si="36"/>
        <v>6.5931729504719941E-2</v>
      </c>
      <c r="AH15">
        <f t="shared" si="37"/>
        <v>6.5608742799188116E-2</v>
      </c>
      <c r="AI15">
        <f t="shared" si="42"/>
        <v>6.5931729367460876E-2</v>
      </c>
      <c r="AJ15">
        <f t="shared" si="25"/>
        <v>6.5917106987113588E-2</v>
      </c>
      <c r="AK15" t="b">
        <f t="shared" si="26"/>
        <v>1</v>
      </c>
      <c r="AL15" t="s">
        <v>33</v>
      </c>
      <c r="AM15" t="b">
        <f t="shared" si="38"/>
        <v>1</v>
      </c>
      <c r="AN15">
        <f t="shared" si="14"/>
        <v>5.1889071803201681E-8</v>
      </c>
      <c r="AO15">
        <f t="shared" si="4"/>
        <v>9.7828462793936311E-6</v>
      </c>
      <c r="AP15">
        <f t="shared" si="5"/>
        <v>3.3282130362395634E-4</v>
      </c>
      <c r="AQ15" t="b">
        <f t="shared" si="27"/>
        <v>0</v>
      </c>
      <c r="AR15" s="10" t="b">
        <f t="shared" si="28"/>
        <v>1</v>
      </c>
      <c r="AS15" s="10" t="b">
        <f t="shared" si="29"/>
        <v>1</v>
      </c>
      <c r="AT15" s="10" t="b">
        <f t="shared" si="39"/>
        <v>1</v>
      </c>
      <c r="AU15" t="str">
        <f t="shared" si="30"/>
        <v>other</v>
      </c>
      <c r="AV15" t="b">
        <f t="shared" si="7"/>
        <v>1</v>
      </c>
      <c r="AW15" t="str">
        <f t="shared" si="40"/>
        <v>quad</v>
      </c>
      <c r="AX15" t="str">
        <f t="shared" si="41"/>
        <v>quad</v>
      </c>
      <c r="AY15">
        <f t="shared" si="8"/>
        <v>6.5931729367460876E-2</v>
      </c>
      <c r="AZ15">
        <f t="shared" si="9"/>
        <v>-3.3323885872960091E-9</v>
      </c>
      <c r="BA15">
        <f t="shared" si="10"/>
        <v>6.5931781256532679E-2</v>
      </c>
      <c r="BB15">
        <f t="shared" si="11"/>
        <v>6.5931729367460876E-2</v>
      </c>
      <c r="BC15">
        <f t="shared" si="12"/>
        <v>1.2033581311698072E-2</v>
      </c>
      <c r="BD15">
        <f t="shared" si="13"/>
        <v>-3.3323885872960091E-9</v>
      </c>
      <c r="BE15">
        <f t="shared" si="15"/>
        <v>6.5931729367460876E-2</v>
      </c>
      <c r="BF15">
        <f t="shared" si="16"/>
        <v>6.5931781256532679E-2</v>
      </c>
    </row>
    <row r="16" spans="1:61" x14ac:dyDescent="0.25">
      <c r="A16" s="8"/>
      <c r="B16" s="2"/>
      <c r="C16" s="2"/>
      <c r="D16" s="2"/>
      <c r="F16">
        <f t="shared" si="18"/>
        <v>6.4999999999999988E-2</v>
      </c>
      <c r="G16">
        <f t="shared" si="1"/>
        <v>-216.90436539183429</v>
      </c>
      <c r="R16">
        <f t="shared" si="19"/>
        <v>6.4999999999999988E-2</v>
      </c>
      <c r="T16">
        <f t="shared" si="20"/>
        <v>13</v>
      </c>
      <c r="U16" s="6">
        <f t="shared" si="21"/>
        <v>6.5931729367460876E-2</v>
      </c>
      <c r="V16" s="6">
        <f t="shared" si="21"/>
        <v>6.5931781256532679E-2</v>
      </c>
      <c r="W16" s="6">
        <f t="shared" si="22"/>
        <v>6.5931781256532679E-2</v>
      </c>
      <c r="X16" s="6">
        <f t="shared" si="31"/>
        <v>6.5951346949091466E-2</v>
      </c>
      <c r="Y16">
        <f t="shared" si="2"/>
        <v>-3.3323885872960091E-9</v>
      </c>
      <c r="Z16">
        <f t="shared" si="3"/>
        <v>1.2033581311698072E-2</v>
      </c>
      <c r="AA16">
        <f t="shared" si="23"/>
        <v>1.2033581311698072E-2</v>
      </c>
      <c r="AB16">
        <f t="shared" si="24"/>
        <v>4.5491448573447997</v>
      </c>
      <c r="AC16" t="e">
        <f t="shared" si="32"/>
        <v>#DIV/0!</v>
      </c>
      <c r="AD16">
        <f t="shared" si="33"/>
        <v>6.5931692851307372E-2</v>
      </c>
      <c r="AE16" t="e">
        <f t="shared" si="34"/>
        <v>#DIV/0!</v>
      </c>
      <c r="AF16" t="e">
        <f t="shared" si="35"/>
        <v>#DIV/0!</v>
      </c>
      <c r="AG16">
        <f t="shared" si="36"/>
        <v>6.5931729367475239E-2</v>
      </c>
      <c r="AH16">
        <f t="shared" si="37"/>
        <v>6.593175531199677E-2</v>
      </c>
      <c r="AI16">
        <f t="shared" si="42"/>
        <v>6.5931729367475239E-2</v>
      </c>
      <c r="AJ16">
        <f t="shared" si="25"/>
        <v>6.5931690450657027E-2</v>
      </c>
      <c r="AK16" t="b">
        <f t="shared" si="26"/>
        <v>1</v>
      </c>
      <c r="AL16" t="s">
        <v>33</v>
      </c>
      <c r="AM16" t="b">
        <f t="shared" si="38"/>
        <v>1</v>
      </c>
      <c r="AN16">
        <f t="shared" si="14"/>
        <v>1.4363510381087963E-14</v>
      </c>
      <c r="AO16">
        <f t="shared" si="4"/>
        <v>2.594453590160084E-8</v>
      </c>
      <c r="AP16">
        <f t="shared" si="5"/>
        <v>9.7828462793936311E-6</v>
      </c>
      <c r="AQ16" t="b">
        <f t="shared" si="27"/>
        <v>0</v>
      </c>
      <c r="AR16" s="10" t="b">
        <f t="shared" si="28"/>
        <v>1</v>
      </c>
      <c r="AS16" s="10" t="b">
        <f t="shared" si="29"/>
        <v>1</v>
      </c>
      <c r="AT16" s="10" t="b">
        <f t="shared" si="39"/>
        <v>1</v>
      </c>
      <c r="AU16" t="str">
        <f t="shared" si="30"/>
        <v>other</v>
      </c>
      <c r="AV16" t="b">
        <f t="shared" si="7"/>
        <v>0</v>
      </c>
      <c r="AW16" t="str">
        <f t="shared" si="40"/>
        <v>Secant</v>
      </c>
      <c r="AX16" t="str">
        <f t="shared" si="41"/>
        <v>Secant</v>
      </c>
      <c r="AY16">
        <f t="shared" si="8"/>
        <v>6.5931729367475239E-2</v>
      </c>
      <c r="AZ16">
        <f t="shared" si="9"/>
        <v>0</v>
      </c>
      <c r="BA16">
        <f t="shared" si="10"/>
        <v>6.5931729367460876E-2</v>
      </c>
      <c r="BB16">
        <f t="shared" si="11"/>
        <v>6.5931729367475239E-2</v>
      </c>
      <c r="BC16">
        <f t="shared" si="12"/>
        <v>-3.3323885872960091E-9</v>
      </c>
      <c r="BD16">
        <f t="shared" si="13"/>
        <v>0</v>
      </c>
      <c r="BE16">
        <f t="shared" si="15"/>
        <v>6.5931729367475239E-2</v>
      </c>
      <c r="BF16">
        <f t="shared" si="16"/>
        <v>6.5931729367460876E-2</v>
      </c>
    </row>
    <row r="17" spans="1:58" x14ac:dyDescent="0.25">
      <c r="A17" s="8"/>
      <c r="B17" s="2"/>
      <c r="C17" s="2"/>
      <c r="D17" s="2"/>
      <c r="F17">
        <f t="shared" si="18"/>
        <v>6.9999999999999993E-2</v>
      </c>
      <c r="G17">
        <f t="shared" si="1"/>
        <v>927.92875207134057</v>
      </c>
      <c r="R17">
        <f t="shared" si="19"/>
        <v>6.9999999999999993E-2</v>
      </c>
      <c r="T17">
        <f t="shared" si="20"/>
        <v>14</v>
      </c>
      <c r="U17" s="6">
        <f t="shared" si="21"/>
        <v>6.5931729367475239E-2</v>
      </c>
      <c r="V17" s="6">
        <f t="shared" si="21"/>
        <v>6.5931729367460876E-2</v>
      </c>
      <c r="W17" s="6">
        <f t="shared" si="22"/>
        <v>6.5931729367460876E-2</v>
      </c>
      <c r="X17" s="6">
        <f t="shared" si="31"/>
        <v>6.5931781256532679E-2</v>
      </c>
      <c r="Y17">
        <f t="shared" si="2"/>
        <v>0</v>
      </c>
      <c r="Z17">
        <f t="shared" si="3"/>
        <v>-3.3323885872960091E-9</v>
      </c>
      <c r="AA17">
        <f t="shared" si="23"/>
        <v>-3.3323885872960091E-9</v>
      </c>
      <c r="AB17">
        <f t="shared" si="24"/>
        <v>1.2033581311698072E-2</v>
      </c>
      <c r="AC17" t="e">
        <f t="shared" si="32"/>
        <v>#DIV/0!</v>
      </c>
      <c r="AD17">
        <f t="shared" si="33"/>
        <v>6.5931729367475239E-2</v>
      </c>
      <c r="AE17" t="e">
        <f t="shared" si="34"/>
        <v>#DIV/0!</v>
      </c>
      <c r="AF17" t="e">
        <f t="shared" si="35"/>
        <v>#DIV/0!</v>
      </c>
      <c r="AG17">
        <f t="shared" si="36"/>
        <v>6.5931729367475239E-2</v>
      </c>
      <c r="AH17">
        <f t="shared" si="37"/>
        <v>6.593172936746805E-2</v>
      </c>
      <c r="AI17">
        <f t="shared" si="42"/>
        <v>6.5931729367475239E-2</v>
      </c>
      <c r="AJ17">
        <f t="shared" si="25"/>
        <v>6.593172936746447E-2</v>
      </c>
      <c r="AK17" t="b">
        <f t="shared" si="26"/>
        <v>1</v>
      </c>
      <c r="AL17" t="s">
        <v>33</v>
      </c>
      <c r="AM17" t="b">
        <f t="shared" si="38"/>
        <v>1</v>
      </c>
      <c r="AN17">
        <f t="shared" si="14"/>
        <v>0</v>
      </c>
      <c r="AO17">
        <f t="shared" si="4"/>
        <v>7.1817551905439814E-15</v>
      </c>
      <c r="AP17">
        <f t="shared" si="5"/>
        <v>2.594453590160084E-8</v>
      </c>
      <c r="AQ17" t="b">
        <f t="shared" si="27"/>
        <v>0</v>
      </c>
      <c r="AR17" s="10" t="b">
        <f t="shared" si="28"/>
        <v>1</v>
      </c>
      <c r="AS17" s="10" t="b">
        <f t="shared" si="29"/>
        <v>1</v>
      </c>
      <c r="AT17" s="10" t="b">
        <f t="shared" si="39"/>
        <v>1</v>
      </c>
      <c r="AU17" t="str">
        <f t="shared" si="30"/>
        <v>other</v>
      </c>
      <c r="AV17" t="b">
        <f t="shared" si="7"/>
        <v>0</v>
      </c>
      <c r="AW17" t="str">
        <f t="shared" si="40"/>
        <v>Secant</v>
      </c>
      <c r="AX17" t="str">
        <f t="shared" si="41"/>
        <v>Secant</v>
      </c>
      <c r="AY17">
        <f t="shared" si="8"/>
        <v>6.5931729367475239E-2</v>
      </c>
      <c r="AZ17">
        <f t="shared" si="9"/>
        <v>0</v>
      </c>
      <c r="BA17">
        <f t="shared" si="10"/>
        <v>6.5931729367475239E-2</v>
      </c>
      <c r="BB17">
        <f t="shared" si="11"/>
        <v>6.5931729367475239E-2</v>
      </c>
      <c r="BC17">
        <f t="shared" si="12"/>
        <v>0</v>
      </c>
      <c r="BD17">
        <f t="shared" si="13"/>
        <v>0</v>
      </c>
      <c r="BE17">
        <f t="shared" si="15"/>
        <v>6.5931729367475239E-2</v>
      </c>
      <c r="BF17">
        <f t="shared" si="16"/>
        <v>6.5931729367475239E-2</v>
      </c>
    </row>
    <row r="18" spans="1:58" x14ac:dyDescent="0.25">
      <c r="A18" s="8"/>
      <c r="B18" s="2"/>
      <c r="C18" s="2"/>
      <c r="D18" s="2"/>
      <c r="F18">
        <f t="shared" si="18"/>
        <v>7.4999999999999997E-2</v>
      </c>
      <c r="G18">
        <f t="shared" si="1"/>
        <v>2026.8917865030089</v>
      </c>
      <c r="R18">
        <f t="shared" si="19"/>
        <v>7.4999999999999997E-2</v>
      </c>
      <c r="T18">
        <f t="shared" si="20"/>
        <v>15</v>
      </c>
      <c r="U18" s="6">
        <f t="shared" si="21"/>
        <v>6.5931729367475239E-2</v>
      </c>
      <c r="V18" s="6">
        <f t="shared" si="21"/>
        <v>6.5931729367475239E-2</v>
      </c>
      <c r="W18" s="6">
        <f t="shared" si="22"/>
        <v>6.5931729367475239E-2</v>
      </c>
      <c r="X18" s="6">
        <f t="shared" si="31"/>
        <v>6.5931729367460876E-2</v>
      </c>
      <c r="Y18">
        <f t="shared" si="2"/>
        <v>0</v>
      </c>
      <c r="Z18">
        <f t="shared" si="3"/>
        <v>0</v>
      </c>
      <c r="AA18">
        <f t="shared" si="23"/>
        <v>0</v>
      </c>
      <c r="AB18">
        <f t="shared" si="24"/>
        <v>-3.3323885872960091E-9</v>
      </c>
      <c r="AC18" t="e">
        <f t="shared" si="32"/>
        <v>#DIV/0!</v>
      </c>
      <c r="AD18" t="e">
        <f t="shared" si="33"/>
        <v>#DIV/0!</v>
      </c>
      <c r="AE18" t="e">
        <f t="shared" si="34"/>
        <v>#DIV/0!</v>
      </c>
      <c r="AF18" t="e">
        <f t="shared" si="35"/>
        <v>#DIV/0!</v>
      </c>
      <c r="AG18" t="e">
        <f t="shared" si="36"/>
        <v>#DIV/0!</v>
      </c>
      <c r="AH18">
        <f t="shared" si="37"/>
        <v>6.5931729367475239E-2</v>
      </c>
      <c r="AI18" t="e">
        <f t="shared" si="42"/>
        <v>#DIV/0!</v>
      </c>
      <c r="AJ18">
        <f t="shared" si="25"/>
        <v>6.5931729367475239E-2</v>
      </c>
      <c r="AK18" t="e">
        <f t="shared" si="26"/>
        <v>#DIV/0!</v>
      </c>
      <c r="AL18" t="s">
        <v>33</v>
      </c>
      <c r="AM18" t="b">
        <f t="shared" si="38"/>
        <v>1</v>
      </c>
      <c r="AN18" t="e">
        <f t="shared" si="14"/>
        <v>#DIV/0!</v>
      </c>
      <c r="AO18">
        <f t="shared" si="4"/>
        <v>0</v>
      </c>
      <c r="AP18">
        <f t="shared" si="5"/>
        <v>7.1817551905439814E-15</v>
      </c>
      <c r="AQ18" t="e">
        <f t="shared" si="27"/>
        <v>#DIV/0!</v>
      </c>
      <c r="AR18" s="10" t="e">
        <f t="shared" si="28"/>
        <v>#DIV/0!</v>
      </c>
      <c r="AS18" s="10" t="b">
        <f t="shared" si="29"/>
        <v>1</v>
      </c>
      <c r="AT18" s="10" t="b">
        <f t="shared" si="39"/>
        <v>1</v>
      </c>
      <c r="AU18" t="e">
        <f t="shared" si="30"/>
        <v>#DIV/0!</v>
      </c>
      <c r="AV18" t="b">
        <f t="shared" si="7"/>
        <v>0</v>
      </c>
      <c r="AW18" t="str">
        <f t="shared" si="40"/>
        <v>Secant</v>
      </c>
      <c r="AX18" t="e">
        <f t="shared" si="41"/>
        <v>#DIV/0!</v>
      </c>
      <c r="AY18" t="e">
        <f t="shared" si="8"/>
        <v>#DIV/0!</v>
      </c>
      <c r="AZ18" t="e">
        <f t="shared" si="9"/>
        <v>#DIV/0!</v>
      </c>
      <c r="BA18" t="e">
        <f t="shared" si="10"/>
        <v>#DIV/0!</v>
      </c>
      <c r="BB18" t="e">
        <f t="shared" si="11"/>
        <v>#DIV/0!</v>
      </c>
      <c r="BC18" t="e">
        <f t="shared" si="12"/>
        <v>#DIV/0!</v>
      </c>
      <c r="BD18" t="e">
        <f t="shared" si="13"/>
        <v>#DIV/0!</v>
      </c>
      <c r="BE18" t="e">
        <f t="shared" si="15"/>
        <v>#DIV/0!</v>
      </c>
      <c r="BF18" t="e">
        <f t="shared" si="16"/>
        <v>#DIV/0!</v>
      </c>
    </row>
    <row r="19" spans="1:58" x14ac:dyDescent="0.25">
      <c r="A19" s="8"/>
      <c r="B19" s="2"/>
      <c r="C19" s="3"/>
      <c r="D19" s="2"/>
      <c r="F19">
        <f t="shared" si="18"/>
        <v>0.08</v>
      </c>
      <c r="G19">
        <f t="shared" si="1"/>
        <v>3081.9268630893494</v>
      </c>
      <c r="R19">
        <f t="shared" si="19"/>
        <v>0.08</v>
      </c>
      <c r="T19">
        <f t="shared" si="20"/>
        <v>16</v>
      </c>
      <c r="U19" s="6" t="e">
        <f t="shared" si="21"/>
        <v>#DIV/0!</v>
      </c>
      <c r="V19" s="6" t="e">
        <f t="shared" si="21"/>
        <v>#DIV/0!</v>
      </c>
      <c r="W19" s="6">
        <f t="shared" si="22"/>
        <v>6.5931729367475239E-2</v>
      </c>
      <c r="X19" s="6">
        <f t="shared" si="31"/>
        <v>6.5931729367475239E-2</v>
      </c>
      <c r="Y19" t="e">
        <f t="shared" si="2"/>
        <v>#DIV/0!</v>
      </c>
      <c r="Z19" t="e">
        <f t="shared" si="3"/>
        <v>#DIV/0!</v>
      </c>
      <c r="AA19">
        <f t="shared" si="23"/>
        <v>0</v>
      </c>
      <c r="AB19">
        <f t="shared" si="24"/>
        <v>0</v>
      </c>
      <c r="AC19" t="e">
        <f t="shared" si="32"/>
        <v>#DIV/0!</v>
      </c>
      <c r="AD19" t="e">
        <f t="shared" si="33"/>
        <v>#DIV/0!</v>
      </c>
      <c r="AE19" t="e">
        <f t="shared" si="34"/>
        <v>#DIV/0!</v>
      </c>
      <c r="AF19" t="e">
        <f t="shared" si="35"/>
        <v>#DIV/0!</v>
      </c>
      <c r="AG19" t="e">
        <f t="shared" si="36"/>
        <v>#DIV/0!</v>
      </c>
      <c r="AH19" t="e">
        <f t="shared" si="37"/>
        <v>#DIV/0!</v>
      </c>
      <c r="AI19" t="e">
        <f t="shared" si="42"/>
        <v>#DIV/0!</v>
      </c>
      <c r="AJ19" t="e">
        <f t="shared" si="25"/>
        <v>#DIV/0!</v>
      </c>
      <c r="AK19" t="e">
        <f t="shared" si="26"/>
        <v>#DIV/0!</v>
      </c>
      <c r="AL19" t="s">
        <v>33</v>
      </c>
      <c r="AM19" t="b">
        <f t="shared" si="38"/>
        <v>1</v>
      </c>
      <c r="AN19" t="e">
        <f t="shared" si="14"/>
        <v>#DIV/0!</v>
      </c>
      <c r="AO19" t="e">
        <f t="shared" si="4"/>
        <v>#DIV/0!</v>
      </c>
      <c r="AP19">
        <f t="shared" si="5"/>
        <v>0</v>
      </c>
      <c r="AQ19" t="e">
        <f t="shared" si="27"/>
        <v>#DIV/0!</v>
      </c>
      <c r="AR19" s="10" t="e">
        <f t="shared" si="28"/>
        <v>#DIV/0!</v>
      </c>
      <c r="AS19" s="10" t="e">
        <f t="shared" si="29"/>
        <v>#DIV/0!</v>
      </c>
      <c r="AT19" s="10" t="b">
        <f t="shared" si="39"/>
        <v>1</v>
      </c>
      <c r="AU19" t="e">
        <f t="shared" si="30"/>
        <v>#DIV/0!</v>
      </c>
      <c r="AV19" t="e">
        <f t="shared" si="7"/>
        <v>#DIV/0!</v>
      </c>
      <c r="AW19" t="e">
        <f t="shared" si="40"/>
        <v>#DIV/0!</v>
      </c>
      <c r="AX19" t="e">
        <f t="shared" si="41"/>
        <v>#DIV/0!</v>
      </c>
      <c r="AY19" t="e">
        <f t="shared" si="8"/>
        <v>#DIV/0!</v>
      </c>
      <c r="AZ19" t="e">
        <f t="shared" si="9"/>
        <v>#DIV/0!</v>
      </c>
      <c r="BA19" t="e">
        <f t="shared" si="10"/>
        <v>#DIV/0!</v>
      </c>
      <c r="BB19" t="e">
        <f t="shared" si="11"/>
        <v>#DIV/0!</v>
      </c>
      <c r="BC19" t="e">
        <f t="shared" si="12"/>
        <v>#DIV/0!</v>
      </c>
      <c r="BD19" t="e">
        <f t="shared" si="13"/>
        <v>#DIV/0!</v>
      </c>
      <c r="BE19" t="e">
        <f t="shared" si="15"/>
        <v>#DIV/0!</v>
      </c>
      <c r="BF19" t="e">
        <f t="shared" si="16"/>
        <v>#DIV/0!</v>
      </c>
    </row>
    <row r="20" spans="1:58" x14ac:dyDescent="0.25">
      <c r="A20" s="8"/>
      <c r="B20" s="2"/>
      <c r="C20" s="2"/>
      <c r="D20" s="2"/>
      <c r="F20">
        <f t="shared" si="18"/>
        <v>8.5000000000000006E-2</v>
      </c>
      <c r="G20">
        <f t="shared" si="1"/>
        <v>4094.8868560792544</v>
      </c>
      <c r="R20">
        <f t="shared" si="19"/>
        <v>8.5000000000000006E-2</v>
      </c>
      <c r="T20">
        <f t="shared" si="20"/>
        <v>17</v>
      </c>
      <c r="U20" s="6" t="e">
        <f t="shared" si="21"/>
        <v>#DIV/0!</v>
      </c>
      <c r="V20" s="6" t="e">
        <f t="shared" si="21"/>
        <v>#DIV/0!</v>
      </c>
      <c r="W20" s="6" t="e">
        <f t="shared" si="22"/>
        <v>#DIV/0!</v>
      </c>
      <c r="X20" s="6">
        <f t="shared" si="31"/>
        <v>6.5931729367475239E-2</v>
      </c>
      <c r="Y20" t="e">
        <f t="shared" si="2"/>
        <v>#DIV/0!</v>
      </c>
      <c r="Z20" t="e">
        <f t="shared" si="3"/>
        <v>#DIV/0!</v>
      </c>
      <c r="AA20" t="e">
        <f t="shared" si="23"/>
        <v>#DIV/0!</v>
      </c>
      <c r="AB20">
        <f t="shared" si="24"/>
        <v>0</v>
      </c>
      <c r="AC20" t="e">
        <f t="shared" si="32"/>
        <v>#DIV/0!</v>
      </c>
      <c r="AD20" t="e">
        <f t="shared" si="33"/>
        <v>#DIV/0!</v>
      </c>
      <c r="AE20" t="e">
        <f t="shared" si="34"/>
        <v>#DIV/0!</v>
      </c>
      <c r="AF20" t="e">
        <f t="shared" si="35"/>
        <v>#DIV/0!</v>
      </c>
      <c r="AG20" t="e">
        <f t="shared" si="36"/>
        <v>#DIV/0!</v>
      </c>
      <c r="AH20" t="e">
        <f t="shared" si="37"/>
        <v>#DIV/0!</v>
      </c>
      <c r="AI20" t="e">
        <f t="shared" si="42"/>
        <v>#DIV/0!</v>
      </c>
      <c r="AJ20" t="e">
        <f t="shared" si="25"/>
        <v>#DIV/0!</v>
      </c>
      <c r="AK20" t="e">
        <f t="shared" si="26"/>
        <v>#DIV/0!</v>
      </c>
      <c r="AL20" t="s">
        <v>33</v>
      </c>
      <c r="AM20" t="b">
        <f t="shared" si="38"/>
        <v>1</v>
      </c>
      <c r="AN20" t="e">
        <f t="shared" si="14"/>
        <v>#DIV/0!</v>
      </c>
      <c r="AO20" t="e">
        <f t="shared" si="4"/>
        <v>#DIV/0!</v>
      </c>
      <c r="AP20" t="e">
        <f t="shared" si="5"/>
        <v>#DIV/0!</v>
      </c>
      <c r="AQ20" t="e">
        <f t="shared" si="27"/>
        <v>#DIV/0!</v>
      </c>
      <c r="AR20" s="10" t="e">
        <f t="shared" si="28"/>
        <v>#DIV/0!</v>
      </c>
      <c r="AS20" s="10" t="e">
        <f t="shared" si="29"/>
        <v>#DIV/0!</v>
      </c>
      <c r="AT20" s="10" t="e">
        <f t="shared" si="39"/>
        <v>#DIV/0!</v>
      </c>
      <c r="AU20" t="e">
        <f t="shared" si="30"/>
        <v>#DIV/0!</v>
      </c>
      <c r="AV20" t="e">
        <f t="shared" si="7"/>
        <v>#DIV/0!</v>
      </c>
      <c r="AW20" t="e">
        <f t="shared" si="40"/>
        <v>#DIV/0!</v>
      </c>
      <c r="AX20" t="e">
        <f t="shared" si="41"/>
        <v>#DIV/0!</v>
      </c>
      <c r="AY20" t="e">
        <f t="shared" si="8"/>
        <v>#DIV/0!</v>
      </c>
      <c r="AZ20" t="e">
        <f t="shared" si="9"/>
        <v>#DIV/0!</v>
      </c>
      <c r="BA20" t="e">
        <f t="shared" si="10"/>
        <v>#DIV/0!</v>
      </c>
      <c r="BB20" t="e">
        <f t="shared" si="11"/>
        <v>#DIV/0!</v>
      </c>
      <c r="BC20" t="e">
        <f t="shared" si="12"/>
        <v>#DIV/0!</v>
      </c>
      <c r="BD20" t="e">
        <f t="shared" si="13"/>
        <v>#DIV/0!</v>
      </c>
      <c r="BE20" t="e">
        <f t="shared" si="15"/>
        <v>#DIV/0!</v>
      </c>
      <c r="BF20" t="e">
        <f t="shared" si="16"/>
        <v>#DIV/0!</v>
      </c>
    </row>
    <row r="21" spans="1:58" x14ac:dyDescent="0.25">
      <c r="A21" s="8"/>
      <c r="B21" s="2"/>
      <c r="C21" s="2"/>
      <c r="D21" s="2"/>
      <c r="F21">
        <f t="shared" si="18"/>
        <v>9.0000000000000011E-2</v>
      </c>
      <c r="G21">
        <f t="shared" si="1"/>
        <v>5067.5398454699243</v>
      </c>
      <c r="R21">
        <f t="shared" si="19"/>
        <v>9.0000000000000011E-2</v>
      </c>
      <c r="T21">
        <f t="shared" si="20"/>
        <v>18</v>
      </c>
      <c r="U21" s="6" t="e">
        <f t="shared" si="21"/>
        <v>#DIV/0!</v>
      </c>
      <c r="V21" s="6" t="e">
        <f t="shared" si="21"/>
        <v>#DIV/0!</v>
      </c>
      <c r="W21" s="6" t="e">
        <f t="shared" si="22"/>
        <v>#DIV/0!</v>
      </c>
      <c r="X21" s="6" t="e">
        <f t="shared" si="31"/>
        <v>#DIV/0!</v>
      </c>
      <c r="Y21" t="e">
        <f t="shared" si="2"/>
        <v>#DIV/0!</v>
      </c>
      <c r="Z21" t="e">
        <f t="shared" si="3"/>
        <v>#DIV/0!</v>
      </c>
      <c r="AA21" t="e">
        <f t="shared" si="23"/>
        <v>#DIV/0!</v>
      </c>
      <c r="AB21" t="e">
        <f t="shared" si="24"/>
        <v>#DIV/0!</v>
      </c>
      <c r="AC21" t="e">
        <f t="shared" si="32"/>
        <v>#DIV/0!</v>
      </c>
      <c r="AD21" t="e">
        <f t="shared" si="33"/>
        <v>#DIV/0!</v>
      </c>
      <c r="AE21" t="e">
        <f t="shared" si="34"/>
        <v>#DIV/0!</v>
      </c>
      <c r="AF21" t="e">
        <f t="shared" si="35"/>
        <v>#DIV/0!</v>
      </c>
      <c r="AG21" t="e">
        <f t="shared" si="36"/>
        <v>#DIV/0!</v>
      </c>
      <c r="AH21" t="e">
        <f t="shared" si="37"/>
        <v>#DIV/0!</v>
      </c>
      <c r="AI21" t="e">
        <f t="shared" si="42"/>
        <v>#DIV/0!</v>
      </c>
      <c r="AJ21" t="e">
        <f t="shared" si="25"/>
        <v>#DIV/0!</v>
      </c>
      <c r="AK21" t="e">
        <f t="shared" si="26"/>
        <v>#DIV/0!</v>
      </c>
      <c r="AL21" t="s">
        <v>33</v>
      </c>
      <c r="AM21" t="b">
        <f t="shared" si="38"/>
        <v>1</v>
      </c>
      <c r="AN21" t="e">
        <f t="shared" si="14"/>
        <v>#DIV/0!</v>
      </c>
      <c r="AO21" t="e">
        <f t="shared" si="4"/>
        <v>#DIV/0!</v>
      </c>
      <c r="AP21" t="e">
        <f t="shared" si="5"/>
        <v>#DIV/0!</v>
      </c>
      <c r="AQ21" t="e">
        <f t="shared" si="27"/>
        <v>#DIV/0!</v>
      </c>
      <c r="AR21" s="10" t="e">
        <f t="shared" si="28"/>
        <v>#DIV/0!</v>
      </c>
      <c r="AS21" s="10" t="e">
        <f t="shared" si="29"/>
        <v>#DIV/0!</v>
      </c>
      <c r="AT21" s="10" t="e">
        <f t="shared" si="39"/>
        <v>#DIV/0!</v>
      </c>
      <c r="AU21" t="e">
        <f t="shared" si="30"/>
        <v>#DIV/0!</v>
      </c>
      <c r="AV21" t="e">
        <f t="shared" si="7"/>
        <v>#DIV/0!</v>
      </c>
      <c r="AW21" t="e">
        <f t="shared" si="40"/>
        <v>#DIV/0!</v>
      </c>
      <c r="AX21" t="e">
        <f t="shared" si="41"/>
        <v>#DIV/0!</v>
      </c>
      <c r="AY21" t="e">
        <f t="shared" si="8"/>
        <v>#DIV/0!</v>
      </c>
      <c r="AZ21" t="e">
        <f t="shared" si="9"/>
        <v>#DIV/0!</v>
      </c>
      <c r="BA21" t="e">
        <f t="shared" si="10"/>
        <v>#DIV/0!</v>
      </c>
      <c r="BB21" t="e">
        <f t="shared" si="11"/>
        <v>#DIV/0!</v>
      </c>
      <c r="BC21" t="e">
        <f t="shared" si="12"/>
        <v>#DIV/0!</v>
      </c>
      <c r="BD21" t="e">
        <f t="shared" si="13"/>
        <v>#DIV/0!</v>
      </c>
      <c r="BE21" t="e">
        <f t="shared" si="15"/>
        <v>#DIV/0!</v>
      </c>
      <c r="BF21" t="e">
        <f t="shared" si="16"/>
        <v>#DIV/0!</v>
      </c>
    </row>
    <row r="22" spans="1:58" x14ac:dyDescent="0.25">
      <c r="A22" s="8"/>
      <c r="B22" s="2"/>
      <c r="C22" s="2"/>
      <c r="D22" s="2"/>
      <c r="F22">
        <f t="shared" si="18"/>
        <v>9.5000000000000015E-2</v>
      </c>
      <c r="G22">
        <f t="shared" si="1"/>
        <v>6001.5733328929418</v>
      </c>
      <c r="R22">
        <f t="shared" si="19"/>
        <v>9.5000000000000015E-2</v>
      </c>
      <c r="T22">
        <f t="shared" si="20"/>
        <v>19</v>
      </c>
      <c r="U22" s="6" t="e">
        <f t="shared" si="21"/>
        <v>#DIV/0!</v>
      </c>
      <c r="V22" s="6" t="e">
        <f t="shared" si="21"/>
        <v>#DIV/0!</v>
      </c>
      <c r="W22" s="6" t="e">
        <f t="shared" si="22"/>
        <v>#DIV/0!</v>
      </c>
      <c r="X22" s="6" t="e">
        <f t="shared" si="31"/>
        <v>#DIV/0!</v>
      </c>
      <c r="Y22" t="e">
        <f t="shared" si="2"/>
        <v>#DIV/0!</v>
      </c>
      <c r="Z22" t="e">
        <f t="shared" si="3"/>
        <v>#DIV/0!</v>
      </c>
      <c r="AA22" t="e">
        <f t="shared" si="23"/>
        <v>#DIV/0!</v>
      </c>
      <c r="AB22" t="e">
        <f t="shared" si="24"/>
        <v>#DIV/0!</v>
      </c>
      <c r="AC22" t="e">
        <f t="shared" si="32"/>
        <v>#DIV/0!</v>
      </c>
      <c r="AD22" t="e">
        <f t="shared" si="33"/>
        <v>#DIV/0!</v>
      </c>
      <c r="AE22" t="e">
        <f t="shared" si="34"/>
        <v>#DIV/0!</v>
      </c>
      <c r="AF22" t="e">
        <f t="shared" si="35"/>
        <v>#DIV/0!</v>
      </c>
      <c r="AG22" t="e">
        <f t="shared" si="36"/>
        <v>#DIV/0!</v>
      </c>
      <c r="AH22" t="e">
        <f t="shared" si="37"/>
        <v>#DIV/0!</v>
      </c>
      <c r="AI22" t="e">
        <f t="shared" si="42"/>
        <v>#DIV/0!</v>
      </c>
      <c r="AJ22" t="e">
        <f t="shared" si="25"/>
        <v>#DIV/0!</v>
      </c>
      <c r="AK22" t="e">
        <f t="shared" si="26"/>
        <v>#DIV/0!</v>
      </c>
      <c r="AL22" t="s">
        <v>33</v>
      </c>
      <c r="AM22" t="b">
        <f t="shared" si="38"/>
        <v>1</v>
      </c>
      <c r="AN22" t="e">
        <f t="shared" si="14"/>
        <v>#DIV/0!</v>
      </c>
      <c r="AO22" t="e">
        <f t="shared" si="4"/>
        <v>#DIV/0!</v>
      </c>
      <c r="AP22" t="e">
        <f t="shared" si="5"/>
        <v>#DIV/0!</v>
      </c>
      <c r="AQ22" t="e">
        <f t="shared" si="27"/>
        <v>#DIV/0!</v>
      </c>
      <c r="AR22" s="10" t="e">
        <f t="shared" si="28"/>
        <v>#DIV/0!</v>
      </c>
      <c r="AS22" s="10" t="e">
        <f t="shared" si="29"/>
        <v>#DIV/0!</v>
      </c>
      <c r="AT22" s="10" t="e">
        <f t="shared" si="39"/>
        <v>#DIV/0!</v>
      </c>
      <c r="AU22" t="e">
        <f t="shared" si="30"/>
        <v>#DIV/0!</v>
      </c>
      <c r="AV22" t="e">
        <f t="shared" si="7"/>
        <v>#DIV/0!</v>
      </c>
      <c r="AW22" t="e">
        <f t="shared" si="40"/>
        <v>#DIV/0!</v>
      </c>
      <c r="AX22" t="e">
        <f t="shared" si="41"/>
        <v>#DIV/0!</v>
      </c>
      <c r="AY22" t="e">
        <f t="shared" si="8"/>
        <v>#DIV/0!</v>
      </c>
      <c r="AZ22" t="e">
        <f t="shared" si="9"/>
        <v>#DIV/0!</v>
      </c>
      <c r="BA22" t="e">
        <f t="shared" si="10"/>
        <v>#DIV/0!</v>
      </c>
      <c r="BB22" t="e">
        <f t="shared" si="11"/>
        <v>#DIV/0!</v>
      </c>
      <c r="BC22" t="e">
        <f t="shared" si="12"/>
        <v>#DIV/0!</v>
      </c>
      <c r="BD22" t="e">
        <f t="shared" si="13"/>
        <v>#DIV/0!</v>
      </c>
      <c r="BE22" t="e">
        <f t="shared" si="15"/>
        <v>#DIV/0!</v>
      </c>
      <c r="BF22" t="e">
        <f t="shared" si="16"/>
        <v>#DIV/0!</v>
      </c>
    </row>
    <row r="23" spans="1:58" x14ac:dyDescent="0.25">
      <c r="A23" s="8"/>
      <c r="B23" s="2"/>
      <c r="C23" s="2"/>
      <c r="D23" s="2"/>
      <c r="F23">
        <f t="shared" si="18"/>
        <v>0.10000000000000002</v>
      </c>
      <c r="G23">
        <f t="shared" si="1"/>
        <v>6898.598230707561</v>
      </c>
      <c r="R23">
        <f t="shared" si="19"/>
        <v>0.10000000000000002</v>
      </c>
      <c r="T23">
        <f t="shared" si="20"/>
        <v>20</v>
      </c>
      <c r="U23" s="6" t="e">
        <f t="shared" si="21"/>
        <v>#DIV/0!</v>
      </c>
      <c r="V23" s="6" t="e">
        <f t="shared" si="21"/>
        <v>#DIV/0!</v>
      </c>
      <c r="W23" s="6" t="e">
        <f t="shared" si="22"/>
        <v>#DIV/0!</v>
      </c>
      <c r="X23" s="6" t="e">
        <f t="shared" si="31"/>
        <v>#DIV/0!</v>
      </c>
      <c r="Y23" t="e">
        <f t="shared" si="2"/>
        <v>#DIV/0!</v>
      </c>
      <c r="Z23" t="e">
        <f t="shared" si="3"/>
        <v>#DIV/0!</v>
      </c>
      <c r="AA23" t="e">
        <f t="shared" si="23"/>
        <v>#DIV/0!</v>
      </c>
      <c r="AB23" t="e">
        <f t="shared" si="24"/>
        <v>#DIV/0!</v>
      </c>
      <c r="AC23" t="e">
        <f t="shared" si="32"/>
        <v>#DIV/0!</v>
      </c>
      <c r="AD23" t="e">
        <f t="shared" si="33"/>
        <v>#DIV/0!</v>
      </c>
      <c r="AE23" t="e">
        <f t="shared" si="34"/>
        <v>#DIV/0!</v>
      </c>
      <c r="AF23" t="e">
        <f t="shared" si="35"/>
        <v>#DIV/0!</v>
      </c>
      <c r="AG23" t="e">
        <f t="shared" si="36"/>
        <v>#DIV/0!</v>
      </c>
      <c r="AH23" t="e">
        <f t="shared" si="37"/>
        <v>#DIV/0!</v>
      </c>
      <c r="AI23" t="e">
        <f t="shared" si="42"/>
        <v>#DIV/0!</v>
      </c>
      <c r="AJ23" t="e">
        <f t="shared" si="25"/>
        <v>#DIV/0!</v>
      </c>
      <c r="AK23" t="e">
        <f t="shared" si="26"/>
        <v>#DIV/0!</v>
      </c>
      <c r="AL23" t="s">
        <v>33</v>
      </c>
      <c r="AM23" t="b">
        <f t="shared" si="38"/>
        <v>1</v>
      </c>
      <c r="AN23" t="e">
        <f t="shared" si="14"/>
        <v>#DIV/0!</v>
      </c>
      <c r="AO23" t="e">
        <f t="shared" si="4"/>
        <v>#DIV/0!</v>
      </c>
      <c r="AP23" t="e">
        <f t="shared" si="5"/>
        <v>#DIV/0!</v>
      </c>
      <c r="AQ23" t="e">
        <f t="shared" si="27"/>
        <v>#DIV/0!</v>
      </c>
      <c r="AR23" s="10" t="e">
        <f t="shared" si="28"/>
        <v>#DIV/0!</v>
      </c>
      <c r="AS23" s="10" t="e">
        <f t="shared" si="29"/>
        <v>#DIV/0!</v>
      </c>
      <c r="AT23" s="10" t="e">
        <f t="shared" si="39"/>
        <v>#DIV/0!</v>
      </c>
      <c r="AU23" t="e">
        <f t="shared" si="30"/>
        <v>#DIV/0!</v>
      </c>
      <c r="AV23" t="e">
        <f t="shared" si="7"/>
        <v>#DIV/0!</v>
      </c>
      <c r="AW23" t="e">
        <f t="shared" si="40"/>
        <v>#DIV/0!</v>
      </c>
      <c r="AX23" t="e">
        <f t="shared" si="41"/>
        <v>#DIV/0!</v>
      </c>
      <c r="AY23" t="e">
        <f t="shared" si="8"/>
        <v>#DIV/0!</v>
      </c>
      <c r="AZ23" t="e">
        <f t="shared" si="9"/>
        <v>#DIV/0!</v>
      </c>
      <c r="BA23" t="e">
        <f t="shared" si="10"/>
        <v>#DIV/0!</v>
      </c>
      <c r="BB23" t="e">
        <f t="shared" si="11"/>
        <v>#DIV/0!</v>
      </c>
      <c r="BC23" t="e">
        <f t="shared" si="12"/>
        <v>#DIV/0!</v>
      </c>
      <c r="BD23" t="e">
        <f t="shared" si="13"/>
        <v>#DIV/0!</v>
      </c>
      <c r="BE23" t="e">
        <f t="shared" si="15"/>
        <v>#DIV/0!</v>
      </c>
      <c r="BF23" t="e">
        <f t="shared" si="16"/>
        <v>#DIV/0!</v>
      </c>
    </row>
    <row r="24" spans="1:58" x14ac:dyDescent="0.25">
      <c r="A24" s="8"/>
      <c r="B24" s="2"/>
      <c r="C24" s="2"/>
      <c r="D24" s="2"/>
      <c r="F24">
        <f t="shared" si="18"/>
        <v>0.10500000000000002</v>
      </c>
      <c r="G24">
        <f t="shared" si="1"/>
        <v>7760.1526374325986</v>
      </c>
      <c r="R24">
        <f t="shared" si="19"/>
        <v>0.10500000000000002</v>
      </c>
      <c r="T24">
        <f t="shared" si="20"/>
        <v>21</v>
      </c>
      <c r="U24" s="6" t="e">
        <f t="shared" si="21"/>
        <v>#DIV/0!</v>
      </c>
      <c r="V24" s="6" t="e">
        <f t="shared" si="21"/>
        <v>#DIV/0!</v>
      </c>
      <c r="W24" s="6" t="e">
        <f t="shared" si="22"/>
        <v>#DIV/0!</v>
      </c>
      <c r="X24" s="6" t="e">
        <f t="shared" si="31"/>
        <v>#DIV/0!</v>
      </c>
      <c r="Y24" t="e">
        <f t="shared" si="2"/>
        <v>#DIV/0!</v>
      </c>
      <c r="Z24" t="e">
        <f t="shared" si="3"/>
        <v>#DIV/0!</v>
      </c>
      <c r="AA24" t="e">
        <f t="shared" si="23"/>
        <v>#DIV/0!</v>
      </c>
      <c r="AB24" t="e">
        <f t="shared" si="24"/>
        <v>#DIV/0!</v>
      </c>
      <c r="AC24" t="e">
        <f t="shared" si="32"/>
        <v>#DIV/0!</v>
      </c>
      <c r="AD24" t="e">
        <f t="shared" si="33"/>
        <v>#DIV/0!</v>
      </c>
      <c r="AE24" t="e">
        <f t="shared" si="34"/>
        <v>#DIV/0!</v>
      </c>
      <c r="AF24" t="e">
        <f t="shared" si="35"/>
        <v>#DIV/0!</v>
      </c>
      <c r="AG24" t="e">
        <f t="shared" si="36"/>
        <v>#DIV/0!</v>
      </c>
      <c r="AH24" t="e">
        <f t="shared" si="37"/>
        <v>#DIV/0!</v>
      </c>
      <c r="AI24" t="e">
        <f t="shared" si="42"/>
        <v>#DIV/0!</v>
      </c>
      <c r="AJ24" t="e">
        <f t="shared" si="25"/>
        <v>#DIV/0!</v>
      </c>
      <c r="AK24" t="e">
        <f t="shared" si="26"/>
        <v>#DIV/0!</v>
      </c>
      <c r="AL24" t="s">
        <v>33</v>
      </c>
      <c r="AM24" t="b">
        <f t="shared" si="38"/>
        <v>1</v>
      </c>
      <c r="AN24" t="e">
        <f t="shared" si="14"/>
        <v>#DIV/0!</v>
      </c>
      <c r="AO24" t="e">
        <f t="shared" si="4"/>
        <v>#DIV/0!</v>
      </c>
      <c r="AP24" t="e">
        <f t="shared" si="5"/>
        <v>#DIV/0!</v>
      </c>
      <c r="AQ24" t="e">
        <f t="shared" si="27"/>
        <v>#DIV/0!</v>
      </c>
      <c r="AR24" s="10" t="e">
        <f t="shared" si="28"/>
        <v>#DIV/0!</v>
      </c>
      <c r="AS24" s="10" t="e">
        <f t="shared" si="29"/>
        <v>#DIV/0!</v>
      </c>
      <c r="AT24" s="10" t="e">
        <f t="shared" si="39"/>
        <v>#DIV/0!</v>
      </c>
      <c r="AU24" t="e">
        <f t="shared" si="30"/>
        <v>#DIV/0!</v>
      </c>
      <c r="AV24" t="e">
        <f t="shared" si="7"/>
        <v>#DIV/0!</v>
      </c>
      <c r="AW24" t="e">
        <f t="shared" si="40"/>
        <v>#DIV/0!</v>
      </c>
      <c r="AX24" t="e">
        <f t="shared" si="41"/>
        <v>#DIV/0!</v>
      </c>
      <c r="AY24" t="e">
        <f t="shared" si="8"/>
        <v>#DIV/0!</v>
      </c>
      <c r="AZ24" t="e">
        <f t="shared" si="9"/>
        <v>#DIV/0!</v>
      </c>
      <c r="BA24" t="e">
        <f t="shared" si="10"/>
        <v>#DIV/0!</v>
      </c>
      <c r="BB24" t="e">
        <f t="shared" si="11"/>
        <v>#DIV/0!</v>
      </c>
      <c r="BC24" t="e">
        <f t="shared" si="12"/>
        <v>#DIV/0!</v>
      </c>
      <c r="BD24" t="e">
        <f t="shared" si="13"/>
        <v>#DIV/0!</v>
      </c>
      <c r="BE24" t="e">
        <f t="shared" si="15"/>
        <v>#DIV/0!</v>
      </c>
      <c r="BF24" t="e">
        <f t="shared" si="16"/>
        <v>#DIV/0!</v>
      </c>
    </row>
    <row r="25" spans="1:58" x14ac:dyDescent="0.25">
      <c r="A25" s="8"/>
      <c r="B25" s="2"/>
      <c r="C25" s="2"/>
      <c r="D25" s="2"/>
      <c r="F25">
        <f t="shared" si="18"/>
        <v>0.11000000000000003</v>
      </c>
      <c r="G25">
        <f t="shared" si="1"/>
        <v>8587.7054118360975</v>
      </c>
      <c r="R25">
        <f t="shared" si="19"/>
        <v>0.11000000000000003</v>
      </c>
      <c r="T25">
        <f t="shared" si="20"/>
        <v>22</v>
      </c>
      <c r="U25" s="6" t="e">
        <f t="shared" si="21"/>
        <v>#DIV/0!</v>
      </c>
      <c r="V25" s="6" t="e">
        <f t="shared" si="21"/>
        <v>#DIV/0!</v>
      </c>
      <c r="W25" s="6" t="e">
        <f t="shared" si="22"/>
        <v>#DIV/0!</v>
      </c>
      <c r="X25" s="6" t="e">
        <f t="shared" si="31"/>
        <v>#DIV/0!</v>
      </c>
      <c r="Y25" t="e">
        <f t="shared" si="2"/>
        <v>#DIV/0!</v>
      </c>
      <c r="Z25" t="e">
        <f t="shared" si="3"/>
        <v>#DIV/0!</v>
      </c>
      <c r="AA25" t="e">
        <f t="shared" si="23"/>
        <v>#DIV/0!</v>
      </c>
      <c r="AB25" t="e">
        <f t="shared" si="24"/>
        <v>#DIV/0!</v>
      </c>
      <c r="AC25" t="e">
        <f t="shared" si="32"/>
        <v>#DIV/0!</v>
      </c>
      <c r="AD25" t="e">
        <f t="shared" si="33"/>
        <v>#DIV/0!</v>
      </c>
      <c r="AE25" t="e">
        <f t="shared" si="34"/>
        <v>#DIV/0!</v>
      </c>
      <c r="AF25" t="e">
        <f t="shared" si="35"/>
        <v>#DIV/0!</v>
      </c>
      <c r="AG25" t="e">
        <f t="shared" si="36"/>
        <v>#DIV/0!</v>
      </c>
      <c r="AH25" t="e">
        <f t="shared" si="37"/>
        <v>#DIV/0!</v>
      </c>
      <c r="AI25" t="e">
        <f t="shared" si="42"/>
        <v>#DIV/0!</v>
      </c>
      <c r="AJ25" t="e">
        <f t="shared" si="25"/>
        <v>#DIV/0!</v>
      </c>
      <c r="AK25" t="e">
        <f t="shared" si="26"/>
        <v>#DIV/0!</v>
      </c>
      <c r="AL25" t="s">
        <v>33</v>
      </c>
      <c r="AM25" t="b">
        <f t="shared" si="38"/>
        <v>1</v>
      </c>
      <c r="AN25" t="e">
        <f t="shared" si="14"/>
        <v>#DIV/0!</v>
      </c>
      <c r="AO25" t="e">
        <f t="shared" si="4"/>
        <v>#DIV/0!</v>
      </c>
      <c r="AP25" t="e">
        <f t="shared" si="5"/>
        <v>#DIV/0!</v>
      </c>
      <c r="AQ25" t="e">
        <f t="shared" si="27"/>
        <v>#DIV/0!</v>
      </c>
      <c r="AR25" s="10" t="e">
        <f t="shared" si="28"/>
        <v>#DIV/0!</v>
      </c>
      <c r="AS25" s="10" t="e">
        <f t="shared" si="29"/>
        <v>#DIV/0!</v>
      </c>
      <c r="AT25" s="10" t="e">
        <f t="shared" si="39"/>
        <v>#DIV/0!</v>
      </c>
      <c r="AU25" t="e">
        <f t="shared" si="30"/>
        <v>#DIV/0!</v>
      </c>
      <c r="AV25" t="e">
        <f t="shared" si="7"/>
        <v>#DIV/0!</v>
      </c>
      <c r="AW25" t="e">
        <f t="shared" si="40"/>
        <v>#DIV/0!</v>
      </c>
      <c r="AX25" t="e">
        <f t="shared" si="41"/>
        <v>#DIV/0!</v>
      </c>
      <c r="AY25" t="e">
        <f t="shared" si="8"/>
        <v>#DIV/0!</v>
      </c>
      <c r="AZ25" t="e">
        <f t="shared" si="9"/>
        <v>#DIV/0!</v>
      </c>
      <c r="BA25" t="e">
        <f t="shared" si="10"/>
        <v>#DIV/0!</v>
      </c>
      <c r="BB25" t="e">
        <f t="shared" si="11"/>
        <v>#DIV/0!</v>
      </c>
      <c r="BC25" t="e">
        <f t="shared" si="12"/>
        <v>#DIV/0!</v>
      </c>
      <c r="BD25" t="e">
        <f t="shared" si="13"/>
        <v>#DIV/0!</v>
      </c>
      <c r="BE25" t="e">
        <f t="shared" si="15"/>
        <v>#DIV/0!</v>
      </c>
      <c r="BF25" t="e">
        <f t="shared" si="16"/>
        <v>#DIV/0!</v>
      </c>
    </row>
    <row r="26" spans="1:58" x14ac:dyDescent="0.25">
      <c r="A26" s="8"/>
      <c r="B26" s="2"/>
      <c r="C26" s="2"/>
      <c r="D26" s="2"/>
      <c r="F26">
        <f t="shared" si="18"/>
        <v>0.11500000000000003</v>
      </c>
      <c r="G26">
        <f t="shared" si="1"/>
        <v>9382.6595572396254</v>
      </c>
      <c r="R26">
        <f t="shared" si="19"/>
        <v>0.11500000000000003</v>
      </c>
      <c r="T26">
        <f t="shared" si="20"/>
        <v>23</v>
      </c>
      <c r="U26" s="6" t="e">
        <f t="shared" si="21"/>
        <v>#DIV/0!</v>
      </c>
      <c r="V26" s="6" t="e">
        <f t="shared" si="21"/>
        <v>#DIV/0!</v>
      </c>
      <c r="W26" s="6" t="e">
        <f t="shared" si="22"/>
        <v>#DIV/0!</v>
      </c>
      <c r="X26" s="6" t="e">
        <f t="shared" si="31"/>
        <v>#DIV/0!</v>
      </c>
      <c r="Y26" t="e">
        <f t="shared" si="2"/>
        <v>#DIV/0!</v>
      </c>
      <c r="Z26" t="e">
        <f t="shared" si="3"/>
        <v>#DIV/0!</v>
      </c>
      <c r="AA26" t="e">
        <f t="shared" si="23"/>
        <v>#DIV/0!</v>
      </c>
      <c r="AB26" t="e">
        <f t="shared" si="24"/>
        <v>#DIV/0!</v>
      </c>
      <c r="AC26" t="e">
        <f t="shared" si="32"/>
        <v>#DIV/0!</v>
      </c>
      <c r="AD26" t="e">
        <f t="shared" si="33"/>
        <v>#DIV/0!</v>
      </c>
      <c r="AE26" t="e">
        <f t="shared" si="34"/>
        <v>#DIV/0!</v>
      </c>
      <c r="AF26" t="e">
        <f t="shared" si="35"/>
        <v>#DIV/0!</v>
      </c>
      <c r="AG26" t="e">
        <f t="shared" si="36"/>
        <v>#DIV/0!</v>
      </c>
      <c r="AH26" t="e">
        <f t="shared" si="37"/>
        <v>#DIV/0!</v>
      </c>
      <c r="AI26" t="e">
        <f t="shared" si="42"/>
        <v>#DIV/0!</v>
      </c>
      <c r="AJ26" t="e">
        <f t="shared" si="25"/>
        <v>#DIV/0!</v>
      </c>
      <c r="AK26" t="e">
        <f t="shared" si="26"/>
        <v>#DIV/0!</v>
      </c>
      <c r="AL26" t="s">
        <v>33</v>
      </c>
      <c r="AM26" t="b">
        <f t="shared" si="38"/>
        <v>1</v>
      </c>
      <c r="AN26" t="e">
        <f t="shared" si="14"/>
        <v>#DIV/0!</v>
      </c>
      <c r="AO26" t="e">
        <f t="shared" si="4"/>
        <v>#DIV/0!</v>
      </c>
      <c r="AP26" t="e">
        <f t="shared" si="5"/>
        <v>#DIV/0!</v>
      </c>
      <c r="AQ26" t="e">
        <f t="shared" si="27"/>
        <v>#DIV/0!</v>
      </c>
      <c r="AR26" s="10" t="e">
        <f t="shared" si="28"/>
        <v>#DIV/0!</v>
      </c>
      <c r="AS26" s="10" t="e">
        <f t="shared" si="29"/>
        <v>#DIV/0!</v>
      </c>
      <c r="AT26" s="10" t="e">
        <f t="shared" si="39"/>
        <v>#DIV/0!</v>
      </c>
      <c r="AU26" t="e">
        <f t="shared" si="30"/>
        <v>#DIV/0!</v>
      </c>
      <c r="AV26" t="e">
        <f t="shared" si="7"/>
        <v>#DIV/0!</v>
      </c>
      <c r="AW26" t="e">
        <f t="shared" si="40"/>
        <v>#DIV/0!</v>
      </c>
      <c r="AX26" t="e">
        <f t="shared" si="41"/>
        <v>#DIV/0!</v>
      </c>
      <c r="AY26" t="e">
        <f t="shared" si="8"/>
        <v>#DIV/0!</v>
      </c>
      <c r="AZ26" t="e">
        <f t="shared" si="9"/>
        <v>#DIV/0!</v>
      </c>
      <c r="BA26" t="e">
        <f t="shared" si="10"/>
        <v>#DIV/0!</v>
      </c>
      <c r="BB26" t="e">
        <f t="shared" si="11"/>
        <v>#DIV/0!</v>
      </c>
      <c r="BC26" t="e">
        <f t="shared" si="12"/>
        <v>#DIV/0!</v>
      </c>
      <c r="BD26" t="e">
        <f t="shared" si="13"/>
        <v>#DIV/0!</v>
      </c>
      <c r="BE26" t="e">
        <f t="shared" si="15"/>
        <v>#DIV/0!</v>
      </c>
      <c r="BF26" t="e">
        <f t="shared" si="16"/>
        <v>#DIV/0!</v>
      </c>
    </row>
    <row r="27" spans="1:58" x14ac:dyDescent="0.25">
      <c r="A27" s="8"/>
      <c r="B27" s="2"/>
      <c r="C27" s="2"/>
      <c r="D27" s="2"/>
      <c r="F27">
        <f t="shared" si="18"/>
        <v>0.12000000000000004</v>
      </c>
      <c r="G27">
        <f t="shared" si="1"/>
        <v>10146.355426885231</v>
      </c>
      <c r="R27">
        <f t="shared" si="19"/>
        <v>0.12000000000000004</v>
      </c>
      <c r="T27">
        <f t="shared" si="20"/>
        <v>24</v>
      </c>
      <c r="U27" s="6" t="e">
        <f t="shared" si="21"/>
        <v>#DIV/0!</v>
      </c>
      <c r="V27" s="6" t="e">
        <f t="shared" si="21"/>
        <v>#DIV/0!</v>
      </c>
      <c r="W27" s="6" t="e">
        <f t="shared" si="22"/>
        <v>#DIV/0!</v>
      </c>
      <c r="X27" s="6" t="e">
        <f t="shared" si="31"/>
        <v>#DIV/0!</v>
      </c>
      <c r="Y27" t="e">
        <f t="shared" si="2"/>
        <v>#DIV/0!</v>
      </c>
      <c r="Z27" t="e">
        <f t="shared" si="3"/>
        <v>#DIV/0!</v>
      </c>
      <c r="AA27" t="e">
        <f t="shared" si="23"/>
        <v>#DIV/0!</v>
      </c>
      <c r="AB27" t="e">
        <f t="shared" si="24"/>
        <v>#DIV/0!</v>
      </c>
      <c r="AC27" t="e">
        <f t="shared" si="32"/>
        <v>#DIV/0!</v>
      </c>
      <c r="AD27" t="e">
        <f t="shared" si="33"/>
        <v>#DIV/0!</v>
      </c>
      <c r="AE27" t="e">
        <f t="shared" si="34"/>
        <v>#DIV/0!</v>
      </c>
      <c r="AF27" t="e">
        <f t="shared" si="35"/>
        <v>#DIV/0!</v>
      </c>
      <c r="AG27" t="e">
        <f t="shared" si="36"/>
        <v>#DIV/0!</v>
      </c>
      <c r="AH27" t="e">
        <f t="shared" si="37"/>
        <v>#DIV/0!</v>
      </c>
      <c r="AI27" t="e">
        <f t="shared" si="42"/>
        <v>#DIV/0!</v>
      </c>
      <c r="AJ27" t="e">
        <f t="shared" si="25"/>
        <v>#DIV/0!</v>
      </c>
      <c r="AK27" t="e">
        <f t="shared" si="26"/>
        <v>#DIV/0!</v>
      </c>
      <c r="AL27" t="s">
        <v>33</v>
      </c>
      <c r="AM27" t="b">
        <f t="shared" si="38"/>
        <v>1</v>
      </c>
      <c r="AN27" t="e">
        <f t="shared" si="14"/>
        <v>#DIV/0!</v>
      </c>
      <c r="AO27" t="e">
        <f t="shared" si="4"/>
        <v>#DIV/0!</v>
      </c>
      <c r="AP27" t="e">
        <f t="shared" si="5"/>
        <v>#DIV/0!</v>
      </c>
      <c r="AQ27" t="e">
        <f t="shared" si="27"/>
        <v>#DIV/0!</v>
      </c>
      <c r="AR27" s="10" t="e">
        <f t="shared" si="28"/>
        <v>#DIV/0!</v>
      </c>
      <c r="AS27" s="10" t="e">
        <f t="shared" si="29"/>
        <v>#DIV/0!</v>
      </c>
      <c r="AT27" s="10" t="e">
        <f t="shared" si="39"/>
        <v>#DIV/0!</v>
      </c>
      <c r="AU27" t="e">
        <f t="shared" si="30"/>
        <v>#DIV/0!</v>
      </c>
      <c r="AV27" t="e">
        <f t="shared" si="7"/>
        <v>#DIV/0!</v>
      </c>
      <c r="AW27" t="e">
        <f t="shared" si="40"/>
        <v>#DIV/0!</v>
      </c>
      <c r="AX27" t="e">
        <f t="shared" si="41"/>
        <v>#DIV/0!</v>
      </c>
      <c r="AY27" t="e">
        <f t="shared" si="8"/>
        <v>#DIV/0!</v>
      </c>
      <c r="AZ27" t="e">
        <f t="shared" si="9"/>
        <v>#DIV/0!</v>
      </c>
      <c r="BA27" t="e">
        <f t="shared" si="10"/>
        <v>#DIV/0!</v>
      </c>
      <c r="BB27" t="e">
        <f t="shared" si="11"/>
        <v>#DIV/0!</v>
      </c>
      <c r="BC27" t="e">
        <f t="shared" si="12"/>
        <v>#DIV/0!</v>
      </c>
      <c r="BD27" t="e">
        <f t="shared" si="13"/>
        <v>#DIV/0!</v>
      </c>
      <c r="BE27" t="e">
        <f t="shared" si="15"/>
        <v>#DIV/0!</v>
      </c>
      <c r="BF27" t="e">
        <f t="shared" si="16"/>
        <v>#DIV/0!</v>
      </c>
    </row>
    <row r="28" spans="1:58" x14ac:dyDescent="0.25">
      <c r="A28" s="8"/>
      <c r="B28" s="2"/>
      <c r="C28" s="2"/>
      <c r="D28" s="2"/>
      <c r="F28">
        <f t="shared" si="18"/>
        <v>0.12500000000000003</v>
      </c>
      <c r="G28">
        <f t="shared" si="1"/>
        <v>10880.073760546657</v>
      </c>
      <c r="R28">
        <f t="shared" si="19"/>
        <v>0.12500000000000003</v>
      </c>
      <c r="T28">
        <f t="shared" si="20"/>
        <v>25</v>
      </c>
      <c r="U28" s="6" t="e">
        <f t="shared" si="21"/>
        <v>#DIV/0!</v>
      </c>
      <c r="V28" s="6" t="e">
        <f t="shared" si="21"/>
        <v>#DIV/0!</v>
      </c>
      <c r="W28" s="6" t="e">
        <f t="shared" si="22"/>
        <v>#DIV/0!</v>
      </c>
      <c r="X28" s="6" t="e">
        <f t="shared" si="31"/>
        <v>#DIV/0!</v>
      </c>
      <c r="Y28" t="e">
        <f t="shared" si="2"/>
        <v>#DIV/0!</v>
      </c>
      <c r="Z28" t="e">
        <f t="shared" si="3"/>
        <v>#DIV/0!</v>
      </c>
      <c r="AA28" t="e">
        <f t="shared" si="23"/>
        <v>#DIV/0!</v>
      </c>
      <c r="AB28" t="e">
        <f t="shared" si="24"/>
        <v>#DIV/0!</v>
      </c>
      <c r="AC28" t="e">
        <f t="shared" si="32"/>
        <v>#DIV/0!</v>
      </c>
      <c r="AD28" t="e">
        <f t="shared" si="33"/>
        <v>#DIV/0!</v>
      </c>
      <c r="AE28" t="e">
        <f t="shared" si="34"/>
        <v>#DIV/0!</v>
      </c>
      <c r="AF28" t="e">
        <f t="shared" si="35"/>
        <v>#DIV/0!</v>
      </c>
      <c r="AG28" t="e">
        <f t="shared" si="36"/>
        <v>#DIV/0!</v>
      </c>
      <c r="AH28" t="e">
        <f t="shared" si="37"/>
        <v>#DIV/0!</v>
      </c>
      <c r="AI28" t="e">
        <f t="shared" si="42"/>
        <v>#DIV/0!</v>
      </c>
      <c r="AJ28" t="e">
        <f t="shared" si="25"/>
        <v>#DIV/0!</v>
      </c>
      <c r="AK28" t="e">
        <f t="shared" si="26"/>
        <v>#DIV/0!</v>
      </c>
      <c r="AL28" t="s">
        <v>33</v>
      </c>
      <c r="AM28" t="b">
        <f t="shared" si="38"/>
        <v>1</v>
      </c>
      <c r="AN28" t="e">
        <f t="shared" si="14"/>
        <v>#DIV/0!</v>
      </c>
      <c r="AO28" t="e">
        <f t="shared" si="4"/>
        <v>#DIV/0!</v>
      </c>
      <c r="AP28" t="e">
        <f t="shared" si="5"/>
        <v>#DIV/0!</v>
      </c>
      <c r="AQ28" t="e">
        <f t="shared" si="27"/>
        <v>#DIV/0!</v>
      </c>
      <c r="AR28" s="10" t="e">
        <f t="shared" si="28"/>
        <v>#DIV/0!</v>
      </c>
      <c r="AS28" s="10" t="e">
        <f t="shared" si="29"/>
        <v>#DIV/0!</v>
      </c>
      <c r="AT28" s="10" t="e">
        <f t="shared" si="39"/>
        <v>#DIV/0!</v>
      </c>
      <c r="AU28" t="e">
        <f t="shared" si="30"/>
        <v>#DIV/0!</v>
      </c>
      <c r="AV28" t="e">
        <f t="shared" si="7"/>
        <v>#DIV/0!</v>
      </c>
      <c r="AW28" t="e">
        <f t="shared" si="40"/>
        <v>#DIV/0!</v>
      </c>
      <c r="AX28" t="e">
        <f t="shared" si="41"/>
        <v>#DIV/0!</v>
      </c>
      <c r="AY28" t="e">
        <f t="shared" si="8"/>
        <v>#DIV/0!</v>
      </c>
      <c r="AZ28" t="e">
        <f t="shared" si="9"/>
        <v>#DIV/0!</v>
      </c>
      <c r="BA28" t="e">
        <f t="shared" si="10"/>
        <v>#DIV/0!</v>
      </c>
      <c r="BB28" t="e">
        <f t="shared" si="11"/>
        <v>#DIV/0!</v>
      </c>
      <c r="BC28" t="e">
        <f t="shared" si="12"/>
        <v>#DIV/0!</v>
      </c>
      <c r="BD28" t="e">
        <f t="shared" si="13"/>
        <v>#DIV/0!</v>
      </c>
      <c r="BE28" t="e">
        <f t="shared" si="15"/>
        <v>#DIV/0!</v>
      </c>
      <c r="BF28" t="e">
        <f t="shared" si="16"/>
        <v>#DIV/0!</v>
      </c>
    </row>
    <row r="29" spans="1:58" x14ac:dyDescent="0.25">
      <c r="A29" s="8"/>
      <c r="B29" s="2"/>
      <c r="C29" s="2"/>
      <c r="D29" s="2"/>
      <c r="F29">
        <f t="shared" si="18"/>
        <v>0.13000000000000003</v>
      </c>
      <c r="G29">
        <f t="shared" si="1"/>
        <v>11585.038561949317</v>
      </c>
      <c r="R29">
        <f t="shared" si="19"/>
        <v>0.13000000000000003</v>
      </c>
      <c r="T29">
        <f t="shared" si="20"/>
        <v>26</v>
      </c>
      <c r="U29" s="6" t="e">
        <f t="shared" si="21"/>
        <v>#DIV/0!</v>
      </c>
      <c r="V29" s="6" t="e">
        <f t="shared" si="21"/>
        <v>#DIV/0!</v>
      </c>
      <c r="W29" s="6" t="e">
        <f t="shared" si="22"/>
        <v>#DIV/0!</v>
      </c>
      <c r="X29" s="6" t="e">
        <f t="shared" si="31"/>
        <v>#DIV/0!</v>
      </c>
      <c r="Y29" t="e">
        <f t="shared" si="2"/>
        <v>#DIV/0!</v>
      </c>
      <c r="Z29" t="e">
        <f t="shared" si="3"/>
        <v>#DIV/0!</v>
      </c>
      <c r="AA29" t="e">
        <f t="shared" si="23"/>
        <v>#DIV/0!</v>
      </c>
      <c r="AB29" t="e">
        <f t="shared" si="24"/>
        <v>#DIV/0!</v>
      </c>
      <c r="AC29" t="e">
        <f t="shared" si="32"/>
        <v>#DIV/0!</v>
      </c>
      <c r="AD29" t="e">
        <f t="shared" si="33"/>
        <v>#DIV/0!</v>
      </c>
      <c r="AE29" t="e">
        <f t="shared" si="34"/>
        <v>#DIV/0!</v>
      </c>
      <c r="AF29" t="e">
        <f t="shared" si="35"/>
        <v>#DIV/0!</v>
      </c>
      <c r="AG29" t="e">
        <f t="shared" si="36"/>
        <v>#DIV/0!</v>
      </c>
      <c r="AH29" t="e">
        <f t="shared" si="37"/>
        <v>#DIV/0!</v>
      </c>
      <c r="AI29" t="e">
        <f t="shared" si="42"/>
        <v>#DIV/0!</v>
      </c>
      <c r="AJ29" t="e">
        <f t="shared" si="25"/>
        <v>#DIV/0!</v>
      </c>
      <c r="AK29" t="e">
        <f t="shared" si="26"/>
        <v>#DIV/0!</v>
      </c>
      <c r="AL29" t="s">
        <v>33</v>
      </c>
      <c r="AM29" t="b">
        <f t="shared" si="38"/>
        <v>1</v>
      </c>
      <c r="AN29" t="e">
        <f t="shared" si="14"/>
        <v>#DIV/0!</v>
      </c>
      <c r="AO29" t="e">
        <f t="shared" si="4"/>
        <v>#DIV/0!</v>
      </c>
      <c r="AP29" t="e">
        <f t="shared" si="5"/>
        <v>#DIV/0!</v>
      </c>
      <c r="AQ29" t="e">
        <f t="shared" si="27"/>
        <v>#DIV/0!</v>
      </c>
      <c r="AR29" s="10" t="e">
        <f t="shared" si="28"/>
        <v>#DIV/0!</v>
      </c>
      <c r="AS29" s="10" t="e">
        <f t="shared" si="29"/>
        <v>#DIV/0!</v>
      </c>
      <c r="AT29" s="10" t="e">
        <f t="shared" si="39"/>
        <v>#DIV/0!</v>
      </c>
      <c r="AU29" t="e">
        <f t="shared" si="30"/>
        <v>#DIV/0!</v>
      </c>
      <c r="AV29" t="e">
        <f t="shared" si="7"/>
        <v>#DIV/0!</v>
      </c>
      <c r="AW29" t="e">
        <f t="shared" si="40"/>
        <v>#DIV/0!</v>
      </c>
      <c r="AX29" t="e">
        <f t="shared" si="41"/>
        <v>#DIV/0!</v>
      </c>
      <c r="AY29" t="e">
        <f t="shared" si="8"/>
        <v>#DIV/0!</v>
      </c>
      <c r="AZ29" t="e">
        <f t="shared" si="9"/>
        <v>#DIV/0!</v>
      </c>
      <c r="BA29" t="e">
        <f t="shared" si="10"/>
        <v>#DIV/0!</v>
      </c>
      <c r="BB29" t="e">
        <f t="shared" si="11"/>
        <v>#DIV/0!</v>
      </c>
      <c r="BC29" t="e">
        <f t="shared" si="12"/>
        <v>#DIV/0!</v>
      </c>
      <c r="BD29" t="e">
        <f t="shared" si="13"/>
        <v>#DIV/0!</v>
      </c>
      <c r="BE29" t="e">
        <f t="shared" si="15"/>
        <v>#DIV/0!</v>
      </c>
      <c r="BF29" t="e">
        <f t="shared" si="16"/>
        <v>#DIV/0!</v>
      </c>
    </row>
    <row r="30" spans="1:58" x14ac:dyDescent="0.25">
      <c r="A30" s="8"/>
      <c r="B30" s="2"/>
      <c r="C30" s="2"/>
      <c r="D30" s="2"/>
      <c r="F30">
        <f t="shared" si="18"/>
        <v>0.13500000000000004</v>
      </c>
      <c r="G30">
        <f t="shared" si="1"/>
        <v>12262.419825979232</v>
      </c>
      <c r="R30">
        <f t="shared" si="19"/>
        <v>0.13500000000000004</v>
      </c>
      <c r="T30">
        <f t="shared" si="20"/>
        <v>27</v>
      </c>
      <c r="U30" s="6" t="e">
        <f t="shared" si="21"/>
        <v>#DIV/0!</v>
      </c>
      <c r="V30" s="6" t="e">
        <f t="shared" si="21"/>
        <v>#DIV/0!</v>
      </c>
      <c r="W30" s="6" t="e">
        <f t="shared" si="22"/>
        <v>#DIV/0!</v>
      </c>
      <c r="X30" s="6" t="e">
        <f t="shared" si="31"/>
        <v>#DIV/0!</v>
      </c>
      <c r="Y30" t="e">
        <f t="shared" si="2"/>
        <v>#DIV/0!</v>
      </c>
      <c r="Z30" t="e">
        <f t="shared" si="3"/>
        <v>#DIV/0!</v>
      </c>
      <c r="AA30" t="e">
        <f t="shared" si="23"/>
        <v>#DIV/0!</v>
      </c>
      <c r="AB30" t="e">
        <f t="shared" si="24"/>
        <v>#DIV/0!</v>
      </c>
      <c r="AC30" t="e">
        <f t="shared" si="32"/>
        <v>#DIV/0!</v>
      </c>
      <c r="AD30" t="e">
        <f t="shared" si="33"/>
        <v>#DIV/0!</v>
      </c>
      <c r="AE30" t="e">
        <f t="shared" si="34"/>
        <v>#DIV/0!</v>
      </c>
      <c r="AF30" t="e">
        <f t="shared" si="35"/>
        <v>#DIV/0!</v>
      </c>
      <c r="AG30" t="e">
        <f t="shared" si="36"/>
        <v>#DIV/0!</v>
      </c>
      <c r="AH30" t="e">
        <f t="shared" si="37"/>
        <v>#DIV/0!</v>
      </c>
      <c r="AI30" t="e">
        <f t="shared" si="42"/>
        <v>#DIV/0!</v>
      </c>
      <c r="AJ30" t="e">
        <f t="shared" si="25"/>
        <v>#DIV/0!</v>
      </c>
      <c r="AK30" t="e">
        <f t="shared" si="26"/>
        <v>#DIV/0!</v>
      </c>
      <c r="AL30" t="s">
        <v>33</v>
      </c>
      <c r="AM30" t="b">
        <f t="shared" si="38"/>
        <v>1</v>
      </c>
      <c r="AN30" t="e">
        <f t="shared" si="14"/>
        <v>#DIV/0!</v>
      </c>
      <c r="AO30" t="e">
        <f t="shared" si="4"/>
        <v>#DIV/0!</v>
      </c>
      <c r="AP30" t="e">
        <f t="shared" si="5"/>
        <v>#DIV/0!</v>
      </c>
      <c r="AQ30" t="e">
        <f t="shared" si="27"/>
        <v>#DIV/0!</v>
      </c>
      <c r="AR30" s="10" t="e">
        <f t="shared" si="28"/>
        <v>#DIV/0!</v>
      </c>
      <c r="AS30" s="10" t="e">
        <f t="shared" si="29"/>
        <v>#DIV/0!</v>
      </c>
      <c r="AT30" s="10" t="e">
        <f t="shared" si="39"/>
        <v>#DIV/0!</v>
      </c>
      <c r="AU30" t="e">
        <f t="shared" si="30"/>
        <v>#DIV/0!</v>
      </c>
      <c r="AV30" t="e">
        <f t="shared" si="7"/>
        <v>#DIV/0!</v>
      </c>
      <c r="AW30" t="e">
        <f t="shared" si="40"/>
        <v>#DIV/0!</v>
      </c>
      <c r="AX30" t="e">
        <f t="shared" si="41"/>
        <v>#DIV/0!</v>
      </c>
      <c r="AY30" t="e">
        <f t="shared" si="8"/>
        <v>#DIV/0!</v>
      </c>
      <c r="AZ30" t="e">
        <f t="shared" si="9"/>
        <v>#DIV/0!</v>
      </c>
      <c r="BA30" t="e">
        <f t="shared" si="10"/>
        <v>#DIV/0!</v>
      </c>
      <c r="BB30" t="e">
        <f t="shared" si="11"/>
        <v>#DIV/0!</v>
      </c>
      <c r="BC30" t="e">
        <f t="shared" si="12"/>
        <v>#DIV/0!</v>
      </c>
      <c r="BD30" t="e">
        <f t="shared" si="13"/>
        <v>#DIV/0!</v>
      </c>
      <c r="BE30" t="e">
        <f t="shared" si="15"/>
        <v>#DIV/0!</v>
      </c>
      <c r="BF30" t="e">
        <f t="shared" si="16"/>
        <v>#DIV/0!</v>
      </c>
    </row>
    <row r="31" spans="1:58" x14ac:dyDescent="0.25">
      <c r="A31" s="8"/>
      <c r="B31" s="2"/>
      <c r="C31" s="2"/>
      <c r="D31" s="2"/>
      <c r="F31">
        <f t="shared" si="18"/>
        <v>0.14000000000000004</v>
      </c>
      <c r="G31">
        <f t="shared" si="1"/>
        <v>12913.336124121626</v>
      </c>
      <c r="R31">
        <f t="shared" si="19"/>
        <v>0.14000000000000004</v>
      </c>
      <c r="T31">
        <f t="shared" si="20"/>
        <v>28</v>
      </c>
      <c r="U31" s="6" t="e">
        <f t="shared" si="21"/>
        <v>#DIV/0!</v>
      </c>
      <c r="V31" s="6" t="e">
        <f t="shared" si="21"/>
        <v>#DIV/0!</v>
      </c>
      <c r="W31" s="6" t="e">
        <f t="shared" si="22"/>
        <v>#DIV/0!</v>
      </c>
      <c r="X31" s="6" t="e">
        <f t="shared" si="31"/>
        <v>#DIV/0!</v>
      </c>
      <c r="Y31" t="e">
        <f t="shared" si="2"/>
        <v>#DIV/0!</v>
      </c>
      <c r="Z31" t="e">
        <f t="shared" si="3"/>
        <v>#DIV/0!</v>
      </c>
      <c r="AA31" t="e">
        <f t="shared" si="23"/>
        <v>#DIV/0!</v>
      </c>
      <c r="AB31" t="e">
        <f t="shared" si="24"/>
        <v>#DIV/0!</v>
      </c>
      <c r="AC31" t="e">
        <f t="shared" si="32"/>
        <v>#DIV/0!</v>
      </c>
      <c r="AD31" t="e">
        <f t="shared" si="33"/>
        <v>#DIV/0!</v>
      </c>
      <c r="AE31" t="e">
        <f t="shared" si="34"/>
        <v>#DIV/0!</v>
      </c>
      <c r="AF31" t="e">
        <f t="shared" si="35"/>
        <v>#DIV/0!</v>
      </c>
      <c r="AG31" t="e">
        <f t="shared" si="36"/>
        <v>#DIV/0!</v>
      </c>
      <c r="AH31" t="e">
        <f t="shared" si="37"/>
        <v>#DIV/0!</v>
      </c>
      <c r="AI31" t="e">
        <f t="shared" si="42"/>
        <v>#DIV/0!</v>
      </c>
      <c r="AJ31" t="e">
        <f t="shared" si="25"/>
        <v>#DIV/0!</v>
      </c>
      <c r="AK31" t="e">
        <f t="shared" si="26"/>
        <v>#DIV/0!</v>
      </c>
      <c r="AL31" t="s">
        <v>33</v>
      </c>
      <c r="AM31" t="b">
        <f t="shared" si="38"/>
        <v>1</v>
      </c>
      <c r="AN31" t="e">
        <f t="shared" si="14"/>
        <v>#DIV/0!</v>
      </c>
      <c r="AO31" t="e">
        <f t="shared" si="4"/>
        <v>#DIV/0!</v>
      </c>
      <c r="AP31" t="e">
        <f t="shared" si="5"/>
        <v>#DIV/0!</v>
      </c>
      <c r="AQ31" t="e">
        <f t="shared" si="27"/>
        <v>#DIV/0!</v>
      </c>
      <c r="AR31" s="10" t="e">
        <f t="shared" si="28"/>
        <v>#DIV/0!</v>
      </c>
      <c r="AS31" s="10" t="e">
        <f t="shared" si="29"/>
        <v>#DIV/0!</v>
      </c>
      <c r="AT31" s="10" t="e">
        <f t="shared" si="39"/>
        <v>#DIV/0!</v>
      </c>
      <c r="AU31" t="e">
        <f t="shared" si="30"/>
        <v>#DIV/0!</v>
      </c>
      <c r="AV31" t="e">
        <f t="shared" si="7"/>
        <v>#DIV/0!</v>
      </c>
      <c r="AW31" t="e">
        <f t="shared" si="40"/>
        <v>#DIV/0!</v>
      </c>
      <c r="AX31" t="e">
        <f t="shared" si="41"/>
        <v>#DIV/0!</v>
      </c>
      <c r="AY31" t="e">
        <f t="shared" si="8"/>
        <v>#DIV/0!</v>
      </c>
      <c r="AZ31" t="e">
        <f t="shared" si="9"/>
        <v>#DIV/0!</v>
      </c>
      <c r="BA31" t="e">
        <f t="shared" si="10"/>
        <v>#DIV/0!</v>
      </c>
      <c r="BB31" t="e">
        <f t="shared" si="11"/>
        <v>#DIV/0!</v>
      </c>
      <c r="BC31" t="e">
        <f t="shared" si="12"/>
        <v>#DIV/0!</v>
      </c>
      <c r="BD31" t="e">
        <f t="shared" si="13"/>
        <v>#DIV/0!</v>
      </c>
      <c r="BE31" t="e">
        <f t="shared" si="15"/>
        <v>#DIV/0!</v>
      </c>
      <c r="BF31" t="e">
        <f t="shared" si="16"/>
        <v>#DIV/0!</v>
      </c>
    </row>
    <row r="32" spans="1:58" x14ac:dyDescent="0.25">
      <c r="A32" s="8"/>
      <c r="B32" s="2"/>
      <c r="C32" s="2"/>
      <c r="D32" s="2"/>
      <c r="F32">
        <f t="shared" si="18"/>
        <v>0.14500000000000005</v>
      </c>
      <c r="G32">
        <f t="shared" si="1"/>
        <v>13538.857056060195</v>
      </c>
      <c r="R32">
        <f t="shared" si="19"/>
        <v>0.14500000000000005</v>
      </c>
      <c r="T32">
        <f t="shared" si="20"/>
        <v>29</v>
      </c>
      <c r="U32" s="6" t="e">
        <f t="shared" si="21"/>
        <v>#DIV/0!</v>
      </c>
      <c r="V32" s="6" t="e">
        <f t="shared" si="21"/>
        <v>#DIV/0!</v>
      </c>
      <c r="W32" s="6" t="e">
        <f t="shared" si="22"/>
        <v>#DIV/0!</v>
      </c>
      <c r="X32" s="6" t="e">
        <f t="shared" si="31"/>
        <v>#DIV/0!</v>
      </c>
      <c r="Y32" t="e">
        <f t="shared" si="2"/>
        <v>#DIV/0!</v>
      </c>
      <c r="Z32" t="e">
        <f t="shared" si="3"/>
        <v>#DIV/0!</v>
      </c>
      <c r="AA32" t="e">
        <f t="shared" si="23"/>
        <v>#DIV/0!</v>
      </c>
      <c r="AB32" t="e">
        <f t="shared" si="24"/>
        <v>#DIV/0!</v>
      </c>
      <c r="AC32" t="e">
        <f t="shared" si="32"/>
        <v>#DIV/0!</v>
      </c>
      <c r="AD32" t="e">
        <f t="shared" si="33"/>
        <v>#DIV/0!</v>
      </c>
      <c r="AE32" t="e">
        <f t="shared" si="34"/>
        <v>#DIV/0!</v>
      </c>
      <c r="AF32" t="e">
        <f t="shared" si="35"/>
        <v>#DIV/0!</v>
      </c>
      <c r="AG32" t="e">
        <f t="shared" si="36"/>
        <v>#DIV/0!</v>
      </c>
      <c r="AH32" t="e">
        <f t="shared" si="37"/>
        <v>#DIV/0!</v>
      </c>
      <c r="AI32" t="e">
        <f t="shared" si="42"/>
        <v>#DIV/0!</v>
      </c>
      <c r="AJ32" t="e">
        <f t="shared" si="25"/>
        <v>#DIV/0!</v>
      </c>
      <c r="AK32" t="e">
        <f t="shared" si="26"/>
        <v>#DIV/0!</v>
      </c>
      <c r="AL32" t="s">
        <v>33</v>
      </c>
      <c r="AM32" t="b">
        <f t="shared" si="38"/>
        <v>1</v>
      </c>
      <c r="AN32" t="e">
        <f t="shared" si="14"/>
        <v>#DIV/0!</v>
      </c>
      <c r="AO32" t="e">
        <f t="shared" si="4"/>
        <v>#DIV/0!</v>
      </c>
      <c r="AP32" t="e">
        <f t="shared" si="5"/>
        <v>#DIV/0!</v>
      </c>
      <c r="AQ32" t="e">
        <f t="shared" si="27"/>
        <v>#DIV/0!</v>
      </c>
      <c r="AR32" s="10" t="e">
        <f t="shared" si="28"/>
        <v>#DIV/0!</v>
      </c>
      <c r="AS32" s="10" t="e">
        <f t="shared" si="29"/>
        <v>#DIV/0!</v>
      </c>
      <c r="AT32" s="10" t="e">
        <f t="shared" si="39"/>
        <v>#DIV/0!</v>
      </c>
      <c r="AU32" t="e">
        <f t="shared" si="30"/>
        <v>#DIV/0!</v>
      </c>
      <c r="AV32" t="e">
        <f t="shared" si="7"/>
        <v>#DIV/0!</v>
      </c>
      <c r="AW32" t="e">
        <f t="shared" si="40"/>
        <v>#DIV/0!</v>
      </c>
      <c r="AX32" t="e">
        <f t="shared" si="41"/>
        <v>#DIV/0!</v>
      </c>
      <c r="AY32" t="e">
        <f t="shared" si="8"/>
        <v>#DIV/0!</v>
      </c>
      <c r="AZ32" t="e">
        <f t="shared" si="9"/>
        <v>#DIV/0!</v>
      </c>
      <c r="BA32" t="e">
        <f t="shared" si="10"/>
        <v>#DIV/0!</v>
      </c>
      <c r="BB32" t="e">
        <f t="shared" si="11"/>
        <v>#DIV/0!</v>
      </c>
      <c r="BC32" t="e">
        <f t="shared" si="12"/>
        <v>#DIV/0!</v>
      </c>
      <c r="BD32" t="e">
        <f t="shared" si="13"/>
        <v>#DIV/0!</v>
      </c>
      <c r="BE32" t="e">
        <f t="shared" si="15"/>
        <v>#DIV/0!</v>
      </c>
      <c r="BF32" t="e">
        <f t="shared" si="16"/>
        <v>#DIV/0!</v>
      </c>
    </row>
    <row r="33" spans="1:58" x14ac:dyDescent="0.25">
      <c r="A33" s="8"/>
      <c r="B33" s="2"/>
      <c r="C33" s="2"/>
      <c r="D33" s="2"/>
      <c r="F33">
        <f t="shared" si="18"/>
        <v>0.15000000000000005</v>
      </c>
      <c r="G33">
        <f t="shared" si="1"/>
        <v>14140.005574893534</v>
      </c>
      <c r="R33">
        <f t="shared" si="19"/>
        <v>0.15000000000000005</v>
      </c>
      <c r="T33">
        <f t="shared" si="20"/>
        <v>30</v>
      </c>
      <c r="U33" s="6" t="e">
        <f t="shared" si="21"/>
        <v>#DIV/0!</v>
      </c>
      <c r="V33" s="6" t="e">
        <f t="shared" si="21"/>
        <v>#DIV/0!</v>
      </c>
      <c r="W33" s="6" t="e">
        <f t="shared" si="22"/>
        <v>#DIV/0!</v>
      </c>
      <c r="X33" s="6" t="e">
        <f t="shared" si="31"/>
        <v>#DIV/0!</v>
      </c>
      <c r="Y33" t="e">
        <f t="shared" si="2"/>
        <v>#DIV/0!</v>
      </c>
      <c r="Z33" t="e">
        <f t="shared" si="3"/>
        <v>#DIV/0!</v>
      </c>
      <c r="AA33" t="e">
        <f t="shared" si="23"/>
        <v>#DIV/0!</v>
      </c>
      <c r="AB33" t="e">
        <f t="shared" si="24"/>
        <v>#DIV/0!</v>
      </c>
      <c r="AC33" t="e">
        <f t="shared" si="32"/>
        <v>#DIV/0!</v>
      </c>
      <c r="AD33" t="e">
        <f t="shared" si="33"/>
        <v>#DIV/0!</v>
      </c>
      <c r="AE33" t="e">
        <f t="shared" si="34"/>
        <v>#DIV/0!</v>
      </c>
      <c r="AF33" t="e">
        <f t="shared" si="35"/>
        <v>#DIV/0!</v>
      </c>
      <c r="AG33" t="e">
        <f t="shared" si="36"/>
        <v>#DIV/0!</v>
      </c>
      <c r="AH33" t="e">
        <f t="shared" si="37"/>
        <v>#DIV/0!</v>
      </c>
      <c r="AI33" t="e">
        <f t="shared" si="42"/>
        <v>#DIV/0!</v>
      </c>
      <c r="AJ33" t="e">
        <f t="shared" si="25"/>
        <v>#DIV/0!</v>
      </c>
      <c r="AK33" t="e">
        <f t="shared" si="26"/>
        <v>#DIV/0!</v>
      </c>
      <c r="AL33" t="s">
        <v>33</v>
      </c>
      <c r="AM33" t="b">
        <f t="shared" si="38"/>
        <v>1</v>
      </c>
      <c r="AN33" t="e">
        <f t="shared" si="14"/>
        <v>#DIV/0!</v>
      </c>
      <c r="AO33" t="e">
        <f t="shared" si="4"/>
        <v>#DIV/0!</v>
      </c>
      <c r="AP33" t="e">
        <f t="shared" si="5"/>
        <v>#DIV/0!</v>
      </c>
      <c r="AQ33" t="e">
        <f t="shared" si="27"/>
        <v>#DIV/0!</v>
      </c>
      <c r="AR33" s="10" t="e">
        <f t="shared" si="28"/>
        <v>#DIV/0!</v>
      </c>
      <c r="AS33" s="10" t="e">
        <f t="shared" si="29"/>
        <v>#DIV/0!</v>
      </c>
      <c r="AT33" s="10" t="e">
        <f t="shared" si="39"/>
        <v>#DIV/0!</v>
      </c>
      <c r="AU33" t="e">
        <f t="shared" si="30"/>
        <v>#DIV/0!</v>
      </c>
      <c r="AV33" t="e">
        <f t="shared" si="7"/>
        <v>#DIV/0!</v>
      </c>
      <c r="AW33" t="e">
        <f t="shared" si="40"/>
        <v>#DIV/0!</v>
      </c>
      <c r="AX33" t="e">
        <f t="shared" si="41"/>
        <v>#DIV/0!</v>
      </c>
      <c r="AY33" t="e">
        <f t="shared" si="8"/>
        <v>#DIV/0!</v>
      </c>
      <c r="AZ33" t="e">
        <f t="shared" si="9"/>
        <v>#DIV/0!</v>
      </c>
      <c r="BA33" t="e">
        <f t="shared" si="10"/>
        <v>#DIV/0!</v>
      </c>
      <c r="BB33" t="e">
        <f t="shared" si="11"/>
        <v>#DIV/0!</v>
      </c>
      <c r="BC33" t="e">
        <f t="shared" si="12"/>
        <v>#DIV/0!</v>
      </c>
      <c r="BD33" t="e">
        <f t="shared" si="13"/>
        <v>#DIV/0!</v>
      </c>
      <c r="BE33" t="e">
        <f t="shared" si="15"/>
        <v>#DIV/0!</v>
      </c>
      <c r="BF33" t="e">
        <f t="shared" si="16"/>
        <v>#DIV/0!</v>
      </c>
    </row>
    <row r="34" spans="1:58" x14ac:dyDescent="0.25">
      <c r="A34" s="8"/>
      <c r="B34" s="2"/>
      <c r="C34" s="2"/>
      <c r="D34" s="2"/>
      <c r="F34">
        <f t="shared" si="18"/>
        <v>0.15500000000000005</v>
      </c>
      <c r="G34">
        <f t="shared" si="1"/>
        <v>14717.760192980117</v>
      </c>
      <c r="R34">
        <f t="shared" si="19"/>
        <v>0.15500000000000005</v>
      </c>
      <c r="T34">
        <f t="shared" si="20"/>
        <v>31</v>
      </c>
      <c r="U34" s="6" t="e">
        <f t="shared" si="21"/>
        <v>#DIV/0!</v>
      </c>
      <c r="V34" s="6" t="e">
        <f t="shared" si="21"/>
        <v>#DIV/0!</v>
      </c>
      <c r="W34" s="6" t="e">
        <f t="shared" si="22"/>
        <v>#DIV/0!</v>
      </c>
      <c r="X34" s="6" t="e">
        <f t="shared" si="31"/>
        <v>#DIV/0!</v>
      </c>
      <c r="Y34" t="e">
        <f t="shared" si="2"/>
        <v>#DIV/0!</v>
      </c>
      <c r="Z34" t="e">
        <f t="shared" si="3"/>
        <v>#DIV/0!</v>
      </c>
      <c r="AA34" t="e">
        <f t="shared" si="23"/>
        <v>#DIV/0!</v>
      </c>
      <c r="AB34" t="e">
        <f t="shared" si="24"/>
        <v>#DIV/0!</v>
      </c>
      <c r="AC34" t="e">
        <f t="shared" si="32"/>
        <v>#DIV/0!</v>
      </c>
      <c r="AD34" t="e">
        <f t="shared" si="33"/>
        <v>#DIV/0!</v>
      </c>
      <c r="AE34" t="e">
        <f t="shared" si="34"/>
        <v>#DIV/0!</v>
      </c>
      <c r="AF34" t="e">
        <f t="shared" si="35"/>
        <v>#DIV/0!</v>
      </c>
      <c r="AG34" t="e">
        <f t="shared" si="36"/>
        <v>#DIV/0!</v>
      </c>
      <c r="AH34" t="e">
        <f t="shared" si="37"/>
        <v>#DIV/0!</v>
      </c>
      <c r="AI34" t="e">
        <f t="shared" si="42"/>
        <v>#DIV/0!</v>
      </c>
      <c r="AJ34" t="e">
        <f t="shared" si="25"/>
        <v>#DIV/0!</v>
      </c>
      <c r="AK34" t="e">
        <f t="shared" si="26"/>
        <v>#DIV/0!</v>
      </c>
      <c r="AL34" t="s">
        <v>33</v>
      </c>
      <c r="AM34" t="b">
        <f t="shared" si="38"/>
        <v>1</v>
      </c>
      <c r="AN34" t="e">
        <f t="shared" si="14"/>
        <v>#DIV/0!</v>
      </c>
      <c r="AO34" t="e">
        <f t="shared" si="4"/>
        <v>#DIV/0!</v>
      </c>
      <c r="AP34" t="e">
        <f t="shared" si="5"/>
        <v>#DIV/0!</v>
      </c>
      <c r="AQ34" t="e">
        <f t="shared" si="27"/>
        <v>#DIV/0!</v>
      </c>
      <c r="AR34" s="10" t="e">
        <f t="shared" si="28"/>
        <v>#DIV/0!</v>
      </c>
      <c r="AS34" s="10" t="e">
        <f t="shared" si="29"/>
        <v>#DIV/0!</v>
      </c>
      <c r="AT34" s="10" t="e">
        <f t="shared" si="39"/>
        <v>#DIV/0!</v>
      </c>
      <c r="AU34" t="e">
        <f t="shared" si="30"/>
        <v>#DIV/0!</v>
      </c>
      <c r="AV34" t="e">
        <f t="shared" si="7"/>
        <v>#DIV/0!</v>
      </c>
      <c r="AW34" t="e">
        <f t="shared" si="40"/>
        <v>#DIV/0!</v>
      </c>
      <c r="AX34" t="e">
        <f t="shared" si="41"/>
        <v>#DIV/0!</v>
      </c>
      <c r="AY34" t="e">
        <f t="shared" si="8"/>
        <v>#DIV/0!</v>
      </c>
      <c r="AZ34" t="e">
        <f t="shared" si="9"/>
        <v>#DIV/0!</v>
      </c>
      <c r="BA34" t="e">
        <f t="shared" si="10"/>
        <v>#DIV/0!</v>
      </c>
      <c r="BB34" t="e">
        <f t="shared" si="11"/>
        <v>#DIV/0!</v>
      </c>
      <c r="BC34" t="e">
        <f t="shared" si="12"/>
        <v>#DIV/0!</v>
      </c>
      <c r="BD34" t="e">
        <f t="shared" si="13"/>
        <v>#DIV/0!</v>
      </c>
      <c r="BE34" t="e">
        <f t="shared" si="15"/>
        <v>#DIV/0!</v>
      </c>
      <c r="BF34" t="e">
        <f t="shared" si="16"/>
        <v>#DIV/0!</v>
      </c>
    </row>
    <row r="35" spans="1:58" x14ac:dyDescent="0.25">
      <c r="A35" s="8"/>
      <c r="B35" s="2"/>
      <c r="C35" s="2"/>
      <c r="D35" s="2"/>
      <c r="F35">
        <f t="shared" si="18"/>
        <v>0.16000000000000006</v>
      </c>
      <c r="G35">
        <f t="shared" si="1"/>
        <v>15273.057075006946</v>
      </c>
      <c r="R35">
        <f t="shared" si="19"/>
        <v>0.16000000000000006</v>
      </c>
      <c r="T35">
        <f t="shared" si="20"/>
        <v>32</v>
      </c>
      <c r="U35" s="6" t="e">
        <f t="shared" si="21"/>
        <v>#DIV/0!</v>
      </c>
      <c r="V35" s="6" t="e">
        <f t="shared" si="21"/>
        <v>#DIV/0!</v>
      </c>
      <c r="W35" s="6" t="e">
        <f t="shared" si="22"/>
        <v>#DIV/0!</v>
      </c>
      <c r="X35" s="6" t="e">
        <f t="shared" si="31"/>
        <v>#DIV/0!</v>
      </c>
      <c r="Y35" t="e">
        <f t="shared" si="2"/>
        <v>#DIV/0!</v>
      </c>
      <c r="Z35" t="e">
        <f t="shared" si="3"/>
        <v>#DIV/0!</v>
      </c>
      <c r="AA35" t="e">
        <f t="shared" si="23"/>
        <v>#DIV/0!</v>
      </c>
      <c r="AB35" t="e">
        <f t="shared" si="24"/>
        <v>#DIV/0!</v>
      </c>
      <c r="AC35" t="e">
        <f t="shared" si="32"/>
        <v>#DIV/0!</v>
      </c>
      <c r="AD35" t="e">
        <f t="shared" si="33"/>
        <v>#DIV/0!</v>
      </c>
      <c r="AE35" t="e">
        <f t="shared" si="34"/>
        <v>#DIV/0!</v>
      </c>
      <c r="AF35" t="e">
        <f t="shared" si="35"/>
        <v>#DIV/0!</v>
      </c>
      <c r="AG35" t="e">
        <f t="shared" si="36"/>
        <v>#DIV/0!</v>
      </c>
      <c r="AH35" t="e">
        <f t="shared" si="37"/>
        <v>#DIV/0!</v>
      </c>
      <c r="AI35" t="e">
        <f t="shared" si="42"/>
        <v>#DIV/0!</v>
      </c>
      <c r="AJ35" t="e">
        <f t="shared" si="25"/>
        <v>#DIV/0!</v>
      </c>
      <c r="AK35" t="e">
        <f t="shared" si="26"/>
        <v>#DIV/0!</v>
      </c>
      <c r="AL35" t="s">
        <v>33</v>
      </c>
      <c r="AM35" t="b">
        <f t="shared" si="38"/>
        <v>1</v>
      </c>
      <c r="AN35" t="e">
        <f t="shared" si="14"/>
        <v>#DIV/0!</v>
      </c>
      <c r="AO35" t="e">
        <f t="shared" si="4"/>
        <v>#DIV/0!</v>
      </c>
      <c r="AP35" t="e">
        <f t="shared" si="5"/>
        <v>#DIV/0!</v>
      </c>
      <c r="AQ35" t="e">
        <f t="shared" si="27"/>
        <v>#DIV/0!</v>
      </c>
      <c r="AR35" s="10" t="e">
        <f t="shared" si="28"/>
        <v>#DIV/0!</v>
      </c>
      <c r="AS35" s="10" t="e">
        <f t="shared" si="29"/>
        <v>#DIV/0!</v>
      </c>
      <c r="AT35" s="10" t="e">
        <f t="shared" si="39"/>
        <v>#DIV/0!</v>
      </c>
      <c r="AU35" t="e">
        <f t="shared" si="30"/>
        <v>#DIV/0!</v>
      </c>
      <c r="AV35" t="e">
        <f t="shared" si="7"/>
        <v>#DIV/0!</v>
      </c>
      <c r="AW35" t="e">
        <f t="shared" si="40"/>
        <v>#DIV/0!</v>
      </c>
      <c r="AX35" t="e">
        <f t="shared" si="41"/>
        <v>#DIV/0!</v>
      </c>
      <c r="AY35" t="e">
        <f t="shared" si="8"/>
        <v>#DIV/0!</v>
      </c>
      <c r="AZ35" t="e">
        <f t="shared" si="9"/>
        <v>#DIV/0!</v>
      </c>
      <c r="BA35" t="e">
        <f t="shared" si="10"/>
        <v>#DIV/0!</v>
      </c>
      <c r="BB35" t="e">
        <f t="shared" si="11"/>
        <v>#DIV/0!</v>
      </c>
      <c r="BC35" t="e">
        <f t="shared" si="12"/>
        <v>#DIV/0!</v>
      </c>
      <c r="BD35" t="e">
        <f t="shared" si="13"/>
        <v>#DIV/0!</v>
      </c>
      <c r="BE35" t="e">
        <f t="shared" si="15"/>
        <v>#DIV/0!</v>
      </c>
      <c r="BF35" t="e">
        <f t="shared" si="16"/>
        <v>#DIV/0!</v>
      </c>
    </row>
    <row r="36" spans="1:58" x14ac:dyDescent="0.25">
      <c r="A36" s="8"/>
      <c r="B36" s="2"/>
      <c r="C36" s="2"/>
      <c r="D36" s="2"/>
      <c r="F36">
        <f t="shared" si="18"/>
        <v>0.16500000000000006</v>
      </c>
      <c r="G36">
        <f t="shared" si="1"/>
        <v>15806.792024486123</v>
      </c>
      <c r="R36">
        <f t="shared" si="19"/>
        <v>0.16500000000000006</v>
      </c>
      <c r="T36">
        <f t="shared" si="20"/>
        <v>33</v>
      </c>
      <c r="U36" s="6" t="e">
        <f t="shared" si="21"/>
        <v>#DIV/0!</v>
      </c>
      <c r="V36" s="6" t="e">
        <f t="shared" si="21"/>
        <v>#DIV/0!</v>
      </c>
      <c r="W36" s="6" t="e">
        <f t="shared" si="22"/>
        <v>#DIV/0!</v>
      </c>
      <c r="X36" s="6" t="e">
        <f t="shared" si="31"/>
        <v>#DIV/0!</v>
      </c>
      <c r="Y36" t="e">
        <f t="shared" si="2"/>
        <v>#DIV/0!</v>
      </c>
      <c r="Z36" t="e">
        <f t="shared" si="3"/>
        <v>#DIV/0!</v>
      </c>
      <c r="AA36" t="e">
        <f t="shared" si="23"/>
        <v>#DIV/0!</v>
      </c>
      <c r="AB36" t="e">
        <f t="shared" si="24"/>
        <v>#DIV/0!</v>
      </c>
      <c r="AC36" t="e">
        <f t="shared" si="32"/>
        <v>#DIV/0!</v>
      </c>
      <c r="AD36" t="e">
        <f t="shared" si="33"/>
        <v>#DIV/0!</v>
      </c>
      <c r="AE36" t="e">
        <f t="shared" si="34"/>
        <v>#DIV/0!</v>
      </c>
      <c r="AF36" t="e">
        <f t="shared" si="35"/>
        <v>#DIV/0!</v>
      </c>
      <c r="AG36" t="e">
        <f t="shared" si="36"/>
        <v>#DIV/0!</v>
      </c>
      <c r="AH36" t="e">
        <f t="shared" si="37"/>
        <v>#DIV/0!</v>
      </c>
      <c r="AI36" t="e">
        <f t="shared" si="42"/>
        <v>#DIV/0!</v>
      </c>
      <c r="AJ36" t="e">
        <f t="shared" si="25"/>
        <v>#DIV/0!</v>
      </c>
      <c r="AK36" t="e">
        <f t="shared" si="26"/>
        <v>#DIV/0!</v>
      </c>
      <c r="AL36" t="s">
        <v>33</v>
      </c>
      <c r="AM36" t="b">
        <f t="shared" si="38"/>
        <v>1</v>
      </c>
      <c r="AN36" t="e">
        <f t="shared" si="14"/>
        <v>#DIV/0!</v>
      </c>
      <c r="AO36" t="e">
        <f t="shared" si="4"/>
        <v>#DIV/0!</v>
      </c>
      <c r="AP36" t="e">
        <f t="shared" si="5"/>
        <v>#DIV/0!</v>
      </c>
      <c r="AQ36" t="e">
        <f t="shared" si="27"/>
        <v>#DIV/0!</v>
      </c>
      <c r="AR36" s="10" t="e">
        <f t="shared" si="28"/>
        <v>#DIV/0!</v>
      </c>
      <c r="AS36" s="10" t="e">
        <f t="shared" si="29"/>
        <v>#DIV/0!</v>
      </c>
      <c r="AT36" s="10" t="e">
        <f t="shared" si="39"/>
        <v>#DIV/0!</v>
      </c>
      <c r="AU36" t="e">
        <f t="shared" si="30"/>
        <v>#DIV/0!</v>
      </c>
      <c r="AV36" t="e">
        <f t="shared" si="7"/>
        <v>#DIV/0!</v>
      </c>
      <c r="AW36" t="e">
        <f t="shared" si="40"/>
        <v>#DIV/0!</v>
      </c>
      <c r="AX36" t="e">
        <f t="shared" si="41"/>
        <v>#DIV/0!</v>
      </c>
      <c r="AY36" t="e">
        <f t="shared" si="8"/>
        <v>#DIV/0!</v>
      </c>
      <c r="AZ36" t="e">
        <f t="shared" si="9"/>
        <v>#DIV/0!</v>
      </c>
      <c r="BA36" t="e">
        <f t="shared" si="10"/>
        <v>#DIV/0!</v>
      </c>
      <c r="BB36" t="e">
        <f t="shared" si="11"/>
        <v>#DIV/0!</v>
      </c>
      <c r="BC36" t="e">
        <f t="shared" si="12"/>
        <v>#DIV/0!</v>
      </c>
      <c r="BD36" t="e">
        <f t="shared" si="13"/>
        <v>#DIV/0!</v>
      </c>
      <c r="BE36" t="e">
        <f t="shared" si="15"/>
        <v>#DIV/0!</v>
      </c>
      <c r="BF36" t="e">
        <f t="shared" si="16"/>
        <v>#DIV/0!</v>
      </c>
    </row>
    <row r="37" spans="1:58" x14ac:dyDescent="0.25">
      <c r="A37" s="8"/>
      <c r="B37" s="2"/>
      <c r="C37" s="2"/>
      <c r="D37" s="2"/>
      <c r="F37">
        <f t="shared" si="18"/>
        <v>0.17000000000000007</v>
      </c>
      <c r="G37">
        <f t="shared" si="1"/>
        <v>16319.82236951909</v>
      </c>
      <c r="R37">
        <f t="shared" si="19"/>
        <v>0.17000000000000007</v>
      </c>
      <c r="T37">
        <f t="shared" si="20"/>
        <v>34</v>
      </c>
      <c r="U37" s="6" t="e">
        <f t="shared" si="21"/>
        <v>#DIV/0!</v>
      </c>
      <c r="V37" s="6" t="e">
        <f t="shared" si="21"/>
        <v>#DIV/0!</v>
      </c>
      <c r="W37" s="6" t="e">
        <f t="shared" si="22"/>
        <v>#DIV/0!</v>
      </c>
      <c r="X37" s="6" t="e">
        <f t="shared" si="31"/>
        <v>#DIV/0!</v>
      </c>
      <c r="Y37" t="e">
        <f t="shared" si="2"/>
        <v>#DIV/0!</v>
      </c>
      <c r="Z37" t="e">
        <f t="shared" si="3"/>
        <v>#DIV/0!</v>
      </c>
      <c r="AA37" t="e">
        <f t="shared" si="23"/>
        <v>#DIV/0!</v>
      </c>
      <c r="AB37" t="e">
        <f t="shared" si="24"/>
        <v>#DIV/0!</v>
      </c>
      <c r="AC37" t="e">
        <f t="shared" si="32"/>
        <v>#DIV/0!</v>
      </c>
      <c r="AD37" t="e">
        <f t="shared" si="33"/>
        <v>#DIV/0!</v>
      </c>
      <c r="AE37" t="e">
        <f t="shared" si="34"/>
        <v>#DIV/0!</v>
      </c>
      <c r="AF37" t="e">
        <f t="shared" si="35"/>
        <v>#DIV/0!</v>
      </c>
      <c r="AG37" t="e">
        <f t="shared" si="36"/>
        <v>#DIV/0!</v>
      </c>
      <c r="AH37" t="e">
        <f t="shared" si="37"/>
        <v>#DIV/0!</v>
      </c>
      <c r="AI37" t="e">
        <f t="shared" si="42"/>
        <v>#DIV/0!</v>
      </c>
      <c r="AJ37" t="e">
        <f t="shared" si="25"/>
        <v>#DIV/0!</v>
      </c>
      <c r="AK37" t="e">
        <f t="shared" si="26"/>
        <v>#DIV/0!</v>
      </c>
      <c r="AL37" t="s">
        <v>33</v>
      </c>
      <c r="AM37" t="b">
        <f t="shared" si="38"/>
        <v>1</v>
      </c>
      <c r="AN37" t="e">
        <f t="shared" si="14"/>
        <v>#DIV/0!</v>
      </c>
      <c r="AO37" t="e">
        <f t="shared" si="4"/>
        <v>#DIV/0!</v>
      </c>
      <c r="AP37" t="e">
        <f t="shared" si="5"/>
        <v>#DIV/0!</v>
      </c>
      <c r="AQ37" t="e">
        <f t="shared" si="27"/>
        <v>#DIV/0!</v>
      </c>
      <c r="AR37" s="10" t="e">
        <f t="shared" si="28"/>
        <v>#DIV/0!</v>
      </c>
      <c r="AS37" s="10" t="e">
        <f t="shared" si="29"/>
        <v>#DIV/0!</v>
      </c>
      <c r="AT37" s="10" t="e">
        <f t="shared" si="39"/>
        <v>#DIV/0!</v>
      </c>
      <c r="AU37" t="e">
        <f t="shared" si="30"/>
        <v>#DIV/0!</v>
      </c>
      <c r="AV37" t="e">
        <f t="shared" si="7"/>
        <v>#DIV/0!</v>
      </c>
      <c r="AW37" t="e">
        <f t="shared" si="40"/>
        <v>#DIV/0!</v>
      </c>
      <c r="AX37" t="e">
        <f t="shared" si="41"/>
        <v>#DIV/0!</v>
      </c>
      <c r="AY37" t="e">
        <f t="shared" si="8"/>
        <v>#DIV/0!</v>
      </c>
      <c r="AZ37" t="e">
        <f t="shared" si="9"/>
        <v>#DIV/0!</v>
      </c>
      <c r="BA37" t="e">
        <f t="shared" si="10"/>
        <v>#DIV/0!</v>
      </c>
      <c r="BB37" t="e">
        <f t="shared" si="11"/>
        <v>#DIV/0!</v>
      </c>
      <c r="BC37" t="e">
        <f t="shared" si="12"/>
        <v>#DIV/0!</v>
      </c>
      <c r="BD37" t="e">
        <f t="shared" si="13"/>
        <v>#DIV/0!</v>
      </c>
      <c r="BE37" t="e">
        <f t="shared" si="15"/>
        <v>#DIV/0!</v>
      </c>
      <c r="BF37" t="e">
        <f t="shared" si="16"/>
        <v>#DIV/0!</v>
      </c>
    </row>
    <row r="38" spans="1:58" x14ac:dyDescent="0.25">
      <c r="A38" s="8"/>
      <c r="B38" s="2"/>
      <c r="C38" s="2"/>
      <c r="D38" s="2"/>
      <c r="F38">
        <f t="shared" si="18"/>
        <v>0.17500000000000007</v>
      </c>
      <c r="G38">
        <f t="shared" si="1"/>
        <v>16812.968753324436</v>
      </c>
      <c r="R38">
        <f t="shared" si="19"/>
        <v>0.17500000000000007</v>
      </c>
      <c r="T38">
        <f t="shared" si="20"/>
        <v>35</v>
      </c>
      <c r="U38" s="6" t="e">
        <f t="shared" si="21"/>
        <v>#DIV/0!</v>
      </c>
      <c r="V38" s="6" t="e">
        <f t="shared" si="21"/>
        <v>#DIV/0!</v>
      </c>
      <c r="W38" s="6" t="e">
        <f t="shared" si="22"/>
        <v>#DIV/0!</v>
      </c>
      <c r="X38" s="6" t="e">
        <f t="shared" si="31"/>
        <v>#DIV/0!</v>
      </c>
      <c r="Y38" t="e">
        <f t="shared" si="2"/>
        <v>#DIV/0!</v>
      </c>
      <c r="Z38" t="e">
        <f t="shared" si="3"/>
        <v>#DIV/0!</v>
      </c>
      <c r="AA38" t="e">
        <f t="shared" si="23"/>
        <v>#DIV/0!</v>
      </c>
      <c r="AB38" t="e">
        <f t="shared" si="24"/>
        <v>#DIV/0!</v>
      </c>
      <c r="AC38" t="e">
        <f t="shared" si="32"/>
        <v>#DIV/0!</v>
      </c>
      <c r="AD38" t="e">
        <f t="shared" si="33"/>
        <v>#DIV/0!</v>
      </c>
      <c r="AE38" t="e">
        <f t="shared" si="34"/>
        <v>#DIV/0!</v>
      </c>
      <c r="AF38" t="e">
        <f t="shared" si="35"/>
        <v>#DIV/0!</v>
      </c>
      <c r="AG38" t="e">
        <f t="shared" si="36"/>
        <v>#DIV/0!</v>
      </c>
      <c r="AH38" t="e">
        <f t="shared" si="37"/>
        <v>#DIV/0!</v>
      </c>
      <c r="AI38" t="e">
        <f t="shared" si="42"/>
        <v>#DIV/0!</v>
      </c>
      <c r="AJ38" t="e">
        <f t="shared" si="25"/>
        <v>#DIV/0!</v>
      </c>
      <c r="AK38" t="e">
        <f t="shared" si="26"/>
        <v>#DIV/0!</v>
      </c>
      <c r="AL38" t="s">
        <v>33</v>
      </c>
      <c r="AM38" t="b">
        <f t="shared" si="38"/>
        <v>1</v>
      </c>
      <c r="AN38" t="e">
        <f t="shared" si="14"/>
        <v>#DIV/0!</v>
      </c>
      <c r="AO38" t="e">
        <f t="shared" si="4"/>
        <v>#DIV/0!</v>
      </c>
      <c r="AP38" t="e">
        <f t="shared" si="5"/>
        <v>#DIV/0!</v>
      </c>
      <c r="AQ38" t="e">
        <f t="shared" si="27"/>
        <v>#DIV/0!</v>
      </c>
      <c r="AR38" s="10" t="e">
        <f t="shared" si="28"/>
        <v>#DIV/0!</v>
      </c>
      <c r="AS38" s="10" t="e">
        <f t="shared" si="29"/>
        <v>#DIV/0!</v>
      </c>
      <c r="AT38" s="10" t="e">
        <f t="shared" si="39"/>
        <v>#DIV/0!</v>
      </c>
      <c r="AU38" t="e">
        <f t="shared" si="30"/>
        <v>#DIV/0!</v>
      </c>
      <c r="AV38" t="e">
        <f t="shared" si="7"/>
        <v>#DIV/0!</v>
      </c>
      <c r="AW38" t="e">
        <f t="shared" si="40"/>
        <v>#DIV/0!</v>
      </c>
      <c r="AX38" t="e">
        <f t="shared" si="41"/>
        <v>#DIV/0!</v>
      </c>
      <c r="AY38" t="e">
        <f t="shared" si="8"/>
        <v>#DIV/0!</v>
      </c>
      <c r="AZ38" t="e">
        <f t="shared" si="9"/>
        <v>#DIV/0!</v>
      </c>
      <c r="BA38" t="e">
        <f t="shared" si="10"/>
        <v>#DIV/0!</v>
      </c>
      <c r="BB38" t="e">
        <f t="shared" si="11"/>
        <v>#DIV/0!</v>
      </c>
      <c r="BC38" t="e">
        <f t="shared" si="12"/>
        <v>#DIV/0!</v>
      </c>
      <c r="BD38" t="e">
        <f t="shared" si="13"/>
        <v>#DIV/0!</v>
      </c>
      <c r="BE38" t="e">
        <f t="shared" si="15"/>
        <v>#DIV/0!</v>
      </c>
      <c r="BF38" t="e">
        <f t="shared" si="16"/>
        <v>#DIV/0!</v>
      </c>
    </row>
    <row r="39" spans="1:58" x14ac:dyDescent="0.25">
      <c r="A39" s="8"/>
      <c r="B39" s="2"/>
      <c r="C39" s="2"/>
      <c r="D39" s="2"/>
      <c r="F39">
        <f t="shared" si="18"/>
        <v>0.18000000000000008</v>
      </c>
      <c r="G39">
        <f t="shared" si="1"/>
        <v>17287.016834704926</v>
      </c>
      <c r="R39">
        <f t="shared" si="19"/>
        <v>0.18000000000000008</v>
      </c>
      <c r="T39">
        <f t="shared" si="20"/>
        <v>36</v>
      </c>
      <c r="U39" s="6" t="e">
        <f t="shared" si="21"/>
        <v>#DIV/0!</v>
      </c>
      <c r="V39" s="6" t="e">
        <f t="shared" si="21"/>
        <v>#DIV/0!</v>
      </c>
      <c r="W39" s="6" t="e">
        <f t="shared" si="22"/>
        <v>#DIV/0!</v>
      </c>
      <c r="X39" s="6" t="e">
        <f t="shared" si="31"/>
        <v>#DIV/0!</v>
      </c>
      <c r="Y39" t="e">
        <f t="shared" si="2"/>
        <v>#DIV/0!</v>
      </c>
      <c r="Z39" t="e">
        <f t="shared" si="3"/>
        <v>#DIV/0!</v>
      </c>
      <c r="AA39" t="e">
        <f t="shared" si="23"/>
        <v>#DIV/0!</v>
      </c>
      <c r="AB39" t="e">
        <f t="shared" si="24"/>
        <v>#DIV/0!</v>
      </c>
      <c r="AC39" t="e">
        <f t="shared" si="32"/>
        <v>#DIV/0!</v>
      </c>
      <c r="AD39" t="e">
        <f t="shared" si="33"/>
        <v>#DIV/0!</v>
      </c>
      <c r="AE39" t="e">
        <f t="shared" si="34"/>
        <v>#DIV/0!</v>
      </c>
      <c r="AF39" t="e">
        <f t="shared" si="35"/>
        <v>#DIV/0!</v>
      </c>
      <c r="AG39" t="e">
        <f t="shared" si="36"/>
        <v>#DIV/0!</v>
      </c>
      <c r="AH39" t="e">
        <f t="shared" si="37"/>
        <v>#DIV/0!</v>
      </c>
      <c r="AI39" t="e">
        <f t="shared" si="42"/>
        <v>#DIV/0!</v>
      </c>
      <c r="AJ39" t="e">
        <f t="shared" si="25"/>
        <v>#DIV/0!</v>
      </c>
      <c r="AK39" t="e">
        <f t="shared" si="26"/>
        <v>#DIV/0!</v>
      </c>
      <c r="AL39" t="s">
        <v>33</v>
      </c>
      <c r="AM39" t="b">
        <f t="shared" si="38"/>
        <v>1</v>
      </c>
      <c r="AN39" t="e">
        <f t="shared" si="14"/>
        <v>#DIV/0!</v>
      </c>
      <c r="AO39" t="e">
        <f t="shared" si="4"/>
        <v>#DIV/0!</v>
      </c>
      <c r="AP39" t="e">
        <f t="shared" si="5"/>
        <v>#DIV/0!</v>
      </c>
      <c r="AQ39" t="e">
        <f t="shared" si="27"/>
        <v>#DIV/0!</v>
      </c>
      <c r="AR39" s="10" t="e">
        <f t="shared" si="28"/>
        <v>#DIV/0!</v>
      </c>
      <c r="AS39" s="10" t="e">
        <f t="shared" si="29"/>
        <v>#DIV/0!</v>
      </c>
      <c r="AT39" s="10" t="e">
        <f t="shared" si="39"/>
        <v>#DIV/0!</v>
      </c>
      <c r="AU39" t="e">
        <f t="shared" si="30"/>
        <v>#DIV/0!</v>
      </c>
      <c r="AV39" t="e">
        <f t="shared" si="7"/>
        <v>#DIV/0!</v>
      </c>
      <c r="AW39" t="e">
        <f t="shared" si="40"/>
        <v>#DIV/0!</v>
      </c>
      <c r="AX39" t="e">
        <f t="shared" si="41"/>
        <v>#DIV/0!</v>
      </c>
      <c r="AY39" t="e">
        <f t="shared" si="8"/>
        <v>#DIV/0!</v>
      </c>
      <c r="AZ39" t="e">
        <f t="shared" si="9"/>
        <v>#DIV/0!</v>
      </c>
      <c r="BA39" t="e">
        <f t="shared" si="10"/>
        <v>#DIV/0!</v>
      </c>
      <c r="BB39" t="e">
        <f t="shared" si="11"/>
        <v>#DIV/0!</v>
      </c>
      <c r="BC39" t="e">
        <f t="shared" si="12"/>
        <v>#DIV/0!</v>
      </c>
      <c r="BD39" t="e">
        <f t="shared" si="13"/>
        <v>#DIV/0!</v>
      </c>
      <c r="BE39" t="e">
        <f t="shared" si="15"/>
        <v>#DIV/0!</v>
      </c>
      <c r="BF39" t="e">
        <f t="shared" si="16"/>
        <v>#DIV/0!</v>
      </c>
    </row>
    <row r="40" spans="1:58" x14ac:dyDescent="0.25">
      <c r="A40" s="8"/>
      <c r="B40" s="2"/>
      <c r="C40" s="2"/>
      <c r="D40" s="2"/>
      <c r="T40">
        <f t="shared" si="20"/>
        <v>37</v>
      </c>
      <c r="U40" s="6" t="e">
        <f t="shared" si="21"/>
        <v>#DIV/0!</v>
      </c>
      <c r="V40" s="6" t="e">
        <f t="shared" si="21"/>
        <v>#DIV/0!</v>
      </c>
      <c r="W40" s="6" t="e">
        <f t="shared" si="22"/>
        <v>#DIV/0!</v>
      </c>
      <c r="X40" s="6" t="e">
        <f t="shared" si="31"/>
        <v>#DIV/0!</v>
      </c>
      <c r="Y40" t="e">
        <f t="shared" si="2"/>
        <v>#DIV/0!</v>
      </c>
      <c r="Z40" t="e">
        <f t="shared" si="3"/>
        <v>#DIV/0!</v>
      </c>
      <c r="AA40" t="e">
        <f t="shared" si="23"/>
        <v>#DIV/0!</v>
      </c>
      <c r="AB40" t="e">
        <f t="shared" si="24"/>
        <v>#DIV/0!</v>
      </c>
      <c r="AC40" t="e">
        <f t="shared" si="32"/>
        <v>#DIV/0!</v>
      </c>
      <c r="AD40" t="e">
        <f t="shared" si="33"/>
        <v>#DIV/0!</v>
      </c>
      <c r="AE40" t="e">
        <f t="shared" si="34"/>
        <v>#DIV/0!</v>
      </c>
      <c r="AF40" t="e">
        <f t="shared" si="35"/>
        <v>#DIV/0!</v>
      </c>
      <c r="AG40" t="e">
        <f t="shared" si="36"/>
        <v>#DIV/0!</v>
      </c>
      <c r="AH40" t="e">
        <f t="shared" si="37"/>
        <v>#DIV/0!</v>
      </c>
      <c r="AI40" t="e">
        <f t="shared" si="42"/>
        <v>#DIV/0!</v>
      </c>
      <c r="AJ40" t="e">
        <f t="shared" si="25"/>
        <v>#DIV/0!</v>
      </c>
      <c r="AK40" t="e">
        <f t="shared" si="26"/>
        <v>#DIV/0!</v>
      </c>
      <c r="AL40" t="s">
        <v>33</v>
      </c>
      <c r="AM40" t="b">
        <f t="shared" si="38"/>
        <v>1</v>
      </c>
      <c r="AN40" t="e">
        <f t="shared" si="14"/>
        <v>#DIV/0!</v>
      </c>
      <c r="AO40" t="e">
        <f t="shared" si="4"/>
        <v>#DIV/0!</v>
      </c>
      <c r="AP40" t="e">
        <f t="shared" si="5"/>
        <v>#DIV/0!</v>
      </c>
      <c r="AQ40" t="e">
        <f t="shared" si="27"/>
        <v>#DIV/0!</v>
      </c>
      <c r="AR40" s="10" t="e">
        <f t="shared" si="28"/>
        <v>#DIV/0!</v>
      </c>
      <c r="AS40" s="10" t="e">
        <f t="shared" si="29"/>
        <v>#DIV/0!</v>
      </c>
      <c r="AT40" s="10" t="e">
        <f t="shared" si="39"/>
        <v>#DIV/0!</v>
      </c>
      <c r="AU40" t="e">
        <f t="shared" si="30"/>
        <v>#DIV/0!</v>
      </c>
      <c r="AV40" t="e">
        <f t="shared" si="7"/>
        <v>#DIV/0!</v>
      </c>
      <c r="AW40" t="e">
        <f t="shared" si="40"/>
        <v>#DIV/0!</v>
      </c>
      <c r="AX40" t="e">
        <f t="shared" si="41"/>
        <v>#DIV/0!</v>
      </c>
      <c r="AY40" t="e">
        <f t="shared" si="8"/>
        <v>#DIV/0!</v>
      </c>
      <c r="AZ40" t="e">
        <f t="shared" si="9"/>
        <v>#DIV/0!</v>
      </c>
      <c r="BA40" t="e">
        <f t="shared" si="10"/>
        <v>#DIV/0!</v>
      </c>
      <c r="BB40" t="e">
        <f t="shared" si="11"/>
        <v>#DIV/0!</v>
      </c>
      <c r="BC40" t="e">
        <f t="shared" si="12"/>
        <v>#DIV/0!</v>
      </c>
      <c r="BD40" t="e">
        <f t="shared" si="13"/>
        <v>#DIV/0!</v>
      </c>
      <c r="BE40" t="e">
        <f t="shared" si="15"/>
        <v>#DIV/0!</v>
      </c>
      <c r="BF40" t="e">
        <f t="shared" si="16"/>
        <v>#DIV/0!</v>
      </c>
    </row>
    <row r="41" spans="1:58" x14ac:dyDescent="0.25">
      <c r="A41" s="8"/>
      <c r="B41" s="2"/>
      <c r="C41" s="2"/>
      <c r="D41" s="2"/>
      <c r="T41">
        <f t="shared" si="20"/>
        <v>38</v>
      </c>
      <c r="U41" s="6" t="e">
        <f t="shared" si="21"/>
        <v>#DIV/0!</v>
      </c>
      <c r="V41" s="6" t="e">
        <f t="shared" si="21"/>
        <v>#DIV/0!</v>
      </c>
      <c r="W41" s="6" t="e">
        <f t="shared" si="22"/>
        <v>#DIV/0!</v>
      </c>
      <c r="X41" s="6" t="e">
        <f t="shared" si="31"/>
        <v>#DIV/0!</v>
      </c>
      <c r="Y41" t="e">
        <f t="shared" si="2"/>
        <v>#DIV/0!</v>
      </c>
      <c r="Z41" t="e">
        <f t="shared" si="3"/>
        <v>#DIV/0!</v>
      </c>
      <c r="AA41" t="e">
        <f t="shared" si="23"/>
        <v>#DIV/0!</v>
      </c>
      <c r="AB41" t="e">
        <f t="shared" si="24"/>
        <v>#DIV/0!</v>
      </c>
      <c r="AC41" t="e">
        <f t="shared" si="32"/>
        <v>#DIV/0!</v>
      </c>
      <c r="AD41" t="e">
        <f t="shared" si="33"/>
        <v>#DIV/0!</v>
      </c>
      <c r="AE41" t="e">
        <f t="shared" si="34"/>
        <v>#DIV/0!</v>
      </c>
      <c r="AF41" t="e">
        <f t="shared" si="35"/>
        <v>#DIV/0!</v>
      </c>
      <c r="AG41" t="e">
        <f t="shared" si="36"/>
        <v>#DIV/0!</v>
      </c>
      <c r="AH41" t="e">
        <f t="shared" si="37"/>
        <v>#DIV/0!</v>
      </c>
      <c r="AI41" t="e">
        <f t="shared" si="42"/>
        <v>#DIV/0!</v>
      </c>
      <c r="AJ41" t="e">
        <f t="shared" si="25"/>
        <v>#DIV/0!</v>
      </c>
      <c r="AK41" t="e">
        <f t="shared" si="26"/>
        <v>#DIV/0!</v>
      </c>
      <c r="AL41" t="s">
        <v>33</v>
      </c>
      <c r="AM41" t="b">
        <f t="shared" si="38"/>
        <v>1</v>
      </c>
      <c r="AN41" t="e">
        <f t="shared" si="14"/>
        <v>#DIV/0!</v>
      </c>
      <c r="AO41" t="e">
        <f t="shared" si="4"/>
        <v>#DIV/0!</v>
      </c>
      <c r="AP41" t="e">
        <f t="shared" si="5"/>
        <v>#DIV/0!</v>
      </c>
      <c r="AQ41" t="e">
        <f t="shared" si="27"/>
        <v>#DIV/0!</v>
      </c>
      <c r="AR41" s="10" t="e">
        <f t="shared" si="28"/>
        <v>#DIV/0!</v>
      </c>
      <c r="AS41" s="10" t="e">
        <f t="shared" si="29"/>
        <v>#DIV/0!</v>
      </c>
      <c r="AT41" s="10" t="e">
        <f t="shared" si="39"/>
        <v>#DIV/0!</v>
      </c>
      <c r="AU41" t="e">
        <f t="shared" si="30"/>
        <v>#DIV/0!</v>
      </c>
      <c r="AV41" t="e">
        <f t="shared" si="7"/>
        <v>#DIV/0!</v>
      </c>
      <c r="AW41" t="e">
        <f t="shared" si="40"/>
        <v>#DIV/0!</v>
      </c>
      <c r="AX41" t="e">
        <f t="shared" si="41"/>
        <v>#DIV/0!</v>
      </c>
      <c r="AY41" t="e">
        <f t="shared" si="8"/>
        <v>#DIV/0!</v>
      </c>
      <c r="AZ41" t="e">
        <f t="shared" si="9"/>
        <v>#DIV/0!</v>
      </c>
      <c r="BA41" t="e">
        <f t="shared" si="10"/>
        <v>#DIV/0!</v>
      </c>
      <c r="BB41" t="e">
        <f t="shared" si="11"/>
        <v>#DIV/0!</v>
      </c>
      <c r="BC41" t="e">
        <f t="shared" si="12"/>
        <v>#DIV/0!</v>
      </c>
      <c r="BD41" t="e">
        <f t="shared" si="13"/>
        <v>#DIV/0!</v>
      </c>
      <c r="BE41" t="e">
        <f t="shared" si="15"/>
        <v>#DIV/0!</v>
      </c>
      <c r="BF41" t="e">
        <f t="shared" si="16"/>
        <v>#DIV/0!</v>
      </c>
    </row>
    <row r="42" spans="1:58" x14ac:dyDescent="0.25">
      <c r="A42" s="8"/>
      <c r="B42" s="2"/>
      <c r="C42" s="2"/>
      <c r="D42" s="2"/>
      <c r="T42">
        <f t="shared" si="20"/>
        <v>39</v>
      </c>
      <c r="U42" s="6" t="e">
        <f t="shared" si="21"/>
        <v>#DIV/0!</v>
      </c>
      <c r="V42" s="6" t="e">
        <f t="shared" si="21"/>
        <v>#DIV/0!</v>
      </c>
      <c r="W42" s="6" t="e">
        <f t="shared" si="22"/>
        <v>#DIV/0!</v>
      </c>
      <c r="X42" s="6" t="e">
        <f t="shared" si="31"/>
        <v>#DIV/0!</v>
      </c>
      <c r="Y42" t="e">
        <f t="shared" si="2"/>
        <v>#DIV/0!</v>
      </c>
      <c r="Z42" t="e">
        <f t="shared" si="3"/>
        <v>#DIV/0!</v>
      </c>
      <c r="AA42" t="e">
        <f t="shared" si="23"/>
        <v>#DIV/0!</v>
      </c>
      <c r="AB42" t="e">
        <f t="shared" si="24"/>
        <v>#DIV/0!</v>
      </c>
      <c r="AC42" t="e">
        <f t="shared" si="32"/>
        <v>#DIV/0!</v>
      </c>
      <c r="AD42" t="e">
        <f t="shared" si="33"/>
        <v>#DIV/0!</v>
      </c>
      <c r="AE42" t="e">
        <f t="shared" si="34"/>
        <v>#DIV/0!</v>
      </c>
      <c r="AF42" t="e">
        <f t="shared" si="35"/>
        <v>#DIV/0!</v>
      </c>
      <c r="AG42" t="e">
        <f t="shared" si="36"/>
        <v>#DIV/0!</v>
      </c>
      <c r="AH42" t="e">
        <f t="shared" si="37"/>
        <v>#DIV/0!</v>
      </c>
      <c r="AI42" t="e">
        <f t="shared" si="42"/>
        <v>#DIV/0!</v>
      </c>
      <c r="AJ42" t="e">
        <f t="shared" si="25"/>
        <v>#DIV/0!</v>
      </c>
      <c r="AK42" t="e">
        <f t="shared" si="26"/>
        <v>#DIV/0!</v>
      </c>
      <c r="AL42" t="s">
        <v>33</v>
      </c>
      <c r="AM42" t="b">
        <f t="shared" si="38"/>
        <v>1</v>
      </c>
      <c r="AN42" t="e">
        <f t="shared" si="14"/>
        <v>#DIV/0!</v>
      </c>
      <c r="AO42" t="e">
        <f t="shared" si="4"/>
        <v>#DIV/0!</v>
      </c>
      <c r="AP42" t="e">
        <f t="shared" si="5"/>
        <v>#DIV/0!</v>
      </c>
      <c r="AQ42" t="e">
        <f t="shared" si="27"/>
        <v>#DIV/0!</v>
      </c>
      <c r="AR42" s="10" t="e">
        <f t="shared" si="28"/>
        <v>#DIV/0!</v>
      </c>
      <c r="AS42" s="10" t="e">
        <f t="shared" si="29"/>
        <v>#DIV/0!</v>
      </c>
      <c r="AT42" s="10" t="e">
        <f t="shared" si="39"/>
        <v>#DIV/0!</v>
      </c>
      <c r="AU42" t="e">
        <f t="shared" si="30"/>
        <v>#DIV/0!</v>
      </c>
      <c r="AV42" t="e">
        <f t="shared" si="7"/>
        <v>#DIV/0!</v>
      </c>
      <c r="AW42" t="e">
        <f t="shared" si="40"/>
        <v>#DIV/0!</v>
      </c>
      <c r="AX42" t="e">
        <f t="shared" si="41"/>
        <v>#DIV/0!</v>
      </c>
      <c r="AY42" t="e">
        <f t="shared" si="8"/>
        <v>#DIV/0!</v>
      </c>
      <c r="AZ42" t="e">
        <f t="shared" si="9"/>
        <v>#DIV/0!</v>
      </c>
      <c r="BA42" t="e">
        <f t="shared" si="10"/>
        <v>#DIV/0!</v>
      </c>
      <c r="BB42" t="e">
        <f t="shared" si="11"/>
        <v>#DIV/0!</v>
      </c>
      <c r="BC42" t="e">
        <f t="shared" si="12"/>
        <v>#DIV/0!</v>
      </c>
      <c r="BD42" t="e">
        <f t="shared" si="13"/>
        <v>#DIV/0!</v>
      </c>
      <c r="BE42" t="e">
        <f t="shared" si="15"/>
        <v>#DIV/0!</v>
      </c>
      <c r="BF42" t="e">
        <f t="shared" si="16"/>
        <v>#DIV/0!</v>
      </c>
    </row>
    <row r="43" spans="1:58" x14ac:dyDescent="0.25">
      <c r="A43" s="8"/>
      <c r="B43" s="2"/>
      <c r="C43" s="2"/>
      <c r="D43" s="2"/>
      <c r="T43">
        <f t="shared" si="20"/>
        <v>40</v>
      </c>
      <c r="U43" s="6" t="e">
        <f t="shared" si="21"/>
        <v>#DIV/0!</v>
      </c>
      <c r="V43" s="6" t="e">
        <f t="shared" si="21"/>
        <v>#DIV/0!</v>
      </c>
      <c r="W43" s="6" t="e">
        <f t="shared" si="22"/>
        <v>#DIV/0!</v>
      </c>
      <c r="X43" s="6" t="e">
        <f t="shared" si="31"/>
        <v>#DIV/0!</v>
      </c>
      <c r="Y43" t="e">
        <f t="shared" si="2"/>
        <v>#DIV/0!</v>
      </c>
      <c r="Z43" t="e">
        <f t="shared" si="3"/>
        <v>#DIV/0!</v>
      </c>
      <c r="AA43" t="e">
        <f t="shared" si="23"/>
        <v>#DIV/0!</v>
      </c>
      <c r="AB43" t="e">
        <f t="shared" si="24"/>
        <v>#DIV/0!</v>
      </c>
      <c r="AC43" t="e">
        <f t="shared" si="32"/>
        <v>#DIV/0!</v>
      </c>
      <c r="AD43" t="e">
        <f t="shared" si="33"/>
        <v>#DIV/0!</v>
      </c>
      <c r="AE43" t="e">
        <f t="shared" si="34"/>
        <v>#DIV/0!</v>
      </c>
      <c r="AF43" t="e">
        <f t="shared" si="35"/>
        <v>#DIV/0!</v>
      </c>
      <c r="AG43" t="e">
        <f t="shared" si="36"/>
        <v>#DIV/0!</v>
      </c>
      <c r="AH43" t="e">
        <f t="shared" si="37"/>
        <v>#DIV/0!</v>
      </c>
      <c r="AI43" t="e">
        <f t="shared" si="42"/>
        <v>#DIV/0!</v>
      </c>
      <c r="AJ43" t="e">
        <f t="shared" si="25"/>
        <v>#DIV/0!</v>
      </c>
      <c r="AK43" t="e">
        <f t="shared" si="26"/>
        <v>#DIV/0!</v>
      </c>
      <c r="AL43" t="s">
        <v>33</v>
      </c>
      <c r="AM43" t="b">
        <f t="shared" si="38"/>
        <v>1</v>
      </c>
      <c r="AN43" t="e">
        <f t="shared" si="14"/>
        <v>#DIV/0!</v>
      </c>
      <c r="AO43" t="e">
        <f t="shared" si="4"/>
        <v>#DIV/0!</v>
      </c>
      <c r="AP43" t="e">
        <f t="shared" si="5"/>
        <v>#DIV/0!</v>
      </c>
      <c r="AQ43" t="e">
        <f t="shared" si="27"/>
        <v>#DIV/0!</v>
      </c>
      <c r="AR43" s="10" t="e">
        <f t="shared" si="28"/>
        <v>#DIV/0!</v>
      </c>
      <c r="AS43" s="10" t="e">
        <f t="shared" si="29"/>
        <v>#DIV/0!</v>
      </c>
      <c r="AT43" s="10" t="e">
        <f t="shared" si="39"/>
        <v>#DIV/0!</v>
      </c>
      <c r="AU43" t="e">
        <f t="shared" si="30"/>
        <v>#DIV/0!</v>
      </c>
      <c r="AV43" t="e">
        <f t="shared" si="7"/>
        <v>#DIV/0!</v>
      </c>
      <c r="AW43" t="e">
        <f t="shared" si="40"/>
        <v>#DIV/0!</v>
      </c>
      <c r="AX43" t="e">
        <f t="shared" si="41"/>
        <v>#DIV/0!</v>
      </c>
      <c r="AY43" t="e">
        <f t="shared" si="8"/>
        <v>#DIV/0!</v>
      </c>
      <c r="AZ43" t="e">
        <f t="shared" si="9"/>
        <v>#DIV/0!</v>
      </c>
      <c r="BA43" t="e">
        <f t="shared" si="10"/>
        <v>#DIV/0!</v>
      </c>
      <c r="BB43" t="e">
        <f t="shared" si="11"/>
        <v>#DIV/0!</v>
      </c>
      <c r="BC43" t="e">
        <f t="shared" si="12"/>
        <v>#DIV/0!</v>
      </c>
      <c r="BD43" t="e">
        <f t="shared" si="13"/>
        <v>#DIV/0!</v>
      </c>
      <c r="BE43" t="e">
        <f t="shared" si="15"/>
        <v>#DIV/0!</v>
      </c>
      <c r="BF43" t="e">
        <f t="shared" si="16"/>
        <v>#DIV/0!</v>
      </c>
    </row>
    <row r="44" spans="1:58" x14ac:dyDescent="0.25">
      <c r="A44" s="8"/>
      <c r="B44" s="2"/>
      <c r="C44" s="2"/>
      <c r="D44" s="2"/>
      <c r="T44">
        <f t="shared" si="20"/>
        <v>41</v>
      </c>
      <c r="U44" s="6" t="e">
        <f t="shared" si="21"/>
        <v>#DIV/0!</v>
      </c>
      <c r="V44" s="6" t="e">
        <f t="shared" si="21"/>
        <v>#DIV/0!</v>
      </c>
      <c r="W44" s="6" t="e">
        <f t="shared" si="22"/>
        <v>#DIV/0!</v>
      </c>
      <c r="X44" s="6" t="e">
        <f t="shared" si="31"/>
        <v>#DIV/0!</v>
      </c>
      <c r="Y44" t="e">
        <f t="shared" si="2"/>
        <v>#DIV/0!</v>
      </c>
      <c r="Z44" t="e">
        <f t="shared" si="3"/>
        <v>#DIV/0!</v>
      </c>
      <c r="AA44" t="e">
        <f t="shared" si="23"/>
        <v>#DIV/0!</v>
      </c>
      <c r="AB44" t="e">
        <f t="shared" si="24"/>
        <v>#DIV/0!</v>
      </c>
      <c r="AC44" t="e">
        <f t="shared" si="32"/>
        <v>#DIV/0!</v>
      </c>
      <c r="AD44" t="e">
        <f t="shared" si="33"/>
        <v>#DIV/0!</v>
      </c>
      <c r="AE44" t="e">
        <f t="shared" si="34"/>
        <v>#DIV/0!</v>
      </c>
      <c r="AF44" t="e">
        <f t="shared" si="35"/>
        <v>#DIV/0!</v>
      </c>
      <c r="AG44" t="e">
        <f t="shared" si="36"/>
        <v>#DIV/0!</v>
      </c>
      <c r="AH44" t="e">
        <f t="shared" si="37"/>
        <v>#DIV/0!</v>
      </c>
      <c r="AI44" t="e">
        <f t="shared" si="42"/>
        <v>#DIV/0!</v>
      </c>
      <c r="AJ44" t="e">
        <f t="shared" si="25"/>
        <v>#DIV/0!</v>
      </c>
      <c r="AK44" t="e">
        <f t="shared" si="26"/>
        <v>#DIV/0!</v>
      </c>
      <c r="AL44" t="s">
        <v>33</v>
      </c>
      <c r="AM44" t="b">
        <f t="shared" si="38"/>
        <v>1</v>
      </c>
      <c r="AN44" t="e">
        <f t="shared" si="14"/>
        <v>#DIV/0!</v>
      </c>
      <c r="AO44" t="e">
        <f t="shared" si="4"/>
        <v>#DIV/0!</v>
      </c>
      <c r="AP44" t="e">
        <f t="shared" si="5"/>
        <v>#DIV/0!</v>
      </c>
      <c r="AQ44" t="e">
        <f t="shared" si="27"/>
        <v>#DIV/0!</v>
      </c>
      <c r="AR44" s="10" t="e">
        <f t="shared" si="28"/>
        <v>#DIV/0!</v>
      </c>
      <c r="AS44" s="10" t="e">
        <f t="shared" si="29"/>
        <v>#DIV/0!</v>
      </c>
      <c r="AT44" s="10" t="e">
        <f t="shared" si="39"/>
        <v>#DIV/0!</v>
      </c>
      <c r="AU44" t="e">
        <f t="shared" si="30"/>
        <v>#DIV/0!</v>
      </c>
      <c r="AV44" t="e">
        <f t="shared" si="7"/>
        <v>#DIV/0!</v>
      </c>
      <c r="AW44" t="e">
        <f t="shared" si="40"/>
        <v>#DIV/0!</v>
      </c>
      <c r="AX44" t="e">
        <f t="shared" si="41"/>
        <v>#DIV/0!</v>
      </c>
      <c r="AY44" t="e">
        <f t="shared" si="8"/>
        <v>#DIV/0!</v>
      </c>
      <c r="AZ44" t="e">
        <f t="shared" si="9"/>
        <v>#DIV/0!</v>
      </c>
      <c r="BA44" t="e">
        <f t="shared" si="10"/>
        <v>#DIV/0!</v>
      </c>
      <c r="BB44" t="e">
        <f t="shared" si="11"/>
        <v>#DIV/0!</v>
      </c>
      <c r="BC44" t="e">
        <f t="shared" si="12"/>
        <v>#DIV/0!</v>
      </c>
      <c r="BD44" t="e">
        <f t="shared" si="13"/>
        <v>#DIV/0!</v>
      </c>
      <c r="BE44" t="e">
        <f t="shared" si="15"/>
        <v>#DIV/0!</v>
      </c>
      <c r="BF44" t="e">
        <f t="shared" si="16"/>
        <v>#DIV/0!</v>
      </c>
    </row>
    <row r="45" spans="1:58" x14ac:dyDescent="0.25">
      <c r="A45" s="8"/>
      <c r="B45" s="2"/>
      <c r="C45" s="2"/>
      <c r="D45" s="2"/>
      <c r="T45">
        <f t="shared" si="20"/>
        <v>42</v>
      </c>
      <c r="U45" s="6" t="e">
        <f t="shared" si="21"/>
        <v>#DIV/0!</v>
      </c>
      <c r="V45" s="6" t="e">
        <f t="shared" si="21"/>
        <v>#DIV/0!</v>
      </c>
      <c r="W45" s="6" t="e">
        <f t="shared" si="22"/>
        <v>#DIV/0!</v>
      </c>
      <c r="X45" s="6" t="e">
        <f t="shared" si="31"/>
        <v>#DIV/0!</v>
      </c>
      <c r="Y45" t="e">
        <f t="shared" si="2"/>
        <v>#DIV/0!</v>
      </c>
      <c r="Z45" t="e">
        <f t="shared" si="3"/>
        <v>#DIV/0!</v>
      </c>
      <c r="AA45" t="e">
        <f t="shared" si="23"/>
        <v>#DIV/0!</v>
      </c>
      <c r="AB45" t="e">
        <f t="shared" si="24"/>
        <v>#DIV/0!</v>
      </c>
      <c r="AC45" t="e">
        <f t="shared" si="32"/>
        <v>#DIV/0!</v>
      </c>
      <c r="AD45" t="e">
        <f t="shared" si="33"/>
        <v>#DIV/0!</v>
      </c>
      <c r="AE45" t="e">
        <f t="shared" si="34"/>
        <v>#DIV/0!</v>
      </c>
      <c r="AF45" t="e">
        <f t="shared" si="35"/>
        <v>#DIV/0!</v>
      </c>
      <c r="AG45" t="e">
        <f t="shared" si="36"/>
        <v>#DIV/0!</v>
      </c>
      <c r="AH45" t="e">
        <f t="shared" si="37"/>
        <v>#DIV/0!</v>
      </c>
      <c r="AI45" t="e">
        <f t="shared" si="42"/>
        <v>#DIV/0!</v>
      </c>
      <c r="AJ45" t="e">
        <f t="shared" si="25"/>
        <v>#DIV/0!</v>
      </c>
      <c r="AK45" t="e">
        <f t="shared" si="26"/>
        <v>#DIV/0!</v>
      </c>
      <c r="AL45" t="s">
        <v>33</v>
      </c>
      <c r="AM45" t="b">
        <f t="shared" si="38"/>
        <v>1</v>
      </c>
      <c r="AN45" t="e">
        <f t="shared" si="14"/>
        <v>#DIV/0!</v>
      </c>
      <c r="AO45" t="e">
        <f t="shared" si="4"/>
        <v>#DIV/0!</v>
      </c>
      <c r="AP45" t="e">
        <f t="shared" si="5"/>
        <v>#DIV/0!</v>
      </c>
      <c r="AQ45" t="e">
        <f t="shared" si="27"/>
        <v>#DIV/0!</v>
      </c>
      <c r="AR45" s="10" t="e">
        <f t="shared" si="28"/>
        <v>#DIV/0!</v>
      </c>
      <c r="AS45" s="10" t="e">
        <f t="shared" si="29"/>
        <v>#DIV/0!</v>
      </c>
      <c r="AT45" s="10" t="e">
        <f t="shared" si="39"/>
        <v>#DIV/0!</v>
      </c>
      <c r="AU45" t="e">
        <f t="shared" si="30"/>
        <v>#DIV/0!</v>
      </c>
      <c r="AV45" t="e">
        <f t="shared" si="7"/>
        <v>#DIV/0!</v>
      </c>
      <c r="AW45" t="e">
        <f t="shared" si="40"/>
        <v>#DIV/0!</v>
      </c>
      <c r="AX45" t="e">
        <f t="shared" si="41"/>
        <v>#DIV/0!</v>
      </c>
      <c r="AY45" t="e">
        <f t="shared" si="8"/>
        <v>#DIV/0!</v>
      </c>
      <c r="AZ45" t="e">
        <f t="shared" si="9"/>
        <v>#DIV/0!</v>
      </c>
      <c r="BA45" t="e">
        <f t="shared" si="10"/>
        <v>#DIV/0!</v>
      </c>
      <c r="BB45" t="e">
        <f t="shared" si="11"/>
        <v>#DIV/0!</v>
      </c>
      <c r="BC45" t="e">
        <f t="shared" si="12"/>
        <v>#DIV/0!</v>
      </c>
      <c r="BD45" t="e">
        <f t="shared" si="13"/>
        <v>#DIV/0!</v>
      </c>
      <c r="BE45" t="e">
        <f t="shared" si="15"/>
        <v>#DIV/0!</v>
      </c>
      <c r="BF45" t="e">
        <f t="shared" si="16"/>
        <v>#DIV/0!</v>
      </c>
    </row>
    <row r="46" spans="1:58" x14ac:dyDescent="0.25">
      <c r="A46" s="8"/>
      <c r="B46" s="2"/>
      <c r="C46" s="2"/>
      <c r="D46" s="2"/>
      <c r="T46">
        <f t="shared" si="20"/>
        <v>43</v>
      </c>
      <c r="U46" s="6" t="e">
        <f t="shared" si="21"/>
        <v>#DIV/0!</v>
      </c>
      <c r="V46" s="6" t="e">
        <f t="shared" si="21"/>
        <v>#DIV/0!</v>
      </c>
      <c r="W46" s="6" t="e">
        <f t="shared" si="22"/>
        <v>#DIV/0!</v>
      </c>
      <c r="X46" s="6" t="e">
        <f t="shared" si="31"/>
        <v>#DIV/0!</v>
      </c>
      <c r="Y46" t="e">
        <f t="shared" si="2"/>
        <v>#DIV/0!</v>
      </c>
      <c r="Z46" t="e">
        <f t="shared" si="3"/>
        <v>#DIV/0!</v>
      </c>
      <c r="AA46" t="e">
        <f t="shared" si="23"/>
        <v>#DIV/0!</v>
      </c>
      <c r="AB46" t="e">
        <f t="shared" si="24"/>
        <v>#DIV/0!</v>
      </c>
      <c r="AC46" t="e">
        <f t="shared" si="32"/>
        <v>#DIV/0!</v>
      </c>
      <c r="AD46" t="e">
        <f t="shared" si="33"/>
        <v>#DIV/0!</v>
      </c>
      <c r="AE46" t="e">
        <f t="shared" si="34"/>
        <v>#DIV/0!</v>
      </c>
      <c r="AF46" t="e">
        <f t="shared" si="35"/>
        <v>#DIV/0!</v>
      </c>
      <c r="AG46" t="e">
        <f t="shared" si="36"/>
        <v>#DIV/0!</v>
      </c>
      <c r="AH46" t="e">
        <f t="shared" si="37"/>
        <v>#DIV/0!</v>
      </c>
      <c r="AI46" t="e">
        <f t="shared" si="42"/>
        <v>#DIV/0!</v>
      </c>
      <c r="AJ46" t="e">
        <f t="shared" si="25"/>
        <v>#DIV/0!</v>
      </c>
      <c r="AK46" t="e">
        <f t="shared" si="26"/>
        <v>#DIV/0!</v>
      </c>
      <c r="AL46" t="s">
        <v>33</v>
      </c>
      <c r="AM46" t="b">
        <f t="shared" si="38"/>
        <v>1</v>
      </c>
      <c r="AN46" t="e">
        <f t="shared" si="14"/>
        <v>#DIV/0!</v>
      </c>
      <c r="AO46" t="e">
        <f t="shared" si="4"/>
        <v>#DIV/0!</v>
      </c>
      <c r="AP46" t="e">
        <f t="shared" si="5"/>
        <v>#DIV/0!</v>
      </c>
      <c r="AQ46" t="e">
        <f t="shared" si="27"/>
        <v>#DIV/0!</v>
      </c>
      <c r="AR46" s="10" t="e">
        <f t="shared" si="28"/>
        <v>#DIV/0!</v>
      </c>
      <c r="AS46" s="10" t="e">
        <f t="shared" si="29"/>
        <v>#DIV/0!</v>
      </c>
      <c r="AT46" s="10" t="e">
        <f t="shared" si="39"/>
        <v>#DIV/0!</v>
      </c>
      <c r="AU46" t="e">
        <f t="shared" si="30"/>
        <v>#DIV/0!</v>
      </c>
      <c r="AV46" t="e">
        <f t="shared" si="7"/>
        <v>#DIV/0!</v>
      </c>
      <c r="AW46" t="e">
        <f t="shared" si="40"/>
        <v>#DIV/0!</v>
      </c>
      <c r="AX46" t="e">
        <f t="shared" si="41"/>
        <v>#DIV/0!</v>
      </c>
      <c r="AY46" t="e">
        <f t="shared" si="8"/>
        <v>#DIV/0!</v>
      </c>
      <c r="AZ46" t="e">
        <f t="shared" si="9"/>
        <v>#DIV/0!</v>
      </c>
      <c r="BA46" t="e">
        <f t="shared" si="10"/>
        <v>#DIV/0!</v>
      </c>
      <c r="BB46" t="e">
        <f t="shared" si="11"/>
        <v>#DIV/0!</v>
      </c>
      <c r="BC46" t="e">
        <f t="shared" si="12"/>
        <v>#DIV/0!</v>
      </c>
      <c r="BD46" t="e">
        <f t="shared" si="13"/>
        <v>#DIV/0!</v>
      </c>
      <c r="BE46" t="e">
        <f t="shared" si="15"/>
        <v>#DIV/0!</v>
      </c>
      <c r="BF46" t="e">
        <f t="shared" si="16"/>
        <v>#DIV/0!</v>
      </c>
    </row>
    <row r="47" spans="1:58" x14ac:dyDescent="0.25">
      <c r="A47" s="8"/>
      <c r="B47" s="2"/>
      <c r="C47" s="2"/>
      <c r="D47" s="2"/>
      <c r="T47">
        <f t="shared" si="20"/>
        <v>44</v>
      </c>
      <c r="U47" s="6" t="e">
        <f t="shared" si="21"/>
        <v>#DIV/0!</v>
      </c>
      <c r="V47" s="6" t="e">
        <f t="shared" si="21"/>
        <v>#DIV/0!</v>
      </c>
      <c r="W47" s="6" t="e">
        <f t="shared" si="22"/>
        <v>#DIV/0!</v>
      </c>
      <c r="X47" s="6" t="e">
        <f t="shared" si="31"/>
        <v>#DIV/0!</v>
      </c>
      <c r="Y47" t="e">
        <f t="shared" si="2"/>
        <v>#DIV/0!</v>
      </c>
      <c r="Z47" t="e">
        <f t="shared" si="3"/>
        <v>#DIV/0!</v>
      </c>
      <c r="AA47" t="e">
        <f t="shared" si="23"/>
        <v>#DIV/0!</v>
      </c>
      <c r="AB47" t="e">
        <f t="shared" si="24"/>
        <v>#DIV/0!</v>
      </c>
      <c r="AC47" t="e">
        <f t="shared" si="32"/>
        <v>#DIV/0!</v>
      </c>
      <c r="AD47" t="e">
        <f t="shared" si="33"/>
        <v>#DIV/0!</v>
      </c>
      <c r="AE47" t="e">
        <f t="shared" si="34"/>
        <v>#DIV/0!</v>
      </c>
      <c r="AF47" t="e">
        <f t="shared" si="35"/>
        <v>#DIV/0!</v>
      </c>
      <c r="AG47" t="e">
        <f t="shared" si="36"/>
        <v>#DIV/0!</v>
      </c>
      <c r="AH47" t="e">
        <f t="shared" si="37"/>
        <v>#DIV/0!</v>
      </c>
      <c r="AI47" t="e">
        <f t="shared" si="42"/>
        <v>#DIV/0!</v>
      </c>
      <c r="AJ47" t="e">
        <f t="shared" si="25"/>
        <v>#DIV/0!</v>
      </c>
      <c r="AK47" t="e">
        <f t="shared" si="26"/>
        <v>#DIV/0!</v>
      </c>
      <c r="AL47" t="s">
        <v>33</v>
      </c>
      <c r="AM47" t="b">
        <f t="shared" si="38"/>
        <v>1</v>
      </c>
      <c r="AN47" t="e">
        <f t="shared" si="14"/>
        <v>#DIV/0!</v>
      </c>
      <c r="AO47" t="e">
        <f t="shared" si="4"/>
        <v>#DIV/0!</v>
      </c>
      <c r="AP47" t="e">
        <f t="shared" si="5"/>
        <v>#DIV/0!</v>
      </c>
      <c r="AQ47" t="e">
        <f t="shared" si="27"/>
        <v>#DIV/0!</v>
      </c>
      <c r="AR47" s="10" t="e">
        <f t="shared" si="28"/>
        <v>#DIV/0!</v>
      </c>
      <c r="AS47" s="10" t="e">
        <f t="shared" si="29"/>
        <v>#DIV/0!</v>
      </c>
      <c r="AT47" s="10" t="e">
        <f t="shared" si="39"/>
        <v>#DIV/0!</v>
      </c>
      <c r="AU47" t="e">
        <f t="shared" si="30"/>
        <v>#DIV/0!</v>
      </c>
      <c r="AV47" t="e">
        <f t="shared" si="7"/>
        <v>#DIV/0!</v>
      </c>
      <c r="AW47" t="e">
        <f t="shared" si="40"/>
        <v>#DIV/0!</v>
      </c>
      <c r="AX47" t="e">
        <f t="shared" si="41"/>
        <v>#DIV/0!</v>
      </c>
      <c r="AY47" t="e">
        <f t="shared" si="8"/>
        <v>#DIV/0!</v>
      </c>
      <c r="AZ47" t="e">
        <f t="shared" si="9"/>
        <v>#DIV/0!</v>
      </c>
      <c r="BA47" t="e">
        <f t="shared" si="10"/>
        <v>#DIV/0!</v>
      </c>
      <c r="BB47" t="e">
        <f t="shared" si="11"/>
        <v>#DIV/0!</v>
      </c>
      <c r="BC47" t="e">
        <f t="shared" si="12"/>
        <v>#DIV/0!</v>
      </c>
      <c r="BD47" t="e">
        <f t="shared" si="13"/>
        <v>#DIV/0!</v>
      </c>
      <c r="BE47" t="e">
        <f t="shared" si="15"/>
        <v>#DIV/0!</v>
      </c>
      <c r="BF47" t="e">
        <f t="shared" si="16"/>
        <v>#DIV/0!</v>
      </c>
    </row>
    <row r="48" spans="1:58" x14ac:dyDescent="0.25">
      <c r="A48" s="8"/>
      <c r="B48" s="2"/>
      <c r="C48" s="2"/>
      <c r="D48" s="2"/>
      <c r="T48">
        <f t="shared" si="20"/>
        <v>45</v>
      </c>
      <c r="U48" s="6" t="e">
        <f t="shared" si="21"/>
        <v>#DIV/0!</v>
      </c>
      <c r="V48" s="6" t="e">
        <f t="shared" si="21"/>
        <v>#DIV/0!</v>
      </c>
      <c r="W48" s="6" t="e">
        <f t="shared" si="22"/>
        <v>#DIV/0!</v>
      </c>
      <c r="X48" s="6" t="e">
        <f t="shared" si="31"/>
        <v>#DIV/0!</v>
      </c>
      <c r="Y48" t="e">
        <f t="shared" si="2"/>
        <v>#DIV/0!</v>
      </c>
      <c r="Z48" t="e">
        <f t="shared" si="3"/>
        <v>#DIV/0!</v>
      </c>
      <c r="AA48" t="e">
        <f t="shared" si="23"/>
        <v>#DIV/0!</v>
      </c>
      <c r="AB48" t="e">
        <f t="shared" si="24"/>
        <v>#DIV/0!</v>
      </c>
      <c r="AC48" t="e">
        <f t="shared" si="32"/>
        <v>#DIV/0!</v>
      </c>
      <c r="AD48" t="e">
        <f t="shared" si="33"/>
        <v>#DIV/0!</v>
      </c>
      <c r="AE48" t="e">
        <f t="shared" si="34"/>
        <v>#DIV/0!</v>
      </c>
      <c r="AF48" t="e">
        <f t="shared" si="35"/>
        <v>#DIV/0!</v>
      </c>
      <c r="AG48" t="e">
        <f t="shared" si="36"/>
        <v>#DIV/0!</v>
      </c>
      <c r="AH48" t="e">
        <f t="shared" si="37"/>
        <v>#DIV/0!</v>
      </c>
      <c r="AI48" t="e">
        <f t="shared" si="42"/>
        <v>#DIV/0!</v>
      </c>
      <c r="AJ48" t="e">
        <f t="shared" si="25"/>
        <v>#DIV/0!</v>
      </c>
      <c r="AK48" t="e">
        <f t="shared" si="26"/>
        <v>#DIV/0!</v>
      </c>
      <c r="AL48" t="s">
        <v>33</v>
      </c>
      <c r="AM48" t="b">
        <f t="shared" si="38"/>
        <v>1</v>
      </c>
      <c r="AN48" t="e">
        <f t="shared" si="14"/>
        <v>#DIV/0!</v>
      </c>
      <c r="AO48" t="e">
        <f t="shared" si="4"/>
        <v>#DIV/0!</v>
      </c>
      <c r="AP48" t="e">
        <f t="shared" si="5"/>
        <v>#DIV/0!</v>
      </c>
      <c r="AQ48" t="e">
        <f t="shared" si="27"/>
        <v>#DIV/0!</v>
      </c>
      <c r="AR48" s="10" t="e">
        <f t="shared" si="28"/>
        <v>#DIV/0!</v>
      </c>
      <c r="AS48" s="10" t="e">
        <f t="shared" si="29"/>
        <v>#DIV/0!</v>
      </c>
      <c r="AT48" s="10" t="e">
        <f t="shared" si="39"/>
        <v>#DIV/0!</v>
      </c>
      <c r="AU48" t="e">
        <f t="shared" si="30"/>
        <v>#DIV/0!</v>
      </c>
      <c r="AV48" t="e">
        <f t="shared" si="7"/>
        <v>#DIV/0!</v>
      </c>
      <c r="AW48" t="e">
        <f t="shared" si="40"/>
        <v>#DIV/0!</v>
      </c>
      <c r="AX48" t="e">
        <f t="shared" si="41"/>
        <v>#DIV/0!</v>
      </c>
      <c r="AY48" t="e">
        <f t="shared" si="8"/>
        <v>#DIV/0!</v>
      </c>
      <c r="AZ48" t="e">
        <f t="shared" si="9"/>
        <v>#DIV/0!</v>
      </c>
      <c r="BA48" t="e">
        <f t="shared" si="10"/>
        <v>#DIV/0!</v>
      </c>
      <c r="BB48" t="e">
        <f t="shared" si="11"/>
        <v>#DIV/0!</v>
      </c>
      <c r="BC48" t="e">
        <f t="shared" si="12"/>
        <v>#DIV/0!</v>
      </c>
      <c r="BD48" t="e">
        <f t="shared" si="13"/>
        <v>#DIV/0!</v>
      </c>
      <c r="BE48" t="e">
        <f t="shared" si="15"/>
        <v>#DIV/0!</v>
      </c>
      <c r="BF48" t="e">
        <f t="shared" si="16"/>
        <v>#DIV/0!</v>
      </c>
    </row>
    <row r="49" spans="1:58" x14ac:dyDescent="0.25">
      <c r="A49" s="8"/>
      <c r="B49" s="2"/>
      <c r="C49" s="2"/>
      <c r="D49" s="2"/>
      <c r="T49">
        <f t="shared" si="20"/>
        <v>46</v>
      </c>
      <c r="U49" s="6" t="e">
        <f t="shared" si="21"/>
        <v>#DIV/0!</v>
      </c>
      <c r="V49" s="6" t="e">
        <f t="shared" si="21"/>
        <v>#DIV/0!</v>
      </c>
      <c r="W49" s="6" t="e">
        <f t="shared" si="22"/>
        <v>#DIV/0!</v>
      </c>
      <c r="X49" s="6" t="e">
        <f t="shared" si="31"/>
        <v>#DIV/0!</v>
      </c>
      <c r="Y49" t="e">
        <f t="shared" si="2"/>
        <v>#DIV/0!</v>
      </c>
      <c r="Z49" t="e">
        <f t="shared" si="3"/>
        <v>#DIV/0!</v>
      </c>
      <c r="AA49" t="e">
        <f t="shared" si="23"/>
        <v>#DIV/0!</v>
      </c>
      <c r="AB49" t="e">
        <f t="shared" si="24"/>
        <v>#DIV/0!</v>
      </c>
      <c r="AC49" t="e">
        <f t="shared" si="32"/>
        <v>#DIV/0!</v>
      </c>
      <c r="AD49" t="e">
        <f t="shared" si="33"/>
        <v>#DIV/0!</v>
      </c>
      <c r="AE49" t="e">
        <f t="shared" si="34"/>
        <v>#DIV/0!</v>
      </c>
      <c r="AF49" t="e">
        <f t="shared" si="35"/>
        <v>#DIV/0!</v>
      </c>
      <c r="AG49" t="e">
        <f t="shared" si="36"/>
        <v>#DIV/0!</v>
      </c>
      <c r="AH49" t="e">
        <f t="shared" si="37"/>
        <v>#DIV/0!</v>
      </c>
      <c r="AI49" t="e">
        <f t="shared" si="42"/>
        <v>#DIV/0!</v>
      </c>
      <c r="AJ49" t="e">
        <f t="shared" si="25"/>
        <v>#DIV/0!</v>
      </c>
      <c r="AK49" t="e">
        <f t="shared" si="26"/>
        <v>#DIV/0!</v>
      </c>
      <c r="AL49" t="s">
        <v>33</v>
      </c>
      <c r="AM49" t="b">
        <f t="shared" si="38"/>
        <v>1</v>
      </c>
      <c r="AN49" t="e">
        <f t="shared" si="14"/>
        <v>#DIV/0!</v>
      </c>
      <c r="AO49" t="e">
        <f t="shared" si="4"/>
        <v>#DIV/0!</v>
      </c>
      <c r="AP49" t="e">
        <f t="shared" si="5"/>
        <v>#DIV/0!</v>
      </c>
      <c r="AQ49" t="e">
        <f t="shared" si="27"/>
        <v>#DIV/0!</v>
      </c>
      <c r="AR49" s="10" t="e">
        <f t="shared" si="28"/>
        <v>#DIV/0!</v>
      </c>
      <c r="AS49" s="10" t="e">
        <f t="shared" si="29"/>
        <v>#DIV/0!</v>
      </c>
      <c r="AT49" s="10" t="e">
        <f t="shared" si="39"/>
        <v>#DIV/0!</v>
      </c>
      <c r="AU49" t="e">
        <f t="shared" si="30"/>
        <v>#DIV/0!</v>
      </c>
      <c r="AV49" t="e">
        <f t="shared" si="7"/>
        <v>#DIV/0!</v>
      </c>
      <c r="AW49" t="e">
        <f t="shared" si="40"/>
        <v>#DIV/0!</v>
      </c>
      <c r="AX49" t="e">
        <f t="shared" si="41"/>
        <v>#DIV/0!</v>
      </c>
      <c r="AY49" t="e">
        <f t="shared" si="8"/>
        <v>#DIV/0!</v>
      </c>
      <c r="AZ49" t="e">
        <f t="shared" si="9"/>
        <v>#DIV/0!</v>
      </c>
      <c r="BA49" t="e">
        <f t="shared" si="10"/>
        <v>#DIV/0!</v>
      </c>
      <c r="BB49" t="e">
        <f t="shared" si="11"/>
        <v>#DIV/0!</v>
      </c>
      <c r="BC49" t="e">
        <f t="shared" si="12"/>
        <v>#DIV/0!</v>
      </c>
      <c r="BD49" t="e">
        <f t="shared" si="13"/>
        <v>#DIV/0!</v>
      </c>
      <c r="BE49" t="e">
        <f t="shared" si="15"/>
        <v>#DIV/0!</v>
      </c>
      <c r="BF49" t="e">
        <f t="shared" si="16"/>
        <v>#DIV/0!</v>
      </c>
    </row>
    <row r="50" spans="1:58" x14ac:dyDescent="0.25">
      <c r="A50" s="8"/>
      <c r="B50" s="2"/>
      <c r="C50" s="2"/>
      <c r="D50" s="2"/>
    </row>
    <row r="51" spans="1:58" x14ac:dyDescent="0.25">
      <c r="A51" s="8"/>
      <c r="B51" s="2"/>
      <c r="C51" s="2"/>
      <c r="D51" s="2"/>
    </row>
    <row r="52" spans="1:58" x14ac:dyDescent="0.25">
      <c r="A52" s="8"/>
      <c r="B52" s="2"/>
      <c r="C52" s="2"/>
      <c r="D52" s="2"/>
    </row>
    <row r="53" spans="1:58" x14ac:dyDescent="0.25">
      <c r="A53" s="8"/>
      <c r="B53" s="2"/>
      <c r="C53" s="2"/>
      <c r="D53" s="2"/>
    </row>
    <row r="54" spans="1:58" x14ac:dyDescent="0.25">
      <c r="A54" s="8"/>
      <c r="B54" s="2"/>
      <c r="C54" s="2"/>
      <c r="D54" s="2"/>
    </row>
    <row r="55" spans="1:58" x14ac:dyDescent="0.25">
      <c r="A55" s="8"/>
      <c r="B55" s="2"/>
      <c r="C55" s="2"/>
      <c r="D55" s="2"/>
    </row>
    <row r="56" spans="1:58" x14ac:dyDescent="0.25">
      <c r="A56" s="8"/>
      <c r="B56" s="2"/>
      <c r="C56" s="2"/>
      <c r="D56" s="2"/>
    </row>
    <row r="57" spans="1:58" x14ac:dyDescent="0.25">
      <c r="A57" s="8"/>
      <c r="B57" s="2"/>
      <c r="C57" s="2"/>
      <c r="D57" s="2"/>
    </row>
    <row r="65" spans="6:9" x14ac:dyDescent="0.25">
      <c r="F65" s="5">
        <v>39233</v>
      </c>
      <c r="G65" t="s">
        <v>61</v>
      </c>
      <c r="H65" t="s">
        <v>9</v>
      </c>
      <c r="I65">
        <v>9978.82</v>
      </c>
    </row>
    <row r="66" spans="6:9" x14ac:dyDescent="0.25">
      <c r="F66" s="5">
        <v>39247</v>
      </c>
      <c r="G66" t="s">
        <v>62</v>
      </c>
      <c r="H66" t="s">
        <v>9</v>
      </c>
      <c r="I66">
        <v>15000</v>
      </c>
    </row>
    <row r="67" spans="6:9" x14ac:dyDescent="0.25">
      <c r="F67" s="5">
        <v>40112</v>
      </c>
      <c r="G67" t="s">
        <v>63</v>
      </c>
      <c r="H67" t="s">
        <v>9</v>
      </c>
      <c r="I67">
        <v>20439.95</v>
      </c>
    </row>
    <row r="68" spans="6:9" x14ac:dyDescent="0.25">
      <c r="F68" s="5">
        <v>40126</v>
      </c>
      <c r="G68" t="s">
        <v>64</v>
      </c>
      <c r="H68" t="s">
        <v>9</v>
      </c>
      <c r="I68">
        <v>-5000</v>
      </c>
    </row>
    <row r="69" spans="6:9" x14ac:dyDescent="0.25">
      <c r="F69" s="5">
        <v>40220</v>
      </c>
      <c r="G69" t="s">
        <v>65</v>
      </c>
      <c r="H69" t="s">
        <v>9</v>
      </c>
      <c r="I69">
        <v>3000</v>
      </c>
    </row>
    <row r="70" spans="6:9" x14ac:dyDescent="0.25">
      <c r="F70" s="5">
        <v>41571</v>
      </c>
      <c r="G70" t="s">
        <v>66</v>
      </c>
      <c r="H70" t="s">
        <v>9</v>
      </c>
      <c r="I70">
        <v>49190</v>
      </c>
    </row>
    <row r="71" spans="6:9" x14ac:dyDescent="0.25">
      <c r="F71" s="5">
        <v>41698</v>
      </c>
      <c r="G71" t="s">
        <v>67</v>
      </c>
      <c r="H71" t="s">
        <v>9</v>
      </c>
      <c r="I71">
        <v>-112961.67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Case0</vt:lpstr>
      <vt:lpstr>Case1</vt:lpstr>
      <vt:lpstr>Case2</vt:lpstr>
      <vt:lpstr>Case3</vt:lpstr>
      <vt:lpstr>Case4</vt:lpstr>
      <vt:lpstr>Case5</vt:lpstr>
      <vt:lpstr>Case6</vt:lpstr>
      <vt:lpstr>NullCase</vt:lpstr>
    </vt:vector>
  </TitlesOfParts>
  <Company>Temenos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rgoodwin@temenos.com</dc:creator>
  <cp:lastModifiedBy>richardg-2017-Jan-13</cp:lastModifiedBy>
  <dcterms:created xsi:type="dcterms:W3CDTF">2016-05-05T17:49:35Z</dcterms:created>
  <dcterms:modified xsi:type="dcterms:W3CDTF">2017-01-28T12:36:35Z</dcterms:modified>
</cp:coreProperties>
</file>