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ocuments\"/>
    </mc:Choice>
  </mc:AlternateContent>
  <xr:revisionPtr revIDLastSave="0" documentId="13_ncr:1_{9B643118-AA6F-44F0-8180-2422E67DA21E}" xr6:coauthVersionLast="47" xr6:coauthVersionMax="47" xr10:uidLastSave="{00000000-0000-0000-0000-000000000000}"/>
  <bookViews>
    <workbookView xWindow="-120" yWindow="-15720" windowWidth="29040" windowHeight="15840" xr2:uid="{FC581396-52E4-4B29-8AE4-9921FB1EA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O2" i="1"/>
  <c r="M3" i="1"/>
  <c r="J4" i="1"/>
  <c r="G15" i="1"/>
  <c r="G12" i="1"/>
  <c r="G11" i="1"/>
  <c r="F15" i="1"/>
  <c r="Q18" i="1" s="1"/>
  <c r="F3" i="1"/>
  <c r="F2" i="1"/>
  <c r="Q19" i="1"/>
  <c r="Q32" i="1"/>
  <c r="M2" i="1"/>
  <c r="M15" i="1"/>
  <c r="G14" i="1"/>
  <c r="J15" i="1"/>
  <c r="J5" i="1"/>
  <c r="J3" i="1"/>
  <c r="J2" i="1"/>
  <c r="G10" i="1"/>
  <c r="G4" i="1"/>
  <c r="G2" i="1"/>
  <c r="G13" i="1"/>
  <c r="G6" i="1"/>
  <c r="G5" i="1"/>
  <c r="F13" i="1"/>
  <c r="F8" i="1"/>
  <c r="F11" i="1"/>
  <c r="F12" i="1"/>
  <c r="F10" i="1"/>
  <c r="F9" i="1"/>
  <c r="F7" i="1"/>
  <c r="F4" i="1"/>
  <c r="F5" i="1"/>
  <c r="F6" i="1"/>
  <c r="O15" i="1" l="1"/>
  <c r="R17" i="1" s="1"/>
  <c r="R20" i="1"/>
  <c r="R25" i="1"/>
  <c r="R37" i="1"/>
  <c r="R49" i="1"/>
  <c r="R36" i="1"/>
  <c r="R23" i="1"/>
  <c r="R46" i="1"/>
  <c r="R21" i="1"/>
  <c r="R18" i="1"/>
  <c r="R35" i="1"/>
  <c r="R34" i="1"/>
  <c r="R33" i="1"/>
  <c r="R32" i="1"/>
  <c r="R43" i="1"/>
  <c r="R31" i="1"/>
  <c r="R42" i="1"/>
  <c r="R30" i="1"/>
  <c r="R41" i="1"/>
  <c r="R24" i="1"/>
  <c r="R22" i="1"/>
  <c r="R45" i="1"/>
  <c r="R44" i="1"/>
  <c r="R39" i="1"/>
  <c r="R38" i="1"/>
  <c r="Q23" i="1"/>
  <c r="Q41" i="1"/>
  <c r="Q29" i="1"/>
  <c r="Q40" i="1"/>
  <c r="Q28" i="1"/>
  <c r="Q39" i="1"/>
  <c r="Q27" i="1"/>
  <c r="Q17" i="1"/>
  <c r="Q38" i="1"/>
  <c r="Q26" i="1"/>
  <c r="Q49" i="1"/>
  <c r="Q37" i="1"/>
  <c r="Q25" i="1"/>
  <c r="Q48" i="1"/>
  <c r="Q36" i="1"/>
  <c r="Q24" i="1"/>
  <c r="Q47" i="1"/>
  <c r="Q35" i="1"/>
  <c r="Q46" i="1"/>
  <c r="Q34" i="1"/>
  <c r="Q22" i="1"/>
  <c r="Q44" i="1"/>
  <c r="Q43" i="1"/>
  <c r="Q31" i="1"/>
  <c r="Q42" i="1"/>
  <c r="Q30" i="1"/>
  <c r="Q45" i="1"/>
  <c r="Q33" i="1"/>
  <c r="Q21" i="1"/>
  <c r="Q20" i="1"/>
  <c r="R47" i="1" l="1"/>
  <c r="R28" i="1"/>
  <c r="R48" i="1"/>
  <c r="R26" i="1"/>
  <c r="R27" i="1"/>
  <c r="R19" i="1"/>
  <c r="R40" i="1"/>
  <c r="R29" i="1"/>
</calcChain>
</file>

<file path=xl/sharedStrings.xml><?xml version="1.0" encoding="utf-8"?>
<sst xmlns="http://schemas.openxmlformats.org/spreadsheetml/2006/main" count="37" uniqueCount="37">
  <si>
    <t>Azubi/Autor</t>
  </si>
  <si>
    <t>Mitarbeiter im Außendienst</t>
  </si>
  <si>
    <t>Junior Software Developer</t>
  </si>
  <si>
    <t>Accounting Abteilung/ Payroll Accounting/ Betreuerin</t>
  </si>
  <si>
    <t>Vorgesetzter</t>
  </si>
  <si>
    <t>GF</t>
  </si>
  <si>
    <t>Stundenkosten</t>
  </si>
  <si>
    <t>ALT</t>
  </si>
  <si>
    <t>Reisekosten erstellen</t>
  </si>
  <si>
    <t>Menge Reisekosten</t>
  </si>
  <si>
    <t>Einarbeitung</t>
  </si>
  <si>
    <t>Helfen</t>
  </si>
  <si>
    <t>Genehmigen Vorgesetzter</t>
  </si>
  <si>
    <t>Genehmigen GF</t>
  </si>
  <si>
    <t>Hauspost</t>
  </si>
  <si>
    <t>Prüfen Payroll</t>
  </si>
  <si>
    <t>Nachbearbeitung</t>
  </si>
  <si>
    <t>Prüfen Accounting</t>
  </si>
  <si>
    <t>Nachprüfung</t>
  </si>
  <si>
    <t>Rückfragen Accounting</t>
  </si>
  <si>
    <t>Selbst gebracht</t>
  </si>
  <si>
    <t>Summe</t>
  </si>
  <si>
    <t>NEU</t>
  </si>
  <si>
    <t>Entwicklung</t>
  </si>
  <si>
    <t>Implementierung</t>
  </si>
  <si>
    <t>Hilfestellung/Rat</t>
  </si>
  <si>
    <t>Meetings/Abnahme</t>
  </si>
  <si>
    <r>
      <t>Feedback/</t>
    </r>
    <r>
      <rPr>
        <u/>
        <sz val="10"/>
        <color rgb="FF000000"/>
        <rFont val="Arial Unicode MS"/>
      </rPr>
      <t>Testing</t>
    </r>
  </si>
  <si>
    <t>Vollumfänglich</t>
  </si>
  <si>
    <t>Weiterentwicklung</t>
  </si>
  <si>
    <t>Zusätzliche Meetings</t>
  </si>
  <si>
    <t>Wartung</t>
  </si>
  <si>
    <t>Monat</t>
  </si>
  <si>
    <t>``-----------</t>
  </si>
  <si>
    <t>Break even point</t>
  </si>
  <si>
    <t>Hilfe H</t>
  </si>
  <si>
    <t>Hilfe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</si>
</sst>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u/>
      <sz val="10"/>
      <color rgb="FF000000"/>
      <name val="Arial Unicode MS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65655"/>
      <color rgb="FFFF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Excel</c:v>
          </c:tx>
          <c:spPr>
            <a:ln w="28575" cap="rnd">
              <a:solidFill>
                <a:srgbClr val="565655"/>
              </a:solidFill>
              <a:round/>
            </a:ln>
            <a:effectLst/>
          </c:spPr>
          <c:marker>
            <c:symbol val="none"/>
          </c:marker>
          <c:val>
            <c:numRef>
              <c:f>Tabelle1!$Q$17:$Q$49</c:f>
              <c:numCache>
                <c:formatCode>#,##0.00\ "€"</c:formatCode>
                <c:ptCount val="33"/>
                <c:pt idx="0">
                  <c:v>589.33333333333337</c:v>
                </c:pt>
                <c:pt idx="1">
                  <c:v>1178.6666666666667</c:v>
                </c:pt>
                <c:pt idx="2">
                  <c:v>1768</c:v>
                </c:pt>
                <c:pt idx="3">
                  <c:v>2357.3333333333335</c:v>
                </c:pt>
                <c:pt idx="4">
                  <c:v>2946.666666666667</c:v>
                </c:pt>
                <c:pt idx="5">
                  <c:v>3536</c:v>
                </c:pt>
                <c:pt idx="6">
                  <c:v>4125.3333333333339</c:v>
                </c:pt>
                <c:pt idx="7">
                  <c:v>4714.666666666667</c:v>
                </c:pt>
                <c:pt idx="8">
                  <c:v>5304</c:v>
                </c:pt>
                <c:pt idx="9">
                  <c:v>5893.3333333333339</c:v>
                </c:pt>
                <c:pt idx="10">
                  <c:v>6482.666666666667</c:v>
                </c:pt>
                <c:pt idx="11">
                  <c:v>7072</c:v>
                </c:pt>
                <c:pt idx="12">
                  <c:v>7661.3333333333339</c:v>
                </c:pt>
                <c:pt idx="13">
                  <c:v>8250.6666666666679</c:v>
                </c:pt>
                <c:pt idx="14">
                  <c:v>8840</c:v>
                </c:pt>
                <c:pt idx="15">
                  <c:v>9429.3333333333339</c:v>
                </c:pt>
                <c:pt idx="16">
                  <c:v>10018.666666666668</c:v>
                </c:pt>
                <c:pt idx="17">
                  <c:v>10608</c:v>
                </c:pt>
                <c:pt idx="18">
                  <c:v>11197.333333333334</c:v>
                </c:pt>
                <c:pt idx="19">
                  <c:v>11786.666666666668</c:v>
                </c:pt>
                <c:pt idx="20">
                  <c:v>12376</c:v>
                </c:pt>
                <c:pt idx="21">
                  <c:v>12965.333333333334</c:v>
                </c:pt>
                <c:pt idx="22">
                  <c:v>13554.666666666668</c:v>
                </c:pt>
                <c:pt idx="23">
                  <c:v>14144</c:v>
                </c:pt>
                <c:pt idx="24">
                  <c:v>14733.333333333334</c:v>
                </c:pt>
                <c:pt idx="25">
                  <c:v>15322.666666666668</c:v>
                </c:pt>
                <c:pt idx="26">
                  <c:v>15912.000000000002</c:v>
                </c:pt>
                <c:pt idx="27">
                  <c:v>16501.333333333336</c:v>
                </c:pt>
                <c:pt idx="28">
                  <c:v>17090.666666666668</c:v>
                </c:pt>
                <c:pt idx="29">
                  <c:v>17680</c:v>
                </c:pt>
                <c:pt idx="30">
                  <c:v>18269.333333333336</c:v>
                </c:pt>
                <c:pt idx="31">
                  <c:v>18858.666666666668</c:v>
                </c:pt>
                <c:pt idx="32">
                  <c:v>19448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6-40E5-92D5-7FEA550539D9}"/>
            </c:ext>
          </c:extLst>
        </c:ser>
        <c:ser>
          <c:idx val="1"/>
          <c:order val="1"/>
          <c:tx>
            <c:v>Travel-Assistant</c:v>
          </c:tx>
          <c:spPr>
            <a:ln w="28575" cap="rnd">
              <a:solidFill>
                <a:srgbClr val="FFD400"/>
              </a:solidFill>
              <a:round/>
            </a:ln>
            <a:effectLst/>
          </c:spPr>
          <c:marker>
            <c:symbol val="none"/>
          </c:marker>
          <c:val>
            <c:numRef>
              <c:f>Tabelle1!$R$17:$R$49</c:f>
              <c:numCache>
                <c:formatCode>#,##0.00\ "€"</c:formatCode>
                <c:ptCount val="33"/>
                <c:pt idx="0">
                  <c:v>2529.5</c:v>
                </c:pt>
                <c:pt idx="1">
                  <c:v>2941</c:v>
                </c:pt>
                <c:pt idx="2">
                  <c:v>3352.5</c:v>
                </c:pt>
                <c:pt idx="3">
                  <c:v>3764</c:v>
                </c:pt>
                <c:pt idx="4">
                  <c:v>4175.5</c:v>
                </c:pt>
                <c:pt idx="5">
                  <c:v>4587</c:v>
                </c:pt>
                <c:pt idx="6">
                  <c:v>4998.5</c:v>
                </c:pt>
                <c:pt idx="7">
                  <c:v>5410</c:v>
                </c:pt>
                <c:pt idx="8">
                  <c:v>5821.5</c:v>
                </c:pt>
                <c:pt idx="9">
                  <c:v>6232.9999999999991</c:v>
                </c:pt>
                <c:pt idx="10">
                  <c:v>6644.4999999999991</c:v>
                </c:pt>
                <c:pt idx="11">
                  <c:v>7055.9999999999991</c:v>
                </c:pt>
                <c:pt idx="12">
                  <c:v>7467.4999999999991</c:v>
                </c:pt>
                <c:pt idx="13">
                  <c:v>7878.9999999999991</c:v>
                </c:pt>
                <c:pt idx="14">
                  <c:v>8290.5</c:v>
                </c:pt>
                <c:pt idx="15">
                  <c:v>8702</c:v>
                </c:pt>
                <c:pt idx="16">
                  <c:v>9113.5</c:v>
                </c:pt>
                <c:pt idx="17">
                  <c:v>9525</c:v>
                </c:pt>
                <c:pt idx="18">
                  <c:v>9936.5</c:v>
                </c:pt>
                <c:pt idx="19">
                  <c:v>10347.999999999998</c:v>
                </c:pt>
                <c:pt idx="20">
                  <c:v>10759.499999999998</c:v>
                </c:pt>
                <c:pt idx="21">
                  <c:v>11170.999999999998</c:v>
                </c:pt>
                <c:pt idx="22">
                  <c:v>11582.499999999998</c:v>
                </c:pt>
                <c:pt idx="23">
                  <c:v>11993.999999999998</c:v>
                </c:pt>
                <c:pt idx="24">
                  <c:v>12405.499999999998</c:v>
                </c:pt>
                <c:pt idx="25">
                  <c:v>12816.999999999998</c:v>
                </c:pt>
                <c:pt idx="26">
                  <c:v>13228.499999999998</c:v>
                </c:pt>
                <c:pt idx="27">
                  <c:v>13639.999999999998</c:v>
                </c:pt>
                <c:pt idx="28">
                  <c:v>14051.499999999998</c:v>
                </c:pt>
                <c:pt idx="29">
                  <c:v>14462.999999999998</c:v>
                </c:pt>
                <c:pt idx="30">
                  <c:v>14874.499999999998</c:v>
                </c:pt>
                <c:pt idx="31">
                  <c:v>15285.999999999998</c:v>
                </c:pt>
                <c:pt idx="32">
                  <c:v>15697.499999999998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6-40E5-92D5-7FEA55053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549695"/>
        <c:axId val="1551554975"/>
      </c:lineChart>
      <c:catAx>
        <c:axId val="155154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1554975"/>
        <c:crosses val="autoZero"/>
        <c:auto val="1"/>
        <c:lblAlgn val="ctr"/>
        <c:lblOffset val="100"/>
        <c:noMultiLvlLbl val="0"/>
      </c:catAx>
      <c:valAx>
        <c:axId val="15515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154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221673</xdr:colOff>
      <xdr:row>20</xdr:row>
      <xdr:rowOff>90485</xdr:rowOff>
    </xdr:from>
    <xdr:to>
      <xdr:col>8</xdr:col>
      <xdr:colOff>134472</xdr:colOff>
      <xdr:row>46</xdr:row>
      <xdr:rowOff>44824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B6934C0-B77D-E780-92D4-3CE310355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420C-73C6-41DB-8BAA-F49BA190D05B}">
  <dimension ref="B1:S49"/>
  <sheetViews>
    <sheetView tabSelected="1" topLeftCell="A24" zoomScale="130" zoomScaleNormal="130" workbookViewId="0">
      <selection activeCell="J38" sqref="J38"/>
    </sheetView>
  </sheetViews>
  <sheetFormatPr baseColWidth="10" defaultRowHeight="15"/>
  <cols>
    <col min="2" max="2" width="48.28515625" bestFit="1" customWidth="1"/>
    <col min="5" max="5" width="24.5703125" bestFit="1" customWidth="1"/>
    <col min="9" max="9" width="17.140625" bestFit="1" customWidth="1"/>
    <col min="12" max="12" width="18.7109375" bestFit="1" customWidth="1"/>
  </cols>
  <sheetData>
    <row r="1" spans="2:16">
      <c r="B1" t="s">
        <v>6</v>
      </c>
      <c r="F1" t="s">
        <v>7</v>
      </c>
      <c r="G1" t="s">
        <v>22</v>
      </c>
      <c r="I1" t="s">
        <v>23</v>
      </c>
      <c r="L1" t="s">
        <v>28</v>
      </c>
      <c r="O1" t="s">
        <v>34</v>
      </c>
    </row>
    <row r="2" spans="2:16">
      <c r="B2" t="s">
        <v>0</v>
      </c>
      <c r="C2" s="2">
        <v>7</v>
      </c>
      <c r="E2" t="s">
        <v>8</v>
      </c>
      <c r="F2" s="4">
        <f>C3*(C10*(15/60))</f>
        <v>125</v>
      </c>
      <c r="G2" s="4">
        <f>C3*(C10*(20/60))</f>
        <v>166.66666666666666</v>
      </c>
      <c r="I2" s="1" t="s">
        <v>24</v>
      </c>
      <c r="J2" s="2">
        <f>80*C2</f>
        <v>560</v>
      </c>
      <c r="L2" s="1" t="s">
        <v>29</v>
      </c>
      <c r="M2" s="2">
        <f>25*C4</f>
        <v>675</v>
      </c>
      <c r="O2">
        <f>O15/(F15-G15)</f>
        <v>11.910028116213677</v>
      </c>
    </row>
    <row r="3" spans="2:16">
      <c r="B3" t="s">
        <v>1</v>
      </c>
      <c r="C3" s="2">
        <v>25</v>
      </c>
      <c r="E3" s="3" t="s">
        <v>10</v>
      </c>
      <c r="F3" s="4">
        <f>0.5*C3*2</f>
        <v>25</v>
      </c>
      <c r="G3" s="4"/>
      <c r="I3" s="1" t="s">
        <v>25</v>
      </c>
      <c r="J3" s="2">
        <f>5*C5</f>
        <v>150</v>
      </c>
      <c r="L3" s="1" t="s">
        <v>30</v>
      </c>
      <c r="M3" s="2">
        <f>4*(C4+(2*C5))</f>
        <v>348</v>
      </c>
    </row>
    <row r="4" spans="2:16">
      <c r="B4" t="s">
        <v>2</v>
      </c>
      <c r="C4" s="2">
        <v>27</v>
      </c>
      <c r="E4" s="3" t="s">
        <v>11</v>
      </c>
      <c r="F4" s="4">
        <f>(((0.2*C10)*2)*(15/60))*C3</f>
        <v>50</v>
      </c>
      <c r="G4" s="4">
        <f>(((0.1*C10)*2)*(5/60))*C3</f>
        <v>8.3333333333333321</v>
      </c>
      <c r="I4" s="1" t="s">
        <v>26</v>
      </c>
      <c r="J4" s="2">
        <f>6*(2*C5)</f>
        <v>360</v>
      </c>
    </row>
    <row r="5" spans="2:16">
      <c r="B5" t="s">
        <v>3</v>
      </c>
      <c r="C5" s="2">
        <v>30</v>
      </c>
      <c r="E5" s="3" t="s">
        <v>12</v>
      </c>
      <c r="F5" s="4">
        <f>((C10*(5/60))*C6)</f>
        <v>75</v>
      </c>
      <c r="G5" s="4">
        <f>((C10*(5/60))*C6)</f>
        <v>75</v>
      </c>
      <c r="I5" s="1" t="s">
        <v>27</v>
      </c>
      <c r="J5" s="2">
        <f>1*C3</f>
        <v>25</v>
      </c>
    </row>
    <row r="6" spans="2:16">
      <c r="B6" t="s">
        <v>4</v>
      </c>
      <c r="C6" s="2">
        <v>45</v>
      </c>
      <c r="E6" s="3" t="s">
        <v>13</v>
      </c>
      <c r="F6" s="4">
        <f>((1*(5/60))*C7)</f>
        <v>8.3333333333333321</v>
      </c>
      <c r="G6" s="4">
        <f>((1*(5/60))*C7)</f>
        <v>8.3333333333333321</v>
      </c>
    </row>
    <row r="7" spans="2:16">
      <c r="B7" t="s">
        <v>5</v>
      </c>
      <c r="C7" s="2">
        <v>100</v>
      </c>
      <c r="E7" s="3" t="s">
        <v>14</v>
      </c>
      <c r="F7" s="4">
        <f>C10*0.9*(10/60)*C2</f>
        <v>21</v>
      </c>
      <c r="G7" s="4"/>
    </row>
    <row r="8" spans="2:16">
      <c r="C8" s="2"/>
      <c r="E8" s="3" t="s">
        <v>20</v>
      </c>
      <c r="F8" s="4">
        <f>C10*0.1*(10/60)*C3</f>
        <v>8.3333333333333321</v>
      </c>
      <c r="G8" s="4"/>
    </row>
    <row r="9" spans="2:16">
      <c r="E9" s="3" t="s">
        <v>15</v>
      </c>
      <c r="F9" s="4">
        <f>C10*(10/60)*C5</f>
        <v>99.999999999999986</v>
      </c>
      <c r="G9" s="4"/>
    </row>
    <row r="10" spans="2:16">
      <c r="B10" t="s">
        <v>9</v>
      </c>
      <c r="C10">
        <v>20</v>
      </c>
      <c r="E10" s="3" t="s">
        <v>17</v>
      </c>
      <c r="F10" s="4">
        <f>C10*(12/60)*C5</f>
        <v>120</v>
      </c>
      <c r="G10" s="4">
        <f>C10*(7/60)*C5</f>
        <v>70</v>
      </c>
    </row>
    <row r="11" spans="2:16">
      <c r="E11" s="3" t="s">
        <v>16</v>
      </c>
      <c r="F11" s="4">
        <f>C10*0.25*(10/60)*C3</f>
        <v>20.833333333333332</v>
      </c>
      <c r="G11" s="4">
        <f>C10*0.1*(7/60)*C3</f>
        <v>5.833333333333333</v>
      </c>
    </row>
    <row r="12" spans="2:16">
      <c r="E12" s="3" t="s">
        <v>18</v>
      </c>
      <c r="F12" s="4">
        <f>C10*0.25*(7/60)*C5</f>
        <v>17.5</v>
      </c>
      <c r="G12" s="4">
        <f>C10*0.1*(5/60)*C5</f>
        <v>5</v>
      </c>
    </row>
    <row r="13" spans="2:16">
      <c r="E13" s="3" t="s">
        <v>19</v>
      </c>
      <c r="F13" s="4">
        <f>C10*0.1*(10/60)*(C3+C5)</f>
        <v>18.333333333333332</v>
      </c>
      <c r="G13" s="4">
        <f>C10*0.1*(10/60)*(C3+C5)</f>
        <v>18.333333333333332</v>
      </c>
    </row>
    <row r="14" spans="2:16">
      <c r="E14" s="1" t="s">
        <v>31</v>
      </c>
      <c r="G14" s="2">
        <f>2*C4</f>
        <v>54</v>
      </c>
    </row>
    <row r="15" spans="2:16">
      <c r="E15" s="3" t="s">
        <v>21</v>
      </c>
      <c r="F15" s="2">
        <f>SUM(F2:F14)</f>
        <v>589.33333333333337</v>
      </c>
      <c r="G15" s="2">
        <f>SUM(G2:G14)</f>
        <v>411.49999999999994</v>
      </c>
      <c r="J15" s="2">
        <f>SUM(J2:J5)</f>
        <v>1095</v>
      </c>
      <c r="M15" s="2">
        <f>SUM(M2:M14)</f>
        <v>1023</v>
      </c>
      <c r="O15" s="2">
        <f>J15+M15</f>
        <v>2118</v>
      </c>
    </row>
    <row r="16" spans="2:16">
      <c r="P16" t="s">
        <v>32</v>
      </c>
    </row>
    <row r="17" spans="9:19">
      <c r="J17" t="s">
        <v>35</v>
      </c>
      <c r="L17" t="s">
        <v>36</v>
      </c>
      <c r="P17">
        <v>1</v>
      </c>
      <c r="Q17" s="2">
        <f>F$15*P17</f>
        <v>589.33333333333337</v>
      </c>
      <c r="R17" s="2">
        <f>O$15+(G$15*P17)</f>
        <v>2529.5</v>
      </c>
    </row>
    <row r="18" spans="9:19">
      <c r="I18">
        <v>1</v>
      </c>
      <c r="J18">
        <v>7018.9368719595996</v>
      </c>
      <c r="L18">
        <v>0</v>
      </c>
      <c r="M18">
        <v>0</v>
      </c>
      <c r="P18">
        <v>2</v>
      </c>
      <c r="Q18" s="2">
        <f t="shared" ref="Q18:Q49" si="0">F$15*P18</f>
        <v>1178.6666666666667</v>
      </c>
      <c r="R18" s="2">
        <f t="shared" ref="R18:R49" si="1">O$15+(G$15*P18)</f>
        <v>2941</v>
      </c>
    </row>
    <row r="19" spans="9:19">
      <c r="I19">
        <v>2</v>
      </c>
      <c r="J19">
        <v>7018.9368719595996</v>
      </c>
      <c r="L19">
        <v>0</v>
      </c>
      <c r="M19">
        <v>7018.9368719595996</v>
      </c>
      <c r="P19">
        <v>3</v>
      </c>
      <c r="Q19" s="2">
        <f t="shared" si="0"/>
        <v>1768</v>
      </c>
      <c r="R19" s="2">
        <f t="shared" si="1"/>
        <v>3352.5</v>
      </c>
    </row>
    <row r="20" spans="9:19">
      <c r="I20">
        <v>3</v>
      </c>
      <c r="J20">
        <v>7018.9368719595996</v>
      </c>
      <c r="L20">
        <v>0</v>
      </c>
      <c r="P20">
        <v>4</v>
      </c>
      <c r="Q20" s="2">
        <f t="shared" si="0"/>
        <v>2357.3333333333335</v>
      </c>
      <c r="R20" s="2">
        <f t="shared" si="1"/>
        <v>3764</v>
      </c>
    </row>
    <row r="21" spans="9:19">
      <c r="I21">
        <v>4</v>
      </c>
      <c r="J21">
        <v>7018.9368719595996</v>
      </c>
      <c r="L21">
        <v>0</v>
      </c>
      <c r="P21">
        <v>5</v>
      </c>
      <c r="Q21" s="2">
        <f t="shared" si="0"/>
        <v>2946.666666666667</v>
      </c>
      <c r="R21" s="2">
        <f t="shared" si="1"/>
        <v>4175.5</v>
      </c>
    </row>
    <row r="22" spans="9:19">
      <c r="I22">
        <v>5</v>
      </c>
      <c r="J22">
        <v>7018.9368719595996</v>
      </c>
      <c r="L22">
        <v>0</v>
      </c>
      <c r="P22">
        <v>6</v>
      </c>
      <c r="Q22" s="2">
        <f t="shared" si="0"/>
        <v>3536</v>
      </c>
      <c r="R22" s="2">
        <f t="shared" si="1"/>
        <v>4587</v>
      </c>
    </row>
    <row r="23" spans="9:19">
      <c r="I23">
        <v>6</v>
      </c>
      <c r="J23">
        <v>7018.9368719595996</v>
      </c>
      <c r="L23">
        <v>0</v>
      </c>
      <c r="P23">
        <v>7</v>
      </c>
      <c r="Q23" s="2">
        <f t="shared" si="0"/>
        <v>4125.3333333333339</v>
      </c>
      <c r="R23" s="2">
        <f t="shared" si="1"/>
        <v>4998.5</v>
      </c>
    </row>
    <row r="24" spans="9:19">
      <c r="I24">
        <v>7</v>
      </c>
      <c r="J24">
        <v>7018.9368719595996</v>
      </c>
      <c r="L24">
        <v>0</v>
      </c>
      <c r="P24">
        <v>8</v>
      </c>
      <c r="Q24" s="2">
        <f t="shared" si="0"/>
        <v>4714.666666666667</v>
      </c>
      <c r="R24" s="2">
        <f t="shared" si="1"/>
        <v>5410</v>
      </c>
    </row>
    <row r="25" spans="9:19">
      <c r="I25">
        <v>8</v>
      </c>
      <c r="J25">
        <v>7018.9368719595996</v>
      </c>
      <c r="L25">
        <v>0</v>
      </c>
      <c r="P25">
        <v>9</v>
      </c>
      <c r="Q25" s="2">
        <f t="shared" si="0"/>
        <v>5304</v>
      </c>
      <c r="R25" s="2">
        <f t="shared" si="1"/>
        <v>5821.5</v>
      </c>
    </row>
    <row r="26" spans="9:19">
      <c r="I26">
        <v>9</v>
      </c>
      <c r="J26">
        <v>7018.9368719595996</v>
      </c>
      <c r="L26">
        <v>0</v>
      </c>
      <c r="P26">
        <v>10</v>
      </c>
      <c r="Q26" s="2">
        <f t="shared" si="0"/>
        <v>5893.3333333333339</v>
      </c>
      <c r="R26" s="2">
        <f t="shared" si="1"/>
        <v>6232.9999999999991</v>
      </c>
    </row>
    <row r="27" spans="9:19">
      <c r="I27">
        <v>10</v>
      </c>
      <c r="J27">
        <v>7018.9368719595996</v>
      </c>
      <c r="L27">
        <v>0</v>
      </c>
      <c r="P27">
        <v>11</v>
      </c>
      <c r="Q27" s="2">
        <f t="shared" si="0"/>
        <v>6482.666666666667</v>
      </c>
      <c r="R27" s="2">
        <f t="shared" si="1"/>
        <v>6644.4999999999991</v>
      </c>
    </row>
    <row r="28" spans="9:19">
      <c r="I28">
        <v>11</v>
      </c>
      <c r="J28">
        <v>7018.9368719595996</v>
      </c>
      <c r="L28">
        <v>0</v>
      </c>
      <c r="P28">
        <v>12</v>
      </c>
      <c r="Q28" s="2">
        <f t="shared" si="0"/>
        <v>7072</v>
      </c>
      <c r="R28" s="2">
        <f t="shared" si="1"/>
        <v>7055.9999999999991</v>
      </c>
    </row>
    <row r="29" spans="9:19">
      <c r="I29">
        <f>O2</f>
        <v>11.910028116213677</v>
      </c>
      <c r="J29">
        <v>7018.9368719595996</v>
      </c>
      <c r="L29">
        <v>7018.9368719595996</v>
      </c>
      <c r="P29">
        <v>13</v>
      </c>
      <c r="Q29" s="2">
        <f t="shared" si="0"/>
        <v>7661.3333333333339</v>
      </c>
      <c r="R29" s="2">
        <f t="shared" si="1"/>
        <v>7467.4999999999991</v>
      </c>
    </row>
    <row r="30" spans="9:19">
      <c r="P30">
        <v>14</v>
      </c>
      <c r="Q30" s="2">
        <f t="shared" si="0"/>
        <v>8250.6666666666679</v>
      </c>
      <c r="R30" s="2">
        <f t="shared" si="1"/>
        <v>7878.9999999999991</v>
      </c>
      <c r="S30" t="s">
        <v>33</v>
      </c>
    </row>
    <row r="31" spans="9:19">
      <c r="P31">
        <v>15</v>
      </c>
      <c r="Q31" s="2">
        <f t="shared" si="0"/>
        <v>8840</v>
      </c>
      <c r="R31" s="2">
        <f t="shared" si="1"/>
        <v>8290.5</v>
      </c>
    </row>
    <row r="32" spans="9:19">
      <c r="P32">
        <v>16</v>
      </c>
      <c r="Q32" s="2">
        <f t="shared" si="0"/>
        <v>9429.3333333333339</v>
      </c>
      <c r="R32" s="2">
        <f t="shared" si="1"/>
        <v>8702</v>
      </c>
    </row>
    <row r="33" spans="16:18">
      <c r="P33">
        <v>17</v>
      </c>
      <c r="Q33" s="2">
        <f t="shared" si="0"/>
        <v>10018.666666666668</v>
      </c>
      <c r="R33" s="2">
        <f t="shared" si="1"/>
        <v>9113.5</v>
      </c>
    </row>
    <row r="34" spans="16:18">
      <c r="P34">
        <v>18</v>
      </c>
      <c r="Q34" s="2">
        <f t="shared" si="0"/>
        <v>10608</v>
      </c>
      <c r="R34" s="2">
        <f t="shared" si="1"/>
        <v>9525</v>
      </c>
    </row>
    <row r="35" spans="16:18">
      <c r="P35">
        <v>19</v>
      </c>
      <c r="Q35" s="2">
        <f t="shared" si="0"/>
        <v>11197.333333333334</v>
      </c>
      <c r="R35" s="2">
        <f t="shared" si="1"/>
        <v>9936.5</v>
      </c>
    </row>
    <row r="36" spans="16:18">
      <c r="P36">
        <v>20</v>
      </c>
      <c r="Q36" s="2">
        <f t="shared" si="0"/>
        <v>11786.666666666668</v>
      </c>
      <c r="R36" s="2">
        <f t="shared" si="1"/>
        <v>10347.999999999998</v>
      </c>
    </row>
    <row r="37" spans="16:18">
      <c r="P37">
        <v>21</v>
      </c>
      <c r="Q37" s="2">
        <f t="shared" si="0"/>
        <v>12376</v>
      </c>
      <c r="R37" s="2">
        <f t="shared" si="1"/>
        <v>10759.499999999998</v>
      </c>
    </row>
    <row r="38" spans="16:18">
      <c r="P38">
        <v>22</v>
      </c>
      <c r="Q38" s="2">
        <f t="shared" si="0"/>
        <v>12965.333333333334</v>
      </c>
      <c r="R38" s="2">
        <f t="shared" si="1"/>
        <v>11170.999999999998</v>
      </c>
    </row>
    <row r="39" spans="16:18">
      <c r="P39">
        <v>23</v>
      </c>
      <c r="Q39" s="2">
        <f t="shared" si="0"/>
        <v>13554.666666666668</v>
      </c>
      <c r="R39" s="2">
        <f t="shared" si="1"/>
        <v>11582.499999999998</v>
      </c>
    </row>
    <row r="40" spans="16:18">
      <c r="P40">
        <v>24</v>
      </c>
      <c r="Q40" s="2">
        <f t="shared" si="0"/>
        <v>14144</v>
      </c>
      <c r="R40" s="2">
        <f t="shared" si="1"/>
        <v>11993.999999999998</v>
      </c>
    </row>
    <row r="41" spans="16:18">
      <c r="P41">
        <v>25</v>
      </c>
      <c r="Q41" s="2">
        <f t="shared" si="0"/>
        <v>14733.333333333334</v>
      </c>
      <c r="R41" s="2">
        <f t="shared" si="1"/>
        <v>12405.499999999998</v>
      </c>
    </row>
    <row r="42" spans="16:18">
      <c r="P42">
        <v>26</v>
      </c>
      <c r="Q42" s="2">
        <f t="shared" si="0"/>
        <v>15322.666666666668</v>
      </c>
      <c r="R42" s="2">
        <f t="shared" si="1"/>
        <v>12816.999999999998</v>
      </c>
    </row>
    <row r="43" spans="16:18">
      <c r="P43">
        <v>27</v>
      </c>
      <c r="Q43" s="2">
        <f t="shared" si="0"/>
        <v>15912.000000000002</v>
      </c>
      <c r="R43" s="2">
        <f t="shared" si="1"/>
        <v>13228.499999999998</v>
      </c>
    </row>
    <row r="44" spans="16:18">
      <c r="P44">
        <v>28</v>
      </c>
      <c r="Q44" s="2">
        <f t="shared" si="0"/>
        <v>16501.333333333336</v>
      </c>
      <c r="R44" s="2">
        <f t="shared" si="1"/>
        <v>13639.999999999998</v>
      </c>
    </row>
    <row r="45" spans="16:18">
      <c r="P45">
        <v>29</v>
      </c>
      <c r="Q45" s="2">
        <f t="shared" si="0"/>
        <v>17090.666666666668</v>
      </c>
      <c r="R45" s="2">
        <f t="shared" si="1"/>
        <v>14051.499999999998</v>
      </c>
    </row>
    <row r="46" spans="16:18">
      <c r="P46">
        <v>30</v>
      </c>
      <c r="Q46" s="2">
        <f t="shared" si="0"/>
        <v>17680</v>
      </c>
      <c r="R46" s="2">
        <f t="shared" si="1"/>
        <v>14462.999999999998</v>
      </c>
    </row>
    <row r="47" spans="16:18">
      <c r="P47">
        <v>31</v>
      </c>
      <c r="Q47" s="2">
        <f t="shared" si="0"/>
        <v>18269.333333333336</v>
      </c>
      <c r="R47" s="2">
        <f t="shared" si="1"/>
        <v>14874.499999999998</v>
      </c>
    </row>
    <row r="48" spans="16:18">
      <c r="P48">
        <v>32</v>
      </c>
      <c r="Q48" s="2">
        <f t="shared" si="0"/>
        <v>18858.666666666668</v>
      </c>
      <c r="R48" s="2">
        <f t="shared" si="1"/>
        <v>15285.999999999998</v>
      </c>
    </row>
    <row r="49" spans="16:18">
      <c r="P49">
        <v>33</v>
      </c>
      <c r="Q49" s="2">
        <f t="shared" si="0"/>
        <v>19448</v>
      </c>
      <c r="R49" s="2">
        <f t="shared" si="1"/>
        <v>15697.499999999998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Hoffmann</dc:creator>
  <cp:lastModifiedBy>Ricardo Hoffmann</cp:lastModifiedBy>
  <dcterms:created xsi:type="dcterms:W3CDTF">2024-03-31T22:51:07Z</dcterms:created>
  <dcterms:modified xsi:type="dcterms:W3CDTF">2024-04-02T18:18:08Z</dcterms:modified>
</cp:coreProperties>
</file>