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Dropbox\a_HR_Datasets\"/>
    </mc:Choice>
  </mc:AlternateContent>
  <xr:revisionPtr revIDLastSave="0" documentId="13_ncr:1_{30216C40-B18E-42B7-AF58-7678BF8B4FA8}" xr6:coauthVersionLast="37" xr6:coauthVersionMax="45" xr10:uidLastSave="{00000000-0000-0000-0000-000000000000}"/>
  <bookViews>
    <workbookView xWindow="2430" yWindow="795" windowWidth="25215" windowHeight="14010" tabRatio="601" activeTab="1" xr2:uid="{00000000-000D-0000-FFFF-FFFF00000000}"/>
  </bookViews>
  <sheets>
    <sheet name="Core Data Set" sheetId="5" r:id="rId1"/>
    <sheet name="Production Staff" sheetId="6" r:id="rId2"/>
    <sheet name="Sales Analysis" sheetId="7" r:id="rId3"/>
    <sheet name="Salaries" sheetId="3" r:id="rId4"/>
    <sheet name="Recruiting Sources Costs" sheetId="8" r:id="rId5"/>
    <sheet name="Salesperson Codes" sheetId="10" r:id="rId6"/>
  </sheets>
  <definedNames>
    <definedName name="_xlnm._FilterDatabase" localSheetId="0" hidden="1">'Core Data Set'!$A$1:$V$302</definedName>
    <definedName name="Salescodes">'Salesperson Codes'!$A$2:$B$32</definedName>
    <definedName name="Salespeople">'Sales Analysis'!$A$2:$U$32</definedName>
    <definedName name="SalespeopleCodes">'Salesperson Codes'!$A$2:$A$32</definedName>
    <definedName name="STAFF">'Core Data Set'!$A$2:$L$302</definedName>
    <definedName name="STAFF2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8" l="1"/>
  <c r="N19" i="8" s="1"/>
  <c r="M17" i="8"/>
  <c r="L17" i="8"/>
  <c r="K17" i="8"/>
  <c r="J17" i="8"/>
  <c r="I17" i="8"/>
  <c r="H17" i="8"/>
  <c r="G17" i="8"/>
  <c r="F17" i="8"/>
  <c r="E17" i="8"/>
  <c r="D17" i="8"/>
  <c r="C17" i="8"/>
  <c r="B17" i="8"/>
  <c r="L16" i="8"/>
  <c r="K16" i="8"/>
  <c r="J16" i="8"/>
  <c r="I16" i="8"/>
  <c r="H16" i="8"/>
  <c r="G16" i="8"/>
  <c r="F16" i="8"/>
  <c r="E16" i="8"/>
  <c r="D16" i="8"/>
  <c r="C16" i="8"/>
  <c r="M16" i="8"/>
  <c r="B1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8" i="8"/>
  <c r="N20" i="8"/>
  <c r="N21" i="8"/>
  <c r="N22" i="8"/>
  <c r="N2" i="8"/>
  <c r="N17" i="8" l="1"/>
  <c r="N16" i="8"/>
  <c r="T24" i="7"/>
  <c r="T22" i="7"/>
  <c r="T19" i="7"/>
  <c r="T18" i="7"/>
  <c r="T14" i="7"/>
  <c r="T11" i="7"/>
  <c r="T6" i="7"/>
  <c r="T5" i="7"/>
  <c r="T32" i="7"/>
  <c r="T31" i="7"/>
  <c r="T30" i="7"/>
  <c r="T29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K3" i="7"/>
  <c r="K25" i="7"/>
  <c r="K28" i="7"/>
  <c r="K23" i="7"/>
  <c r="K13" i="7"/>
  <c r="K20" i="7"/>
  <c r="K26" i="7"/>
  <c r="K22" i="7"/>
  <c r="K5" i="7"/>
  <c r="K7" i="7"/>
  <c r="K18" i="7"/>
  <c r="K29" i="7"/>
  <c r="K32" i="7"/>
  <c r="K10" i="7"/>
  <c r="K21" i="7"/>
  <c r="K24" i="7"/>
  <c r="K16" i="7"/>
  <c r="K27" i="7"/>
  <c r="K2" i="7"/>
  <c r="K31" i="7"/>
  <c r="K6" i="7"/>
  <c r="K17" i="7"/>
  <c r="K4" i="7"/>
  <c r="K15" i="7"/>
  <c r="K19" i="7"/>
  <c r="K30" i="7"/>
  <c r="K9" i="7"/>
  <c r="K12" i="7"/>
  <c r="K14" i="7"/>
  <c r="K8" i="7"/>
  <c r="K11" i="7"/>
  <c r="F27" i="5" l="1"/>
  <c r="D156" i="6"/>
  <c r="D92" i="6"/>
  <c r="D28" i="6"/>
  <c r="D171" i="6"/>
  <c r="D107" i="6"/>
  <c r="D43" i="6"/>
  <c r="D194" i="6"/>
  <c r="D130" i="6"/>
  <c r="D66" i="6"/>
  <c r="D2" i="6"/>
  <c r="D153" i="6"/>
  <c r="D89" i="6"/>
  <c r="D25" i="6"/>
  <c r="D168" i="6"/>
  <c r="D104" i="6"/>
  <c r="D40" i="6"/>
  <c r="D183" i="6"/>
  <c r="D119" i="6"/>
  <c r="D55" i="6"/>
  <c r="D206" i="6"/>
  <c r="D142" i="6"/>
  <c r="D78" i="6"/>
  <c r="D14" i="6"/>
  <c r="D157" i="6"/>
  <c r="D93" i="6"/>
  <c r="D29" i="6"/>
  <c r="D72" i="6"/>
  <c r="D46" i="6"/>
  <c r="D195" i="6"/>
  <c r="D3" i="6"/>
  <c r="D113" i="6"/>
  <c r="D207" i="6"/>
  <c r="D117" i="6"/>
  <c r="M27" i="5"/>
  <c r="D148" i="6"/>
  <c r="D84" i="6"/>
  <c r="D20" i="6"/>
  <c r="D163" i="6"/>
  <c r="D99" i="6"/>
  <c r="D35" i="6"/>
  <c r="D186" i="6"/>
  <c r="D122" i="6"/>
  <c r="D58" i="6"/>
  <c r="D209" i="6"/>
  <c r="D145" i="6"/>
  <c r="D81" i="6"/>
  <c r="D17" i="6"/>
  <c r="D160" i="6"/>
  <c r="D96" i="6"/>
  <c r="D32" i="6"/>
  <c r="D175" i="6"/>
  <c r="D111" i="6"/>
  <c r="D47" i="6"/>
  <c r="D198" i="6"/>
  <c r="D134" i="6"/>
  <c r="D70" i="6"/>
  <c r="D6" i="6"/>
  <c r="D149" i="6"/>
  <c r="D85" i="6"/>
  <c r="D21" i="6"/>
  <c r="D13" i="6"/>
  <c r="D151" i="6"/>
  <c r="D110" i="6"/>
  <c r="D61" i="6"/>
  <c r="D131" i="6"/>
  <c r="D26" i="6"/>
  <c r="D64" i="6"/>
  <c r="D166" i="6"/>
  <c r="D204" i="6"/>
  <c r="D140" i="6"/>
  <c r="D76" i="6"/>
  <c r="D12" i="6"/>
  <c r="D155" i="6"/>
  <c r="D91" i="6"/>
  <c r="D27" i="6"/>
  <c r="D178" i="6"/>
  <c r="D114" i="6"/>
  <c r="D50" i="6"/>
  <c r="D201" i="6"/>
  <c r="D137" i="6"/>
  <c r="D73" i="6"/>
  <c r="D9" i="6"/>
  <c r="D152" i="6"/>
  <c r="D88" i="6"/>
  <c r="D24" i="6"/>
  <c r="D167" i="6"/>
  <c r="D103" i="6"/>
  <c r="D39" i="6"/>
  <c r="D190" i="6"/>
  <c r="D126" i="6"/>
  <c r="D62" i="6"/>
  <c r="D205" i="6"/>
  <c r="D141" i="6"/>
  <c r="D77" i="6"/>
  <c r="D136" i="6"/>
  <c r="D174" i="6"/>
  <c r="D180" i="6"/>
  <c r="D67" i="6"/>
  <c r="D90" i="6"/>
  <c r="D49" i="6"/>
  <c r="D143" i="6"/>
  <c r="D196" i="6"/>
  <c r="D132" i="6"/>
  <c r="D68" i="6"/>
  <c r="D4" i="6"/>
  <c r="D147" i="6"/>
  <c r="D83" i="6"/>
  <c r="D19" i="6"/>
  <c r="D170" i="6"/>
  <c r="D106" i="6"/>
  <c r="D42" i="6"/>
  <c r="D193" i="6"/>
  <c r="D129" i="6"/>
  <c r="D65" i="6"/>
  <c r="D208" i="6"/>
  <c r="D144" i="6"/>
  <c r="D80" i="6"/>
  <c r="D16" i="6"/>
  <c r="D159" i="6"/>
  <c r="D95" i="6"/>
  <c r="D31" i="6"/>
  <c r="D182" i="6"/>
  <c r="D118" i="6"/>
  <c r="D54" i="6"/>
  <c r="D197" i="6"/>
  <c r="D133" i="6"/>
  <c r="D69" i="6"/>
  <c r="D200" i="6"/>
  <c r="D87" i="6"/>
  <c r="D125" i="6"/>
  <c r="D116" i="6"/>
  <c r="D154" i="6"/>
  <c r="D192" i="6"/>
  <c r="D38" i="6"/>
  <c r="D188" i="6"/>
  <c r="D124" i="6"/>
  <c r="D60" i="6"/>
  <c r="D203" i="6"/>
  <c r="D139" i="6"/>
  <c r="D75" i="6"/>
  <c r="D11" i="6"/>
  <c r="D162" i="6"/>
  <c r="D98" i="6"/>
  <c r="D34" i="6"/>
  <c r="D185" i="6"/>
  <c r="D121" i="6"/>
  <c r="D57" i="6"/>
  <c r="D8" i="6"/>
  <c r="D23" i="6"/>
  <c r="D189" i="6"/>
  <c r="D52" i="6"/>
  <c r="D177" i="6"/>
  <c r="D128" i="6"/>
  <c r="D79" i="6"/>
  <c r="D172" i="6"/>
  <c r="D108" i="6"/>
  <c r="D44" i="6"/>
  <c r="D187" i="6"/>
  <c r="D123" i="6"/>
  <c r="D59" i="6"/>
  <c r="D210" i="6"/>
  <c r="D146" i="6"/>
  <c r="D82" i="6"/>
  <c r="D18" i="6"/>
  <c r="D169" i="6"/>
  <c r="D105" i="6"/>
  <c r="D41" i="6"/>
  <c r="D184" i="6"/>
  <c r="D120" i="6"/>
  <c r="D56" i="6"/>
  <c r="D199" i="6"/>
  <c r="D135" i="6"/>
  <c r="D71" i="6"/>
  <c r="D7" i="6"/>
  <c r="D158" i="6"/>
  <c r="D94" i="6"/>
  <c r="D30" i="6"/>
  <c r="D173" i="6"/>
  <c r="D109" i="6"/>
  <c r="D45" i="6"/>
  <c r="D191" i="6"/>
  <c r="D63" i="6"/>
  <c r="D150" i="6"/>
  <c r="D86" i="6"/>
  <c r="D101" i="6"/>
  <c r="D15" i="6"/>
  <c r="D181" i="6"/>
  <c r="D164" i="6"/>
  <c r="D100" i="6"/>
  <c r="D36" i="6"/>
  <c r="D179" i="6"/>
  <c r="D115" i="6"/>
  <c r="D51" i="6"/>
  <c r="D202" i="6"/>
  <c r="D138" i="6"/>
  <c r="D74" i="6"/>
  <c r="D10" i="6"/>
  <c r="D161" i="6"/>
  <c r="D97" i="6"/>
  <c r="D33" i="6"/>
  <c r="D176" i="6"/>
  <c r="D112" i="6"/>
  <c r="D48" i="6"/>
  <c r="D127" i="6"/>
  <c r="D5" i="6"/>
  <c r="D22" i="6"/>
  <c r="D165" i="6"/>
  <c r="D37" i="6"/>
  <c r="D102" i="6"/>
  <c r="D53" i="6"/>
  <c r="F9" i="5" l="1"/>
  <c r="F10" i="5"/>
  <c r="F7" i="5"/>
  <c r="F4" i="5"/>
  <c r="F8" i="5"/>
  <c r="F5" i="5"/>
  <c r="F6" i="5"/>
  <c r="F3" i="5"/>
  <c r="F11" i="5"/>
  <c r="F45" i="5"/>
  <c r="F19" i="5"/>
  <c r="F34" i="5"/>
  <c r="F16" i="5"/>
  <c r="F43" i="5"/>
  <c r="F41" i="5"/>
  <c r="F20" i="5"/>
  <c r="F22" i="5"/>
  <c r="F21" i="5"/>
  <c r="F52" i="5"/>
  <c r="F53" i="5"/>
  <c r="F26" i="5"/>
  <c r="F39" i="5"/>
  <c r="F25" i="5"/>
  <c r="F38" i="5"/>
  <c r="F44" i="5"/>
  <c r="F50" i="5"/>
  <c r="F13" i="5"/>
  <c r="F36" i="5"/>
  <c r="F32" i="5"/>
  <c r="F17" i="5"/>
  <c r="F18" i="5"/>
  <c r="F15" i="5"/>
  <c r="F37" i="5"/>
  <c r="F35" i="5"/>
  <c r="F51" i="5"/>
  <c r="F23" i="5"/>
  <c r="F31" i="5"/>
  <c r="F28" i="5"/>
  <c r="F14" i="5"/>
  <c r="F24" i="5"/>
  <c r="F40" i="5"/>
  <c r="F42" i="5"/>
  <c r="F48" i="5"/>
  <c r="F46" i="5"/>
  <c r="F33" i="5"/>
  <c r="F49" i="5"/>
  <c r="F47" i="5"/>
  <c r="F30" i="5"/>
  <c r="F170" i="5"/>
  <c r="F135" i="5"/>
  <c r="F70" i="5"/>
  <c r="F242" i="5"/>
  <c r="F97" i="5"/>
  <c r="F194" i="5"/>
  <c r="F82" i="5"/>
  <c r="F192" i="5"/>
  <c r="F185" i="5"/>
  <c r="F56" i="5"/>
  <c r="F95" i="5"/>
  <c r="F98" i="5"/>
  <c r="F67" i="5"/>
  <c r="F211" i="5"/>
  <c r="F116" i="5"/>
  <c r="F202" i="5"/>
  <c r="F157" i="5"/>
  <c r="F85" i="5"/>
  <c r="F120" i="5"/>
  <c r="F221" i="5"/>
  <c r="F151" i="5"/>
  <c r="F76" i="5"/>
  <c r="F191" i="5"/>
  <c r="F117" i="5"/>
  <c r="F179" i="5"/>
  <c r="F68" i="5"/>
  <c r="F154" i="5"/>
  <c r="F243" i="5"/>
  <c r="F75" i="5"/>
  <c r="F74" i="5"/>
  <c r="F29" i="5"/>
  <c r="F145" i="5"/>
  <c r="F60" i="5"/>
  <c r="F206" i="5"/>
  <c r="F93" i="5"/>
  <c r="F105" i="5"/>
  <c r="F176" i="5"/>
  <c r="F258" i="5"/>
  <c r="F155" i="5"/>
  <c r="F73" i="5"/>
  <c r="F131" i="5"/>
  <c r="F169" i="5"/>
  <c r="F112" i="5"/>
  <c r="F210" i="5"/>
  <c r="F184" i="5"/>
  <c r="F92" i="5"/>
  <c r="F59" i="5"/>
  <c r="F55" i="5"/>
  <c r="F251" i="5"/>
  <c r="F226" i="5"/>
  <c r="F174" i="5"/>
  <c r="F190" i="5"/>
  <c r="F232" i="5"/>
  <c r="F119" i="5"/>
  <c r="F175" i="5"/>
  <c r="F245" i="5"/>
  <c r="F236" i="5"/>
  <c r="F196" i="5"/>
  <c r="F234" i="5"/>
  <c r="F64" i="5"/>
  <c r="F88" i="5"/>
  <c r="F143" i="5"/>
  <c r="F63" i="5"/>
  <c r="F249" i="5"/>
  <c r="F86" i="5"/>
  <c r="F80" i="5"/>
  <c r="F153" i="5"/>
  <c r="F240" i="5"/>
  <c r="F114" i="5"/>
  <c r="F161" i="5"/>
  <c r="F72" i="5"/>
  <c r="F69" i="5"/>
  <c r="F121" i="5"/>
  <c r="F94" i="5"/>
  <c r="F164" i="5"/>
  <c r="F186" i="5"/>
  <c r="F104" i="5"/>
  <c r="F230" i="5"/>
  <c r="F152" i="5"/>
  <c r="F252" i="5"/>
  <c r="F150" i="5"/>
  <c r="F133" i="5"/>
  <c r="F247" i="5"/>
  <c r="F253" i="5"/>
  <c r="F199" i="5"/>
  <c r="F225" i="5"/>
  <c r="F123" i="5"/>
  <c r="F134" i="5"/>
  <c r="F207" i="5"/>
  <c r="F141" i="5"/>
  <c r="F127" i="5"/>
  <c r="F126" i="5"/>
  <c r="F102" i="5"/>
  <c r="F66" i="5"/>
  <c r="F246" i="5"/>
  <c r="F260" i="5"/>
  <c r="F239" i="5"/>
  <c r="F218" i="5"/>
  <c r="F224" i="5"/>
  <c r="F140" i="5"/>
  <c r="F183" i="5"/>
  <c r="F200" i="5"/>
  <c r="F205" i="5"/>
  <c r="F110" i="5"/>
  <c r="F198" i="5"/>
  <c r="F214" i="5"/>
  <c r="F130" i="5"/>
  <c r="F89" i="5"/>
  <c r="F147" i="5"/>
  <c r="F238" i="5"/>
  <c r="F96" i="5"/>
  <c r="F188" i="5"/>
  <c r="F181" i="5"/>
  <c r="F132" i="5"/>
  <c r="F122" i="5"/>
  <c r="F160" i="5"/>
  <c r="F235" i="5"/>
  <c r="F244" i="5"/>
  <c r="F148" i="5"/>
  <c r="F204" i="5"/>
  <c r="F138" i="5"/>
  <c r="F156" i="5"/>
  <c r="F78" i="5"/>
  <c r="F149" i="5"/>
  <c r="F61" i="5"/>
  <c r="F213" i="5"/>
  <c r="F228" i="5"/>
  <c r="F90" i="5"/>
  <c r="F54" i="5"/>
  <c r="F146" i="5"/>
  <c r="F256" i="5"/>
  <c r="F91" i="5"/>
  <c r="F216" i="5"/>
  <c r="F12" i="5"/>
  <c r="F254" i="5"/>
  <c r="F171" i="5"/>
  <c r="F101" i="5"/>
  <c r="F139" i="5"/>
  <c r="F248" i="5"/>
  <c r="F100" i="5"/>
  <c r="F57" i="5"/>
  <c r="F259" i="5"/>
  <c r="F118" i="5"/>
  <c r="F129" i="5"/>
  <c r="F217" i="5"/>
  <c r="F241" i="5"/>
  <c r="F109" i="5"/>
  <c r="F172" i="5"/>
  <c r="F195" i="5"/>
  <c r="F99" i="5"/>
  <c r="F113" i="5"/>
  <c r="F231" i="5"/>
  <c r="F83" i="5"/>
  <c r="F115" i="5"/>
  <c r="F159" i="5"/>
  <c r="F222" i="5"/>
  <c r="F203" i="5"/>
  <c r="F87" i="5"/>
  <c r="F173" i="5"/>
  <c r="F165" i="5"/>
  <c r="F103" i="5"/>
  <c r="F136" i="5"/>
  <c r="F108" i="5"/>
  <c r="F208" i="5"/>
  <c r="F215" i="5"/>
  <c r="F137" i="5"/>
  <c r="F178" i="5"/>
  <c r="F166" i="5"/>
  <c r="F84" i="5"/>
  <c r="F125" i="5"/>
  <c r="F250" i="5"/>
  <c r="F163" i="5"/>
  <c r="F79" i="5"/>
  <c r="F167" i="5"/>
  <c r="F302" i="5"/>
  <c r="F229" i="5"/>
  <c r="F255" i="5"/>
  <c r="F182" i="5"/>
  <c r="F58" i="5"/>
  <c r="F162" i="5"/>
  <c r="F128" i="5"/>
  <c r="F193" i="5"/>
  <c r="F168" i="5"/>
  <c r="F219" i="5"/>
  <c r="F197" i="5"/>
  <c r="F111" i="5"/>
  <c r="F142" i="5"/>
  <c r="F77" i="5"/>
  <c r="F227" i="5"/>
  <c r="F237" i="5"/>
  <c r="F158" i="5"/>
  <c r="F257" i="5"/>
  <c r="F261" i="5"/>
  <c r="F65" i="5"/>
  <c r="F177" i="5"/>
  <c r="F144" i="5"/>
  <c r="F201" i="5"/>
  <c r="F62" i="5"/>
  <c r="F180" i="5"/>
  <c r="F71" i="5"/>
  <c r="F209" i="5"/>
  <c r="F223" i="5"/>
  <c r="F107" i="5"/>
  <c r="F212" i="5"/>
  <c r="F233" i="5"/>
  <c r="F106" i="5"/>
  <c r="F81" i="5"/>
  <c r="F187" i="5"/>
  <c r="F220" i="5"/>
  <c r="F189" i="5"/>
  <c r="F124" i="5"/>
  <c r="F264" i="5"/>
  <c r="F284" i="5"/>
  <c r="F269" i="5"/>
  <c r="F272" i="5"/>
  <c r="F263" i="5"/>
  <c r="F292" i="5"/>
  <c r="F277" i="5"/>
  <c r="F262" i="5"/>
  <c r="F279" i="5"/>
  <c r="F289" i="5"/>
  <c r="F268" i="5"/>
  <c r="F286" i="5"/>
  <c r="F270" i="5"/>
  <c r="F273" i="5"/>
  <c r="F265" i="5"/>
  <c r="F287" i="5"/>
  <c r="F267" i="5"/>
  <c r="F281" i="5"/>
  <c r="F280" i="5"/>
  <c r="F275" i="5"/>
  <c r="F271" i="5"/>
  <c r="F290" i="5"/>
  <c r="F285" i="5"/>
  <c r="F291" i="5"/>
  <c r="F288" i="5"/>
  <c r="F276" i="5"/>
  <c r="F274" i="5"/>
  <c r="F282" i="5"/>
  <c r="F283" i="5"/>
  <c r="F266" i="5"/>
  <c r="F278" i="5"/>
  <c r="F296" i="5"/>
  <c r="F301" i="5"/>
  <c r="F298" i="5"/>
  <c r="F300" i="5"/>
  <c r="F295" i="5"/>
  <c r="F299" i="5"/>
  <c r="F294" i="5"/>
  <c r="F297" i="5"/>
  <c r="F293" i="5"/>
  <c r="F2" i="5"/>
  <c r="G5" i="3" l="1"/>
  <c r="G6" i="3"/>
  <c r="G7" i="3"/>
  <c r="G8" i="3"/>
  <c r="G9" i="3"/>
  <c r="G10" i="3"/>
  <c r="G11" i="3"/>
  <c r="G12" i="3"/>
  <c r="J12" i="3" s="1"/>
  <c r="G13" i="3"/>
  <c r="G14" i="3"/>
  <c r="F5" i="3"/>
  <c r="F6" i="3"/>
  <c r="F7" i="3"/>
  <c r="F8" i="3"/>
  <c r="F9" i="3"/>
  <c r="F10" i="3"/>
  <c r="F11" i="3"/>
  <c r="F12" i="3"/>
  <c r="F13" i="3"/>
  <c r="F14" i="3"/>
  <c r="E5" i="3"/>
  <c r="E6" i="3"/>
  <c r="E7" i="3"/>
  <c r="E8" i="3"/>
  <c r="E9" i="3"/>
  <c r="E10" i="3"/>
  <c r="E11" i="3"/>
  <c r="E12" i="3"/>
  <c r="E13" i="3"/>
  <c r="E14" i="3"/>
  <c r="G4" i="3"/>
  <c r="F4" i="3"/>
  <c r="E4" i="3"/>
  <c r="F3" i="3"/>
  <c r="G3" i="3"/>
  <c r="E3" i="3"/>
  <c r="M255" i="5"/>
  <c r="M49" i="5"/>
  <c r="M172" i="5"/>
  <c r="M153" i="5"/>
  <c r="M48" i="5"/>
  <c r="M279" i="5"/>
  <c r="M231" i="5"/>
  <c r="M269" i="5"/>
  <c r="M217" i="5"/>
  <c r="M295" i="5"/>
  <c r="M286" i="5"/>
  <c r="M116" i="5"/>
  <c r="M211" i="5"/>
  <c r="M87" i="5"/>
  <c r="M57" i="5"/>
  <c r="M164" i="5"/>
  <c r="M198" i="5"/>
  <c r="M138" i="5"/>
  <c r="M202" i="5"/>
  <c r="M96" i="5"/>
  <c r="M41" i="5"/>
  <c r="M61" i="5"/>
  <c r="M103" i="5"/>
  <c r="M35" i="5"/>
  <c r="M262" i="5"/>
  <c r="M72" i="5"/>
  <c r="M268" i="5"/>
  <c r="M239" i="5"/>
  <c r="M289" i="5"/>
  <c r="M56" i="5"/>
  <c r="M189" i="5"/>
  <c r="M244" i="5"/>
  <c r="M3" i="5"/>
  <c r="M278" i="5"/>
  <c r="M74" i="5"/>
  <c r="M193" i="5"/>
  <c r="M216" i="5"/>
  <c r="M296" i="5"/>
  <c r="M64" i="5"/>
  <c r="M126" i="5"/>
  <c r="M232" i="5"/>
  <c r="M166" i="5"/>
  <c r="M242" i="5"/>
  <c r="M20" i="5"/>
  <c r="M277" i="5"/>
  <c r="M99" i="5"/>
  <c r="M109" i="5"/>
  <c r="M135" i="5"/>
  <c r="M31" i="5"/>
  <c r="M175" i="5"/>
  <c r="M228" i="5"/>
  <c r="M221" i="5"/>
  <c r="M203" i="5"/>
  <c r="M63" i="5"/>
  <c r="M167" i="5"/>
  <c r="M199" i="5"/>
  <c r="M108" i="5"/>
  <c r="M10" i="5"/>
  <c r="M184" i="5"/>
  <c r="M45" i="5"/>
  <c r="M84" i="5"/>
  <c r="M252" i="5"/>
  <c r="M40" i="5"/>
  <c r="M263" i="5"/>
  <c r="M161" i="5"/>
  <c r="M171" i="5"/>
  <c r="M86" i="5"/>
  <c r="M222" i="5"/>
  <c r="M16" i="5"/>
  <c r="M81" i="5"/>
  <c r="M194" i="5"/>
  <c r="M52" i="5"/>
  <c r="M287" i="5"/>
  <c r="M113" i="5"/>
  <c r="M267" i="5"/>
  <c r="M260" i="5"/>
  <c r="M229" i="5"/>
  <c r="M226" i="5"/>
  <c r="M266" i="5"/>
  <c r="M83" i="5"/>
  <c r="M285" i="5"/>
  <c r="M149" i="5"/>
  <c r="M299" i="5"/>
  <c r="M272" i="5"/>
  <c r="M163" i="5"/>
  <c r="M254" i="5"/>
  <c r="M188" i="5"/>
  <c r="M30" i="5"/>
  <c r="M112" i="5"/>
  <c r="M114" i="5"/>
  <c r="M133" i="5"/>
  <c r="M7" i="5"/>
  <c r="M77" i="5"/>
  <c r="M25" i="5"/>
  <c r="M174" i="5"/>
  <c r="M136" i="5"/>
  <c r="M34" i="5"/>
  <c r="M236" i="5"/>
  <c r="M190" i="5"/>
  <c r="M192" i="5"/>
  <c r="M122" i="5"/>
  <c r="M300" i="5"/>
  <c r="M47" i="5"/>
  <c r="M124" i="5"/>
  <c r="M208" i="5"/>
  <c r="M118" i="5"/>
  <c r="M230" i="5"/>
  <c r="M145" i="5"/>
  <c r="M191" i="5"/>
  <c r="M227" i="5"/>
  <c r="M21" i="5"/>
  <c r="M276" i="5"/>
  <c r="M131" i="5"/>
  <c r="M151" i="5"/>
  <c r="M132" i="5"/>
  <c r="M271" i="5"/>
  <c r="M147" i="5"/>
  <c r="M156" i="5"/>
  <c r="M209" i="5"/>
  <c r="M8" i="5"/>
  <c r="M206" i="5"/>
  <c r="M139" i="5"/>
  <c r="M247" i="5"/>
  <c r="M196" i="5"/>
  <c r="M11" i="5"/>
  <c r="M17" i="5"/>
  <c r="M187" i="5"/>
  <c r="M78" i="5"/>
  <c r="M32" i="5"/>
  <c r="M100" i="5"/>
  <c r="M53" i="5"/>
  <c r="M240" i="5"/>
  <c r="M160" i="5"/>
  <c r="M37" i="5"/>
  <c r="M264" i="5"/>
  <c r="M69" i="5"/>
  <c r="M291" i="5"/>
  <c r="M157" i="5"/>
  <c r="M292" i="5"/>
  <c r="M119" i="5"/>
  <c r="M195" i="5"/>
  <c r="M144" i="5"/>
  <c r="M246" i="5"/>
  <c r="M159" i="5"/>
  <c r="M146" i="5"/>
  <c r="M200" i="5"/>
  <c r="M249" i="5"/>
  <c r="M297" i="5"/>
  <c r="M111" i="5"/>
  <c r="M280" i="5"/>
  <c r="M154" i="5"/>
  <c r="M107" i="5"/>
  <c r="M181" i="5"/>
  <c r="M65" i="5"/>
  <c r="M302" i="5"/>
  <c r="M101" i="5"/>
  <c r="M155" i="5"/>
  <c r="M180" i="5"/>
  <c r="M92" i="5"/>
  <c r="M26" i="5"/>
  <c r="M106" i="5"/>
  <c r="M176" i="5"/>
  <c r="M42" i="5"/>
  <c r="M104" i="5"/>
  <c r="M142" i="5"/>
  <c r="M178" i="5"/>
  <c r="M80" i="5"/>
  <c r="M294" i="5"/>
  <c r="M265" i="5"/>
  <c r="M214" i="5"/>
  <c r="M140" i="5"/>
  <c r="M173" i="5"/>
  <c r="M13" i="5"/>
  <c r="M60" i="5"/>
  <c r="M201" i="5"/>
  <c r="M128" i="5"/>
  <c r="M5" i="5"/>
  <c r="M283" i="5"/>
  <c r="M243" i="5"/>
  <c r="M273" i="5"/>
  <c r="M70" i="5"/>
  <c r="M55" i="5"/>
  <c r="M115" i="5"/>
  <c r="M123" i="5"/>
  <c r="M148" i="5"/>
  <c r="M71" i="5"/>
  <c r="M29" i="5"/>
  <c r="M22" i="5"/>
  <c r="M28" i="5"/>
  <c r="M186" i="5"/>
  <c r="M197" i="5"/>
  <c r="M251" i="5"/>
  <c r="M259" i="5"/>
  <c r="M54" i="5"/>
  <c r="M23" i="5"/>
  <c r="M213" i="5"/>
  <c r="M235" i="5"/>
  <c r="M2" i="5"/>
  <c r="M88" i="5"/>
  <c r="M238" i="5"/>
  <c r="M76" i="5"/>
  <c r="M223" i="5"/>
  <c r="M14" i="5"/>
  <c r="M270" i="5"/>
  <c r="M121" i="5"/>
  <c r="M288" i="5"/>
  <c r="M218" i="5"/>
  <c r="M301" i="5"/>
  <c r="M44" i="5"/>
  <c r="M68" i="5"/>
  <c r="M253" i="5"/>
  <c r="M152" i="5"/>
  <c r="M182" i="5"/>
  <c r="M43" i="5"/>
  <c r="M110" i="5"/>
  <c r="M150" i="5"/>
  <c r="M33" i="5"/>
  <c r="M274" i="5"/>
  <c r="M79" i="5"/>
  <c r="M82" i="5"/>
  <c r="M105" i="5"/>
  <c r="M290" i="5"/>
  <c r="M18" i="5"/>
  <c r="M220" i="5"/>
  <c r="M237" i="5"/>
  <c r="M4" i="5"/>
  <c r="M46" i="5"/>
  <c r="M62" i="5"/>
  <c r="M127" i="5"/>
  <c r="M225" i="5"/>
  <c r="M73" i="5"/>
  <c r="M256" i="5"/>
  <c r="M143" i="5"/>
  <c r="M19" i="5"/>
  <c r="M117" i="5"/>
  <c r="M12" i="5"/>
  <c r="M51" i="5"/>
  <c r="M284" i="5"/>
  <c r="M75" i="5"/>
  <c r="M281" i="5"/>
  <c r="M177" i="5"/>
  <c r="M298" i="5"/>
  <c r="M282" i="5"/>
  <c r="M130" i="5"/>
  <c r="M183" i="5"/>
  <c r="M91" i="5"/>
  <c r="M58" i="5"/>
  <c r="M248" i="5"/>
  <c r="M179" i="5"/>
  <c r="M158" i="5"/>
  <c r="M162" i="5"/>
  <c r="M102" i="5"/>
  <c r="M90" i="5"/>
  <c r="M233" i="5"/>
  <c r="M241" i="5"/>
  <c r="M36" i="5"/>
  <c r="M15" i="5"/>
  <c r="M207" i="5"/>
  <c r="M257" i="5"/>
  <c r="M93" i="5"/>
  <c r="M98" i="5"/>
  <c r="M39" i="5"/>
  <c r="M185" i="5"/>
  <c r="M97" i="5"/>
  <c r="M224" i="5"/>
  <c r="M67" i="5"/>
  <c r="M38" i="5"/>
  <c r="M125" i="5"/>
  <c r="M258" i="5"/>
  <c r="M6" i="5"/>
  <c r="M95" i="5"/>
  <c r="M141" i="5"/>
  <c r="M205" i="5"/>
  <c r="M85" i="5"/>
  <c r="M24" i="5"/>
  <c r="M275" i="5"/>
  <c r="M89" i="5"/>
  <c r="M137" i="5"/>
  <c r="M165" i="5"/>
  <c r="M293" i="5"/>
  <c r="M50" i="5"/>
  <c r="M250" i="5"/>
  <c r="M215" i="5"/>
  <c r="M129" i="5"/>
  <c r="M59" i="5"/>
  <c r="M169" i="5"/>
  <c r="M219" i="5"/>
  <c r="M120" i="5"/>
  <c r="M9" i="5"/>
  <c r="M245" i="5"/>
  <c r="M94" i="5"/>
  <c r="M168" i="5"/>
  <c r="M234" i="5"/>
  <c r="M66" i="5"/>
  <c r="M210" i="5"/>
  <c r="M134" i="5"/>
  <c r="M204" i="5"/>
  <c r="M170" i="5"/>
  <c r="M261" i="5"/>
  <c r="M212" i="5"/>
</calcChain>
</file>

<file path=xl/sharedStrings.xml><?xml version="1.0" encoding="utf-8"?>
<sst xmlns="http://schemas.openxmlformats.org/spreadsheetml/2006/main" count="6937" uniqueCount="959">
  <si>
    <t>State</t>
  </si>
  <si>
    <t>Zip</t>
  </si>
  <si>
    <t>MaritalDesc</t>
  </si>
  <si>
    <t>CitizenDesc</t>
  </si>
  <si>
    <t>Hispanic/Latino</t>
  </si>
  <si>
    <t>RaceDesc</t>
  </si>
  <si>
    <t>DOB</t>
  </si>
  <si>
    <t xml:space="preserve">Albert, Michael  </t>
  </si>
  <si>
    <t>MA</t>
  </si>
  <si>
    <t xml:space="preserve">01821     </t>
  </si>
  <si>
    <t>1501072311</t>
  </si>
  <si>
    <t>Active</t>
  </si>
  <si>
    <t>Male</t>
  </si>
  <si>
    <t>Information Session</t>
  </si>
  <si>
    <t>Married</t>
  </si>
  <si>
    <t>US Citizen</t>
  </si>
  <si>
    <t>Yes</t>
  </si>
  <si>
    <t>White</t>
  </si>
  <si>
    <t>VT</t>
  </si>
  <si>
    <t>1303054329</t>
  </si>
  <si>
    <t>Female</t>
  </si>
  <si>
    <t>Divorced</t>
  </si>
  <si>
    <t>No</t>
  </si>
  <si>
    <t>1008021030</t>
  </si>
  <si>
    <t>Professional Society</t>
  </si>
  <si>
    <t xml:space="preserve">02067     </t>
  </si>
  <si>
    <t>1412071844</t>
  </si>
  <si>
    <t>Company Intranet - Partner</t>
  </si>
  <si>
    <t>CT</t>
  </si>
  <si>
    <t>1408069635</t>
  </si>
  <si>
    <t>Single</t>
  </si>
  <si>
    <t>1504073368</t>
  </si>
  <si>
    <t>Future Start</t>
  </si>
  <si>
    <t>Black or African American</t>
  </si>
  <si>
    <t>1403065721</t>
  </si>
  <si>
    <t>1411071312</t>
  </si>
  <si>
    <t>TX</t>
  </si>
  <si>
    <t>1412071562</t>
  </si>
  <si>
    <t>1501072124</t>
  </si>
  <si>
    <t>Pay Per Click - Google</t>
  </si>
  <si>
    <t>Other</t>
  </si>
  <si>
    <t>Pay Per Click</t>
  </si>
  <si>
    <t>1401064562</t>
  </si>
  <si>
    <t xml:space="preserve">02343     </t>
  </si>
  <si>
    <t>1411071481</t>
  </si>
  <si>
    <t>1502072511</t>
  </si>
  <si>
    <t>1411071302</t>
  </si>
  <si>
    <t>1204032843</t>
  </si>
  <si>
    <t>1501072093</t>
  </si>
  <si>
    <t>1411071212</t>
  </si>
  <si>
    <t>Separated</t>
  </si>
  <si>
    <t>1411071324</t>
  </si>
  <si>
    <t>1503072857</t>
  </si>
  <si>
    <t xml:space="preserve">Jhaveri, Sneha  </t>
  </si>
  <si>
    <t>1412071713</t>
  </si>
  <si>
    <t>1409070245</t>
  </si>
  <si>
    <t>1403066020</t>
  </si>
  <si>
    <t xml:space="preserve">02184     </t>
  </si>
  <si>
    <t>1502072711</t>
  </si>
  <si>
    <t>1402065340</t>
  </si>
  <si>
    <t>1407068885</t>
  </si>
  <si>
    <t xml:space="preserve">02148     </t>
  </si>
  <si>
    <t>1410070998</t>
  </si>
  <si>
    <t>Eligible NonCitizen</t>
  </si>
  <si>
    <t>1501071909</t>
  </si>
  <si>
    <t xml:space="preserve">02021     </t>
  </si>
  <si>
    <t>1308060959</t>
  </si>
  <si>
    <t xml:space="preserve">01960     </t>
  </si>
  <si>
    <t>1410071137</t>
  </si>
  <si>
    <t xml:space="preserve">02119     </t>
  </si>
  <si>
    <t>1406068345</t>
  </si>
  <si>
    <t>1401064637</t>
  </si>
  <si>
    <t xml:space="preserve">01851     </t>
  </si>
  <si>
    <t>1404066739</t>
  </si>
  <si>
    <t>Asian</t>
  </si>
  <si>
    <t xml:space="preserve">01013     </t>
  </si>
  <si>
    <t>1409070255</t>
  </si>
  <si>
    <t>Wallace, Courtney  E</t>
  </si>
  <si>
    <t>1410071026</t>
  </si>
  <si>
    <t>1403066125</t>
  </si>
  <si>
    <t>1406068293</t>
  </si>
  <si>
    <t>1408069539</t>
  </si>
  <si>
    <t>Internet Search</t>
  </si>
  <si>
    <t xml:space="preserve">05473     </t>
  </si>
  <si>
    <t>1402065303</t>
  </si>
  <si>
    <t>1406067865</t>
  </si>
  <si>
    <t>1501072192</t>
  </si>
  <si>
    <t xml:space="preserve">02703     </t>
  </si>
  <si>
    <t>1406068241</t>
  </si>
  <si>
    <t>1404066622</t>
  </si>
  <si>
    <t>FL</t>
  </si>
  <si>
    <t>1103024924</t>
  </si>
  <si>
    <t>1408069882</t>
  </si>
  <si>
    <t>1404066711</t>
  </si>
  <si>
    <t>American Indian or Alaska Native</t>
  </si>
  <si>
    <t>1501072180</t>
  </si>
  <si>
    <t>1407069061</t>
  </si>
  <si>
    <t>0808010278</t>
  </si>
  <si>
    <t>1411071506</t>
  </si>
  <si>
    <t>1312063714</t>
  </si>
  <si>
    <t xml:space="preserve">02048     </t>
  </si>
  <si>
    <t>1405067188</t>
  </si>
  <si>
    <t>1201031274</t>
  </si>
  <si>
    <t>1107027351</t>
  </si>
  <si>
    <t xml:space="preserve">Carey, Michael  </t>
  </si>
  <si>
    <t xml:space="preserve">01701     </t>
  </si>
  <si>
    <t>1311063114</t>
  </si>
  <si>
    <t>1403066069</t>
  </si>
  <si>
    <t xml:space="preserve">02127     </t>
  </si>
  <si>
    <t>0903013071</t>
  </si>
  <si>
    <t>1405067565</t>
  </si>
  <si>
    <t>1305056276</t>
  </si>
  <si>
    <t xml:space="preserve">02458     </t>
  </si>
  <si>
    <t>1406068403</t>
  </si>
  <si>
    <t>1302053044</t>
  </si>
  <si>
    <t xml:space="preserve">02152     </t>
  </si>
  <si>
    <t>1206044851</t>
  </si>
  <si>
    <t xml:space="preserve">78230     </t>
  </si>
  <si>
    <t>1307060058</t>
  </si>
  <si>
    <t xml:space="preserve">Peterson, Ebonee  </t>
  </si>
  <si>
    <t>1402065355</t>
  </si>
  <si>
    <t xml:space="preserve">02155     </t>
  </si>
  <si>
    <t>1405067492</t>
  </si>
  <si>
    <t>0906014183</t>
  </si>
  <si>
    <t xml:space="preserve">02169     </t>
  </si>
  <si>
    <t>1106026579</t>
  </si>
  <si>
    <t>1409070522</t>
  </si>
  <si>
    <t>1307060199</t>
  </si>
  <si>
    <t xml:space="preserve">Anderson, Linda  </t>
  </si>
  <si>
    <t>1304055947</t>
  </si>
  <si>
    <t>1107027358</t>
  </si>
  <si>
    <t xml:space="preserve">02199     </t>
  </si>
  <si>
    <t>1301052124</t>
  </si>
  <si>
    <t>1212051409</t>
  </si>
  <si>
    <t>1212052023</t>
  </si>
  <si>
    <t xml:space="preserve">Baczenski, Rachael  </t>
  </si>
  <si>
    <t>1307060083</t>
  </si>
  <si>
    <t xml:space="preserve">02062     </t>
  </si>
  <si>
    <t>1312063507</t>
  </si>
  <si>
    <t>Barone, Francesco  A</t>
  </si>
  <si>
    <t>1101023679</t>
  </si>
  <si>
    <t>Search Engine - Google Bing Yahoo</t>
  </si>
  <si>
    <t>1212051962</t>
  </si>
  <si>
    <t xml:space="preserve">01915     </t>
  </si>
  <si>
    <t>1403066194</t>
  </si>
  <si>
    <t>1110029777</t>
  </si>
  <si>
    <t xml:space="preserve">02026     </t>
  </si>
  <si>
    <t>1102024056</t>
  </si>
  <si>
    <t xml:space="preserve">02072     </t>
  </si>
  <si>
    <t>1109029366</t>
  </si>
  <si>
    <t>1307060188</t>
  </si>
  <si>
    <t>1303054580</t>
  </si>
  <si>
    <t xml:space="preserve">02030     </t>
  </si>
  <si>
    <t>1006020066</t>
  </si>
  <si>
    <t>1103024456</t>
  </si>
  <si>
    <t xml:space="preserve">Buccheri, Joseph  </t>
  </si>
  <si>
    <t>1101023457</t>
  </si>
  <si>
    <t xml:space="preserve">02330     </t>
  </si>
  <si>
    <t>1504073313</t>
  </si>
  <si>
    <t>1103024504</t>
  </si>
  <si>
    <t>1301052449</t>
  </si>
  <si>
    <t>Butler, Webster  L</t>
  </si>
  <si>
    <t>1110029990</t>
  </si>
  <si>
    <t>Non-Citizen</t>
  </si>
  <si>
    <t>1101023577</t>
  </si>
  <si>
    <t>1010022337</t>
  </si>
  <si>
    <t xml:space="preserve">02763     </t>
  </si>
  <si>
    <t>1208048062</t>
  </si>
  <si>
    <t xml:space="preserve">01845     </t>
  </si>
  <si>
    <t>1111030129</t>
  </si>
  <si>
    <t xml:space="preserve">01775     </t>
  </si>
  <si>
    <t>1101023394</t>
  </si>
  <si>
    <t>Jeremy Prater</t>
  </si>
  <si>
    <t>1012023295</t>
  </si>
  <si>
    <t>1301052902</t>
  </si>
  <si>
    <t>1012023226</t>
  </si>
  <si>
    <t>Social Networks - Facebook Twitter etc</t>
  </si>
  <si>
    <t>1209048697</t>
  </si>
  <si>
    <t>On-line Web application</t>
  </si>
  <si>
    <t xml:space="preserve">02134     </t>
  </si>
  <si>
    <t>1407069280</t>
  </si>
  <si>
    <t>1311063172</t>
  </si>
  <si>
    <t>1306058816</t>
  </si>
  <si>
    <t>1203032498</t>
  </si>
  <si>
    <t>1104025179</t>
  </si>
  <si>
    <t>0706006285</t>
  </si>
  <si>
    <t xml:space="preserve">Dietrich, Jenna  </t>
  </si>
  <si>
    <t>PA</t>
  </si>
  <si>
    <t>1408069481</t>
  </si>
  <si>
    <t>1306059197</t>
  </si>
  <si>
    <t xml:space="preserve">02351     </t>
  </si>
  <si>
    <t>1209048696</t>
  </si>
  <si>
    <t>Dobrin, Denisa  S</t>
  </si>
  <si>
    <t xml:space="preserve">02125     </t>
  </si>
  <si>
    <t>1202031618</t>
  </si>
  <si>
    <t>1101023540</t>
  </si>
  <si>
    <t>1101023754</t>
  </si>
  <si>
    <t>1409070147</t>
  </si>
  <si>
    <t>1007020403</t>
  </si>
  <si>
    <t>1101023612</t>
  </si>
  <si>
    <t>David Stanley</t>
  </si>
  <si>
    <t xml:space="preserve">02129     </t>
  </si>
  <si>
    <t>1104025243</t>
  </si>
  <si>
    <t>1401064670</t>
  </si>
  <si>
    <t>1108028428</t>
  </si>
  <si>
    <t>1402065085</t>
  </si>
  <si>
    <t>0803009012</t>
  </si>
  <si>
    <t>1006020020</t>
  </si>
  <si>
    <t>Fitzpatrick, Michael  J</t>
  </si>
  <si>
    <t xml:space="preserve">02143     </t>
  </si>
  <si>
    <t>1109029103</t>
  </si>
  <si>
    <t>1012023204</t>
  </si>
  <si>
    <t>1201031308</t>
  </si>
  <si>
    <t>1309061015</t>
  </si>
  <si>
    <t>1104025414</t>
  </si>
  <si>
    <t xml:space="preserve">02121     </t>
  </si>
  <si>
    <t>1105026041</t>
  </si>
  <si>
    <t>1308060622</t>
  </si>
  <si>
    <t>1302053046</t>
  </si>
  <si>
    <t>1008020960</t>
  </si>
  <si>
    <t>1204032927</t>
  </si>
  <si>
    <t>0905013738</t>
  </si>
  <si>
    <t>1108028351</t>
  </si>
  <si>
    <t xml:space="preserve">01864     </t>
  </si>
  <si>
    <t>1312063675</t>
  </si>
  <si>
    <t xml:space="preserve">Gray, Elijiah  </t>
  </si>
  <si>
    <t>1307060077</t>
  </si>
  <si>
    <t xml:space="preserve">02176     </t>
  </si>
  <si>
    <t>1103024859</t>
  </si>
  <si>
    <t>1405067064</t>
  </si>
  <si>
    <t>1307059937</t>
  </si>
  <si>
    <t>0710007401</t>
  </si>
  <si>
    <t xml:space="preserve">02324     </t>
  </si>
  <si>
    <t>1110029602</t>
  </si>
  <si>
    <t>1002017900</t>
  </si>
  <si>
    <t>1011022932</t>
  </si>
  <si>
    <t>1410071156</t>
  </si>
  <si>
    <t>1207046956</t>
  </si>
  <si>
    <t>1105025718</t>
  </si>
  <si>
    <t>1009021646</t>
  </si>
  <si>
    <t>1211050782</t>
  </si>
  <si>
    <t>1106026433</t>
  </si>
  <si>
    <t>1306058509</t>
  </si>
  <si>
    <t>1403065874</t>
  </si>
  <si>
    <t xml:space="preserve">02081     </t>
  </si>
  <si>
    <t>1201031438</t>
  </si>
  <si>
    <t>1008020942</t>
  </si>
  <si>
    <t xml:space="preserve">02301     </t>
  </si>
  <si>
    <t>1003018246</t>
  </si>
  <si>
    <t xml:space="preserve">02446     </t>
  </si>
  <si>
    <t>1107027450</t>
  </si>
  <si>
    <t xml:space="preserve">01902     </t>
  </si>
  <si>
    <t>1104025008</t>
  </si>
  <si>
    <t>Website Banner Ads</t>
  </si>
  <si>
    <t>1304055683</t>
  </si>
  <si>
    <t>1311062610</t>
  </si>
  <si>
    <t>1108028108</t>
  </si>
  <si>
    <t>1010022030</t>
  </si>
  <si>
    <t>1304055987</t>
  </si>
  <si>
    <t>1106026572</t>
  </si>
  <si>
    <t>Billboard</t>
  </si>
  <si>
    <t>1104025486</t>
  </si>
  <si>
    <t>LeBel, Jonathan  R</t>
  </si>
  <si>
    <t>1107027575</t>
  </si>
  <si>
    <t>LeBlanc, Brandon  R</t>
  </si>
  <si>
    <t>1102024115</t>
  </si>
  <si>
    <t>1103024679</t>
  </si>
  <si>
    <t xml:space="preserve">02170     </t>
  </si>
  <si>
    <t>1305057282</t>
  </si>
  <si>
    <t>1206042315</t>
  </si>
  <si>
    <t xml:space="preserve">02122     </t>
  </si>
  <si>
    <t>1101023353</t>
  </si>
  <si>
    <t xml:space="preserve">01938     </t>
  </si>
  <si>
    <t>1201031032</t>
  </si>
  <si>
    <t xml:space="preserve">Mahoney, Lauren  </t>
  </si>
  <si>
    <t xml:space="preserve">02189     </t>
  </si>
  <si>
    <t>1209049259</t>
  </si>
  <si>
    <t>1110029623</t>
  </si>
  <si>
    <t>1304055986</t>
  </si>
  <si>
    <t>1308060754</t>
  </si>
  <si>
    <t>1011022820</t>
  </si>
  <si>
    <t>1303054625</t>
  </si>
  <si>
    <t>1209048771</t>
  </si>
  <si>
    <t>1401064327</t>
  </si>
  <si>
    <t>1406067957</t>
  </si>
  <si>
    <t>0909015167</t>
  </si>
  <si>
    <t>1209049326</t>
  </si>
  <si>
    <t xml:space="preserve">02346     </t>
  </si>
  <si>
    <t>1109029256</t>
  </si>
  <si>
    <t xml:space="preserve">02130     </t>
  </si>
  <si>
    <t>1012023013</t>
  </si>
  <si>
    <t>Hispanic</t>
  </si>
  <si>
    <t>1205033439</t>
  </si>
  <si>
    <t>1011022863</t>
  </si>
  <si>
    <t>1408069503</t>
  </si>
  <si>
    <t>1102024121</t>
  </si>
  <si>
    <t>1301052436</t>
  </si>
  <si>
    <t>1306057978</t>
  </si>
  <si>
    <t xml:space="preserve">01760     </t>
  </si>
  <si>
    <t>1204033041</t>
  </si>
  <si>
    <t>1203032357</t>
  </si>
  <si>
    <t>1104025435</t>
  </si>
  <si>
    <t>1404066949</t>
  </si>
  <si>
    <t>1103024335</t>
  </si>
  <si>
    <t>0812011761</t>
  </si>
  <si>
    <t>Word of Mouth</t>
  </si>
  <si>
    <t>1109029531</t>
  </si>
  <si>
    <t xml:space="preserve">01844     </t>
  </si>
  <si>
    <t>1112030979</t>
  </si>
  <si>
    <t xml:space="preserve">02747     </t>
  </si>
  <si>
    <t>1102023965</t>
  </si>
  <si>
    <t>Careerbuilder</t>
  </si>
  <si>
    <t xml:space="preserve">02472     </t>
  </si>
  <si>
    <t>1202031821</t>
  </si>
  <si>
    <t>1109029186</t>
  </si>
  <si>
    <t>1411071406</t>
  </si>
  <si>
    <t xml:space="preserve">01749     </t>
  </si>
  <si>
    <t>1307059944</t>
  </si>
  <si>
    <t>1103024843</t>
  </si>
  <si>
    <t>1108027853</t>
  </si>
  <si>
    <t>1305057440</t>
  </si>
  <si>
    <t>1102024106</t>
  </si>
  <si>
    <t>1102024274</t>
  </si>
  <si>
    <t xml:space="preserve">02474     </t>
  </si>
  <si>
    <t>1011022926</t>
  </si>
  <si>
    <t xml:space="preserve">02718     </t>
  </si>
  <si>
    <t>1206043417</t>
  </si>
  <si>
    <t xml:space="preserve">19444     </t>
  </si>
  <si>
    <t>1208048229</t>
  </si>
  <si>
    <t>1211050793</t>
  </si>
  <si>
    <t xml:space="preserve">Rivera, Haley  </t>
  </si>
  <si>
    <t xml:space="preserve">02171     </t>
  </si>
  <si>
    <t>1405067642</t>
  </si>
  <si>
    <t>1403065625</t>
  </si>
  <si>
    <t>1206038000</t>
  </si>
  <si>
    <t>1011022887</t>
  </si>
  <si>
    <t>1111030266</t>
  </si>
  <si>
    <t>1203032255</t>
  </si>
  <si>
    <t>0710007555</t>
  </si>
  <si>
    <t>1106026933</t>
  </si>
  <si>
    <t>1012023185</t>
  </si>
  <si>
    <t xml:space="preserve">Sadki, Nore  </t>
  </si>
  <si>
    <t>1308060535</t>
  </si>
  <si>
    <t>1106026462</t>
  </si>
  <si>
    <t>1111030148</t>
  </si>
  <si>
    <t>1302053362</t>
  </si>
  <si>
    <t xml:space="preserve">01545     </t>
  </si>
  <si>
    <t>0904013591</t>
  </si>
  <si>
    <t>0807010161</t>
  </si>
  <si>
    <t xml:space="preserve">02149     </t>
  </si>
  <si>
    <t>1205033102</t>
  </si>
  <si>
    <t>1307059817</t>
  </si>
  <si>
    <t>1012023103</t>
  </si>
  <si>
    <t>0711007713</t>
  </si>
  <si>
    <t xml:space="preserve">02360     </t>
  </si>
  <si>
    <t>1203032263</t>
  </si>
  <si>
    <t>1102024149</t>
  </si>
  <si>
    <t xml:space="preserve">02359     </t>
  </si>
  <si>
    <t>1405067138</t>
  </si>
  <si>
    <t xml:space="preserve">02050     </t>
  </si>
  <si>
    <t>1111030244</t>
  </si>
  <si>
    <t xml:space="preserve">Steans, Tyrone  </t>
  </si>
  <si>
    <t>1302053333</t>
  </si>
  <si>
    <t>1106026896</t>
  </si>
  <si>
    <t>Newspager/Magazine</t>
  </si>
  <si>
    <t>1201031310</t>
  </si>
  <si>
    <t>Two or more races</t>
  </si>
  <si>
    <t>1405067298</t>
  </si>
  <si>
    <t xml:space="preserve">02140     </t>
  </si>
  <si>
    <t>1201031324</t>
  </si>
  <si>
    <t xml:space="preserve">Tavares, Desiree  </t>
  </si>
  <si>
    <t>1405067501</t>
  </si>
  <si>
    <t>1011022777</t>
  </si>
  <si>
    <t>1012023152</t>
  </si>
  <si>
    <t>1104025466</t>
  </si>
  <si>
    <t>1102024057</t>
  </si>
  <si>
    <t>1107027551</t>
  </si>
  <si>
    <t>1203032235</t>
  </si>
  <si>
    <t>1011022814</t>
  </si>
  <si>
    <t>1106026474</t>
  </si>
  <si>
    <t>1011022818</t>
  </si>
  <si>
    <t>1101023619</t>
  </si>
  <si>
    <t>1301052347</t>
  </si>
  <si>
    <t>1307060212</t>
  </si>
  <si>
    <t>1101023839</t>
  </si>
  <si>
    <t>1308060671</t>
  </si>
  <si>
    <t>Wolk, Hang  T</t>
  </si>
  <si>
    <t xml:space="preserve">02302     </t>
  </si>
  <si>
    <t>1205033180</t>
  </si>
  <si>
    <t>1012023010</t>
  </si>
  <si>
    <t>1112030816</t>
  </si>
  <si>
    <t>1110029732</t>
  </si>
  <si>
    <t>1211051232</t>
  </si>
  <si>
    <t>1005019209</t>
  </si>
  <si>
    <t>1011022883</t>
  </si>
  <si>
    <t xml:space="preserve">06070     </t>
  </si>
  <si>
    <t>0602000312</t>
  </si>
  <si>
    <t>1301052462</t>
  </si>
  <si>
    <t xml:space="preserve">01550     </t>
  </si>
  <si>
    <t>1308060366</t>
  </si>
  <si>
    <t>1409070567</t>
  </si>
  <si>
    <t>1105025661</t>
  </si>
  <si>
    <t>1107027392</t>
  </si>
  <si>
    <t>1105025721</t>
  </si>
  <si>
    <t>1408069409</t>
  </si>
  <si>
    <t>1412071660</t>
  </si>
  <si>
    <t xml:space="preserve">02124     </t>
  </si>
  <si>
    <t>1111030684</t>
  </si>
  <si>
    <t xml:space="preserve">01905     </t>
  </si>
  <si>
    <t>1411071295</t>
  </si>
  <si>
    <t>1111030503</t>
  </si>
  <si>
    <t>1203032099</t>
  </si>
  <si>
    <t xml:space="preserve">Fernandes, Nilson  </t>
  </si>
  <si>
    <t>1302053339</t>
  </si>
  <si>
    <t>1306057810</t>
  </si>
  <si>
    <t xml:space="preserve">01040     </t>
  </si>
  <si>
    <t>1109029264</t>
  </si>
  <si>
    <t>1102024173</t>
  </si>
  <si>
    <t>Date of Hire</t>
  </si>
  <si>
    <t>Manager Name</t>
  </si>
  <si>
    <t>Employee Name</t>
  </si>
  <si>
    <t xml:space="preserve">Daniele, Ann  </t>
  </si>
  <si>
    <t xml:space="preserve">Bugali, Josephine </t>
  </si>
  <si>
    <t xml:space="preserve">Punjabhi, Louis  </t>
  </si>
  <si>
    <t>Gonzalez, Cayo</t>
  </si>
  <si>
    <t xml:space="preserve">Tejeda, Lenora </t>
  </si>
  <si>
    <t xml:space="preserve">Fraval, Maruk </t>
  </si>
  <si>
    <t xml:space="preserve">Carter, Michelle </t>
  </si>
  <si>
    <t>Smith, Sade</t>
  </si>
  <si>
    <t>Bunbury, Jessica</t>
  </si>
  <si>
    <t xml:space="preserve">Sparks, Taylor  </t>
  </si>
  <si>
    <t xml:space="preserve">Favis, Donald  </t>
  </si>
  <si>
    <t>Gonzalez, Juan</t>
  </si>
  <si>
    <t>Theamstern, Sophia</t>
  </si>
  <si>
    <t>South, Joe</t>
  </si>
  <si>
    <t xml:space="preserve">Jacobi, Hannah  </t>
  </si>
  <si>
    <t xml:space="preserve">Beak, Kimberly  </t>
  </si>
  <si>
    <t xml:space="preserve">Desimone, Carl </t>
  </si>
  <si>
    <t xml:space="preserve">Ngodup, Shari </t>
  </si>
  <si>
    <t>Tippett, Jeanette</t>
  </si>
  <si>
    <t xml:space="preserve">Terry, Sharlene </t>
  </si>
  <si>
    <t xml:space="preserve">Roby, Lori </t>
  </si>
  <si>
    <t>Meads, Elizabeth</t>
  </si>
  <si>
    <t>Galia, Lisa</t>
  </si>
  <si>
    <t>Riordan, Michael</t>
  </si>
  <si>
    <t>Saar-Beckles, Melinda</t>
  </si>
  <si>
    <t>Friedman, Gerry</t>
  </si>
  <si>
    <t>Bozzi, Charles</t>
  </si>
  <si>
    <t>Bachiochi, Linda</t>
  </si>
  <si>
    <t>Purinton, Janine</t>
  </si>
  <si>
    <t xml:space="preserve">Beatrice, Courtney </t>
  </si>
  <si>
    <t xml:space="preserve">Chace, Beatrice </t>
  </si>
  <si>
    <t>Demita, Carla</t>
  </si>
  <si>
    <t xml:space="preserve">Gill, Whitney  </t>
  </si>
  <si>
    <t>Goble, Taisha</t>
  </si>
  <si>
    <t>Bernstein, Sean</t>
  </si>
  <si>
    <t>Dougall, Eric</t>
  </si>
  <si>
    <t>Gerke, Melisa</t>
  </si>
  <si>
    <t xml:space="preserve">Harrington, Christie </t>
  </si>
  <si>
    <t>Jackson, Maryellen</t>
  </si>
  <si>
    <t>MacLennan, Samuel</t>
  </si>
  <si>
    <t>Roehrich, Bianca</t>
  </si>
  <si>
    <t xml:space="preserve">Soto, Julia </t>
  </si>
  <si>
    <t>Squatrito, Kristen</t>
  </si>
  <si>
    <t xml:space="preserve">Williams, Jacquelyn  </t>
  </si>
  <si>
    <t xml:space="preserve">Peterson, Kayla </t>
  </si>
  <si>
    <t xml:space="preserve">Dunn, Amy  </t>
  </si>
  <si>
    <t>Engdahl, Jean</t>
  </si>
  <si>
    <t>Gilles, Alex</t>
  </si>
  <si>
    <t>Barbara, Thomas</t>
  </si>
  <si>
    <t xml:space="preserve">Robinson, Alain  </t>
  </si>
  <si>
    <t xml:space="preserve">Moumanil, Maliki </t>
  </si>
  <si>
    <t>Sewkumar, Nori</t>
  </si>
  <si>
    <t>Goyal, Roxana</t>
  </si>
  <si>
    <t>Mangal, Debbie</t>
  </si>
  <si>
    <t xml:space="preserve">Rose, Ashley  </t>
  </si>
  <si>
    <t>Thibaud, Kenneth</t>
  </si>
  <si>
    <t>Buck, Edward</t>
  </si>
  <si>
    <t>Immediato, Walter</t>
  </si>
  <si>
    <t>Monroe, Peter</t>
  </si>
  <si>
    <t>Walker, Roger</t>
  </si>
  <si>
    <t>Moran, Patrick</t>
  </si>
  <si>
    <t>Lundy, Susan</t>
  </si>
  <si>
    <t>Handschiegl, Joanne</t>
  </si>
  <si>
    <t>Medeiros, Jennifer</t>
  </si>
  <si>
    <t>Manchester, Robyn</t>
  </si>
  <si>
    <t>Lydon, Allison</t>
  </si>
  <si>
    <t>Spirea, Kelley</t>
  </si>
  <si>
    <t>Huynh, Ming</t>
  </si>
  <si>
    <t>Mullaney, Howard</t>
  </si>
  <si>
    <t xml:space="preserve">Newman, Richard </t>
  </si>
  <si>
    <t xml:space="preserve">Cornett, Lisa </t>
  </si>
  <si>
    <t>Maurice, Shana</t>
  </si>
  <si>
    <t xml:space="preserve">Sullivan, Kissy </t>
  </si>
  <si>
    <t>Warfield, Sarah</t>
  </si>
  <si>
    <t>Zima, Colleen</t>
  </si>
  <si>
    <t>Knapp, Bradley  J</t>
  </si>
  <si>
    <t>England, Rex</t>
  </si>
  <si>
    <t xml:space="preserve">Burkett, Benjamin </t>
  </si>
  <si>
    <t>DeGweck,  James</t>
  </si>
  <si>
    <t xml:space="preserve">Faller, Megan </t>
  </si>
  <si>
    <t xml:space="preserve">DiNocco, Lily </t>
  </si>
  <si>
    <t>Zhou, Julia</t>
  </si>
  <si>
    <t>Close, Phil</t>
  </si>
  <si>
    <t>Patronick, Luke</t>
  </si>
  <si>
    <t>Linden, Mathew</t>
  </si>
  <si>
    <t>Becker, Scott</t>
  </si>
  <si>
    <t>Chan, Lin</t>
  </si>
  <si>
    <t>Foster-Baker, Amy</t>
  </si>
  <si>
    <t>Andreola, Colby</t>
  </si>
  <si>
    <t>Gordon, David</t>
  </si>
  <si>
    <t>Owad, Clinton</t>
  </si>
  <si>
    <t>Davis, Daniel</t>
  </si>
  <si>
    <t>Langford, Lindsey</t>
  </si>
  <si>
    <t>Zamora, Jennifer</t>
  </si>
  <si>
    <t>Garneau, Hamish</t>
  </si>
  <si>
    <t>Wallace, Theresa</t>
  </si>
  <si>
    <t>Girifalco, Evelyn</t>
  </si>
  <si>
    <t>Kretschmer, John</t>
  </si>
  <si>
    <t>Khemmich, Bartholemew</t>
  </si>
  <si>
    <t>Del Bosque, Keyla</t>
  </si>
  <si>
    <t>Panjwani, Nina</t>
  </si>
  <si>
    <t>Clukey, Elijian</t>
  </si>
  <si>
    <t>Liebig, Ketsia</t>
  </si>
  <si>
    <t>Fidelia,  Libby</t>
  </si>
  <si>
    <t xml:space="preserve">Linares, Marilyn </t>
  </si>
  <si>
    <t xml:space="preserve">Shepard, Anita </t>
  </si>
  <si>
    <t>Miller, Brannon</t>
  </si>
  <si>
    <t>Stanford,Barbara  M</t>
  </si>
  <si>
    <t>Wilber, Barry</t>
  </si>
  <si>
    <t>Ozark, Travis</t>
  </si>
  <si>
    <t>Rhoads, Thomas</t>
  </si>
  <si>
    <t>Cloninger, Jennifer</t>
  </si>
  <si>
    <t>O'hare, Lynn</t>
  </si>
  <si>
    <t xml:space="preserve">Semizoglou, Jeremiah  </t>
  </si>
  <si>
    <t>Sullivan, Timothy</t>
  </si>
  <si>
    <t xml:space="preserve">Dickinson, Geoff </t>
  </si>
  <si>
    <t>Gross, Paula</t>
  </si>
  <si>
    <t>Bramante, Elisa</t>
  </si>
  <si>
    <t>Adinolfi, Wilson  K</t>
  </si>
  <si>
    <t>Trang, Mei</t>
  </si>
  <si>
    <t>Szabo, Andrew</t>
  </si>
  <si>
    <t>Roup,Simon</t>
  </si>
  <si>
    <t>Chang, Donovan  E</t>
  </si>
  <si>
    <t>True, Edward</t>
  </si>
  <si>
    <t>Estremera, Miguel</t>
  </si>
  <si>
    <t>Athwal, Sam</t>
  </si>
  <si>
    <t xml:space="preserve">Gosciminski, Phylicia  </t>
  </si>
  <si>
    <t>Foreman, Tanya</t>
  </si>
  <si>
    <t>Gaul, Barbara</t>
  </si>
  <si>
    <t>Horton, Jayne</t>
  </si>
  <si>
    <t>Hunts, Julissa</t>
  </si>
  <si>
    <t>Homberger, Adrienne  J</t>
  </si>
  <si>
    <t xml:space="preserve">LaRotonda, William  </t>
  </si>
  <si>
    <t>Latif, Mohammed</t>
  </si>
  <si>
    <t>Pearson, Randall</t>
  </si>
  <si>
    <t>Heitzman, Anthony</t>
  </si>
  <si>
    <t>McKinzie, Jac</t>
  </si>
  <si>
    <t>Power, Morissa</t>
  </si>
  <si>
    <t>Rarrick, Quinn</t>
  </si>
  <si>
    <t>Quinn, Sean</t>
  </si>
  <si>
    <t>Nguyen, Lei-Ming</t>
  </si>
  <si>
    <t>Motlagh,  Dawn</t>
  </si>
  <si>
    <t>Robinson, Cherly</t>
  </si>
  <si>
    <t>Trzeciak, Cybil</t>
  </si>
  <si>
    <t>Von Massenbach, Anna</t>
  </si>
  <si>
    <t>Shields, Seffi</t>
  </si>
  <si>
    <t>Woodson, Jason</t>
  </si>
  <si>
    <t>Ndzi, Horia</t>
  </si>
  <si>
    <t>Stoica, Rick</t>
  </si>
  <si>
    <t>Robinson, Elias</t>
  </si>
  <si>
    <t>Clayton, Rick</t>
  </si>
  <si>
    <t>Sahoo, Adil</t>
  </si>
  <si>
    <t>Lajiri,  Jyoti</t>
  </si>
  <si>
    <t>Becker, Renee</t>
  </si>
  <si>
    <t>Houlihan, Debra</t>
  </si>
  <si>
    <t>Brown, Mia</t>
  </si>
  <si>
    <t>Nowlan, Kristie</t>
  </si>
  <si>
    <t>Howard, Estelle</t>
  </si>
  <si>
    <t>Garcia, Raul</t>
  </si>
  <si>
    <t>Miller, Ned</t>
  </si>
  <si>
    <t>Peters, Lauren</t>
  </si>
  <si>
    <t>Ferreira, Violeta</t>
  </si>
  <si>
    <t>Carr, Claudia  N</t>
  </si>
  <si>
    <t>Volk, Colleen</t>
  </si>
  <si>
    <t xml:space="preserve">Jung, Judy  </t>
  </si>
  <si>
    <t>Rogers, Ivan</t>
  </si>
  <si>
    <t xml:space="preserve">Veera, Abdellah </t>
  </si>
  <si>
    <t xml:space="preserve">Ait Sidi, Karthikeyan   </t>
  </si>
  <si>
    <t>Jeannite, Tayana</t>
  </si>
  <si>
    <t xml:space="preserve">Johnson, Noelle </t>
  </si>
  <si>
    <t>Rossetti, Bruno</t>
  </si>
  <si>
    <t>Mancuso, Karen</t>
  </si>
  <si>
    <t>Mckenna, Sandy</t>
  </si>
  <si>
    <t>Langton, Enrico</t>
  </si>
  <si>
    <t>Merlos, Carlos</t>
  </si>
  <si>
    <t xml:space="preserve">Bacong, Alejandro </t>
  </si>
  <si>
    <t xml:space="preserve">Tredinnick, Neville </t>
  </si>
  <si>
    <t>Exantus, Susan</t>
  </si>
  <si>
    <t>Carabbio, Judith</t>
  </si>
  <si>
    <t>Smith, Leigh Ann</t>
  </si>
  <si>
    <t>Fancett, Nicole</t>
  </si>
  <si>
    <t>Sloan, Constance</t>
  </si>
  <si>
    <t>McCarthy, Brigit</t>
  </si>
  <si>
    <t>Crimmings,   Jean</t>
  </si>
  <si>
    <t>Boutwell, Bonalyn</t>
  </si>
  <si>
    <t xml:space="preserve">Cierpiszewski, Caroline  </t>
  </si>
  <si>
    <t>Sander, Kamrin</t>
  </si>
  <si>
    <t>Salter, Jason</t>
  </si>
  <si>
    <t>Whittier, Scott</t>
  </si>
  <si>
    <t>Martin, Sandra</t>
  </si>
  <si>
    <t>Murray, Thomas</t>
  </si>
  <si>
    <t>Potts, Xana</t>
  </si>
  <si>
    <t xml:space="preserve">Singh, Nan </t>
  </si>
  <si>
    <t>Pelech, Emil</t>
  </si>
  <si>
    <t>Hankard, Earnest</t>
  </si>
  <si>
    <t>Digitale, Alfred</t>
  </si>
  <si>
    <t>Akinkuolie, Sarah</t>
  </si>
  <si>
    <t xml:space="preserve">Lindsay, Leonara </t>
  </si>
  <si>
    <t>Costa, Latia</t>
  </si>
  <si>
    <t>Leruth, Giovanni</t>
  </si>
  <si>
    <t>Alagbe,Trina</t>
  </si>
  <si>
    <t>Evensen, April</t>
  </si>
  <si>
    <t>Strong, Caitrin</t>
  </si>
  <si>
    <t>Leach, Dallas</t>
  </si>
  <si>
    <t xml:space="preserve">Keatts, Kramer </t>
  </si>
  <si>
    <t>Johnston, Yen</t>
  </si>
  <si>
    <t>Nguyen, Dheepa</t>
  </si>
  <si>
    <t>Ndzi, Colombui</t>
  </si>
  <si>
    <t>Johnson, George</t>
  </si>
  <si>
    <t>Erilus, Angela</t>
  </si>
  <si>
    <t xml:space="preserve">Kampew, Donysha    </t>
  </si>
  <si>
    <t>Givens, Myriam</t>
  </si>
  <si>
    <t>Villanueva, Noah</t>
  </si>
  <si>
    <t>Cisco, Anthony</t>
  </si>
  <si>
    <t>Turpin, Jumil</t>
  </si>
  <si>
    <t>Valentin,Jackie</t>
  </si>
  <si>
    <t>Hutter, Rosalie</t>
  </si>
  <si>
    <t xml:space="preserve">Gold, Shenice  </t>
  </si>
  <si>
    <t>Harrell, Ludwick</t>
  </si>
  <si>
    <t xml:space="preserve">Monkfish, Erasumus  </t>
  </si>
  <si>
    <t>Onque, Jasmine</t>
  </si>
  <si>
    <t>Billis, Helen</t>
  </si>
  <si>
    <t>Bondwell, Betsy</t>
  </si>
  <si>
    <t>Harrison, Kara</t>
  </si>
  <si>
    <t xml:space="preserve">Ivey, Rose </t>
  </si>
  <si>
    <t>Roberson, May</t>
  </si>
  <si>
    <t>Ferguson, Susan</t>
  </si>
  <si>
    <t>Saada, Adell</t>
  </si>
  <si>
    <t>Pham, Hong</t>
  </si>
  <si>
    <t>Simard, Kramer</t>
  </si>
  <si>
    <t>Sutwell, Barbara</t>
  </si>
  <si>
    <t>Eaton, Marianne</t>
  </si>
  <si>
    <t>Gentry, Mildred</t>
  </si>
  <si>
    <t>Blount, Dianna</t>
  </si>
  <si>
    <t>Brill, Donna</t>
  </si>
  <si>
    <t>Daneault, Lynn</t>
  </si>
  <si>
    <t>02110</t>
  </si>
  <si>
    <t>02045</t>
  </si>
  <si>
    <t>Employee Number</t>
  </si>
  <si>
    <t>Department</t>
  </si>
  <si>
    <t>Employee Source</t>
  </si>
  <si>
    <t>Sex</t>
  </si>
  <si>
    <t>Terminated for Cause</t>
  </si>
  <si>
    <t>Leave of Absence</t>
  </si>
  <si>
    <t>Voluntarily Terminated</t>
  </si>
  <si>
    <t xml:space="preserve">Production       </t>
  </si>
  <si>
    <t>Sales</t>
  </si>
  <si>
    <t>Admin Offices</t>
  </si>
  <si>
    <t>Employee Referral</t>
  </si>
  <si>
    <t>Performance Score</t>
  </si>
  <si>
    <t>Exceeds</t>
  </si>
  <si>
    <t>PIP</t>
  </si>
  <si>
    <t>Fully Meets</t>
  </si>
  <si>
    <t>Exceptional</t>
  </si>
  <si>
    <t>N/A- too early to review</t>
  </si>
  <si>
    <t>Vendor Referral</t>
  </si>
  <si>
    <t>Glassdoor</t>
  </si>
  <si>
    <t>MBTA ads</t>
  </si>
  <si>
    <t>On-campus Recruiting</t>
  </si>
  <si>
    <t>Monster.com</t>
  </si>
  <si>
    <t>Employment Status</t>
  </si>
  <si>
    <t>90-day meets</t>
  </si>
  <si>
    <t xml:space="preserve">Kirill, Alexandra  </t>
  </si>
  <si>
    <t>Barton, Nader</t>
  </si>
  <si>
    <t xml:space="preserve">Petingill, Shana  </t>
  </si>
  <si>
    <t xml:space="preserve">Winthrop, Jordan  </t>
  </si>
  <si>
    <t>Martins, Joseph</t>
  </si>
  <si>
    <t>Hendrickson, Trina</t>
  </si>
  <si>
    <t xml:space="preserve">Kinsella, Kathleen  </t>
  </si>
  <si>
    <t>Burke, Joelle</t>
  </si>
  <si>
    <t>Perry, Shakira</t>
  </si>
  <si>
    <t>Osturnka, Adeel</t>
  </si>
  <si>
    <t>Hernandez, Daniff</t>
  </si>
  <si>
    <t>male</t>
  </si>
  <si>
    <t xml:space="preserve">Tinto, Theresa  </t>
  </si>
  <si>
    <t>Chivukula, Enola</t>
  </si>
  <si>
    <t>Petrowsky, Thelma</t>
  </si>
  <si>
    <t>Pelletier, Ermine</t>
  </si>
  <si>
    <t>Dolan, Linda</t>
  </si>
  <si>
    <t>Date of Termination</t>
  </si>
  <si>
    <t>Reason For Term</t>
  </si>
  <si>
    <t>widowed</t>
  </si>
  <si>
    <t>Needs Improvement</t>
  </si>
  <si>
    <t>Another position</t>
  </si>
  <si>
    <t>attendance</t>
  </si>
  <si>
    <t>return to school</t>
  </si>
  <si>
    <t>no-call, no-show</t>
  </si>
  <si>
    <t>retiring</t>
  </si>
  <si>
    <t>Biden, Lowan  M</t>
  </si>
  <si>
    <t>relocation out of area</t>
  </si>
  <si>
    <t>career change</t>
  </si>
  <si>
    <t>medical issues</t>
  </si>
  <si>
    <t>performance</t>
  </si>
  <si>
    <t>maternity leave - did not return</t>
  </si>
  <si>
    <t>N/A - still employed</t>
  </si>
  <si>
    <t>N/A - Has not started yet</t>
  </si>
  <si>
    <t>more money</t>
  </si>
  <si>
    <t>gross misconduct</t>
  </si>
  <si>
    <t>Alex Sweetwater</t>
  </si>
  <si>
    <t>Executive Office</t>
  </si>
  <si>
    <t>Board of Directors</t>
  </si>
  <si>
    <t>Morway, Tanya</t>
  </si>
  <si>
    <t>Good, Susan</t>
  </si>
  <si>
    <t>Cole, Spencer</t>
  </si>
  <si>
    <t>Monterro, Luisa</t>
  </si>
  <si>
    <t>Lunquist, Lisa</t>
  </si>
  <si>
    <t>Lynch, Lindsay</t>
  </si>
  <si>
    <t>Position</t>
  </si>
  <si>
    <t>President &amp; CEO</t>
  </si>
  <si>
    <t>02126</t>
  </si>
  <si>
    <t>02128</t>
  </si>
  <si>
    <t xml:space="preserve">02048    </t>
  </si>
  <si>
    <t xml:space="preserve">02184 </t>
  </si>
  <si>
    <t xml:space="preserve">02169    </t>
  </si>
  <si>
    <t xml:space="preserve">02110    </t>
  </si>
  <si>
    <t xml:space="preserve">02136   </t>
  </si>
  <si>
    <t>Pay Rate</t>
  </si>
  <si>
    <t>Software Engineering</t>
  </si>
  <si>
    <t>Software Engineer</t>
  </si>
  <si>
    <t>Network Engineer</t>
  </si>
  <si>
    <t>Sr. Network Engineer</t>
  </si>
  <si>
    <t>Sr. DBA</t>
  </si>
  <si>
    <t>IT/IS</t>
  </si>
  <si>
    <t>Production Technician I</t>
  </si>
  <si>
    <t>Production Technician II</t>
  </si>
  <si>
    <t>Production Manager</t>
  </si>
  <si>
    <t>Area Sales Manager</t>
  </si>
  <si>
    <t>Sales Manager</t>
  </si>
  <si>
    <t>Diversity Job Fair</t>
  </si>
  <si>
    <t>Shared Services Manager</t>
  </si>
  <si>
    <t>Administrative Assistant</t>
  </si>
  <si>
    <t>Sr. Accountant</t>
  </si>
  <si>
    <t>Smith, Joe</t>
  </si>
  <si>
    <t>Director of Operations</t>
  </si>
  <si>
    <t>no</t>
  </si>
  <si>
    <t>yes</t>
  </si>
  <si>
    <t>military</t>
  </si>
  <si>
    <t>unhappy</t>
  </si>
  <si>
    <t>hours</t>
  </si>
  <si>
    <t>Days Employed</t>
  </si>
  <si>
    <t>Gonzales, Ricardo</t>
  </si>
  <si>
    <t>52.25</t>
  </si>
  <si>
    <t>51.00</t>
  </si>
  <si>
    <t>49.25</t>
  </si>
  <si>
    <t>48.50</t>
  </si>
  <si>
    <t>45.42</t>
  </si>
  <si>
    <t>57.12</t>
  </si>
  <si>
    <t>55.51</t>
  </si>
  <si>
    <t>47.60</t>
  </si>
  <si>
    <t>48.00</t>
  </si>
  <si>
    <t>56.00</t>
  </si>
  <si>
    <t>58.50</t>
  </si>
  <si>
    <t>53.00</t>
  </si>
  <si>
    <t>54.10</t>
  </si>
  <si>
    <t>56.20</t>
  </si>
  <si>
    <t>53.80</t>
  </si>
  <si>
    <t>45.00</t>
  </si>
  <si>
    <t>42.00</t>
  </si>
  <si>
    <t>47.00</t>
  </si>
  <si>
    <t>62.00</t>
  </si>
  <si>
    <t>54.00</t>
  </si>
  <si>
    <t>43.00</t>
  </si>
  <si>
    <t>55.00</t>
  </si>
  <si>
    <t>52.00</t>
  </si>
  <si>
    <t>27.00</t>
  </si>
  <si>
    <t>34.00</t>
  </si>
  <si>
    <t>40.00</t>
  </si>
  <si>
    <t>Min</t>
  </si>
  <si>
    <t>Max</t>
  </si>
  <si>
    <t>Mid</t>
  </si>
  <si>
    <t>Salary</t>
  </si>
  <si>
    <t>Hourly</t>
  </si>
  <si>
    <t>Sr. Administrative Assistant</t>
  </si>
  <si>
    <t>16.56</t>
  </si>
  <si>
    <t>21.50</t>
  </si>
  <si>
    <t>Accountant I</t>
  </si>
  <si>
    <t>Accountant II</t>
  </si>
  <si>
    <t>34.95</t>
  </si>
  <si>
    <t>28.50</t>
  </si>
  <si>
    <t>29.00</t>
  </si>
  <si>
    <t>28.00</t>
  </si>
  <si>
    <t>23.00</t>
  </si>
  <si>
    <t>Database Administrator</t>
  </si>
  <si>
    <t>Lead Production Technician</t>
  </si>
  <si>
    <t>65.00</t>
  </si>
  <si>
    <t>41.00</t>
  </si>
  <si>
    <t>39.55</t>
  </si>
  <si>
    <t>42.75</t>
  </si>
  <si>
    <t>20.50</t>
  </si>
  <si>
    <t>61.30</t>
  </si>
  <si>
    <t>55.20</t>
  </si>
  <si>
    <t>31.40</t>
  </si>
  <si>
    <t>35.50</t>
  </si>
  <si>
    <t>58.20</t>
  </si>
  <si>
    <t>49.10</t>
  </si>
  <si>
    <t>60.00</t>
  </si>
  <si>
    <t>55.50</t>
  </si>
  <si>
    <t>40.10</t>
  </si>
  <si>
    <t>39.00</t>
  </si>
  <si>
    <t>30.20</t>
  </si>
  <si>
    <t>42.20</t>
  </si>
  <si>
    <t>37.00</t>
  </si>
  <si>
    <t>50.50</t>
  </si>
  <si>
    <t>64.00</t>
  </si>
  <si>
    <t>63.00</t>
  </si>
  <si>
    <t>54.50</t>
  </si>
  <si>
    <t>Guilianno, Mike</t>
  </si>
  <si>
    <t xml:space="preserve">Hogland, Jonathan </t>
  </si>
  <si>
    <t xml:space="preserve">Stanley, David </t>
  </si>
  <si>
    <t xml:space="preserve">Darson, Jene'ya </t>
  </si>
  <si>
    <t xml:space="preserve">Anderson, Carol </t>
  </si>
  <si>
    <t xml:space="preserve">Ybarra, Catherine </t>
  </si>
  <si>
    <t xml:space="preserve">Pitt, Brad </t>
  </si>
  <si>
    <t xml:space="preserve">Oliver, Brooke </t>
  </si>
  <si>
    <t>Sweetwater, Alex</t>
  </si>
  <si>
    <t>1/20/2013</t>
  </si>
  <si>
    <t>Smith, John</t>
  </si>
  <si>
    <t>1499902910</t>
  </si>
  <si>
    <t>IT Support</t>
  </si>
  <si>
    <t>27.49</t>
  </si>
  <si>
    <t>26.00</t>
  </si>
  <si>
    <t>28.99</t>
  </si>
  <si>
    <t>1988299991</t>
  </si>
  <si>
    <t>1499902991</t>
  </si>
  <si>
    <t>1599991009</t>
  </si>
  <si>
    <t>Gonzalez, Maria</t>
  </si>
  <si>
    <t>Cockel, James</t>
  </si>
  <si>
    <t>Robertson, Peter</t>
  </si>
  <si>
    <t>Ruiz, Ricardo</t>
  </si>
  <si>
    <t>Age</t>
  </si>
  <si>
    <t>Yearly Sales</t>
  </si>
  <si>
    <t>Commission</t>
  </si>
  <si>
    <t>Bonus</t>
  </si>
  <si>
    <t>King, Janet</t>
  </si>
  <si>
    <t>Janet King</t>
  </si>
  <si>
    <t>CIO</t>
  </si>
  <si>
    <t>Michael Albert</t>
  </si>
  <si>
    <t>Webster Butler</t>
  </si>
  <si>
    <t>Amy Dunn</t>
  </si>
  <si>
    <t>Elijiah Gray</t>
  </si>
  <si>
    <t>Ketsia Liebig</t>
  </si>
  <si>
    <t>Kelley Spirea</t>
  </si>
  <si>
    <t>Kissy Sullivan</t>
  </si>
  <si>
    <t>Race Desc</t>
  </si>
  <si>
    <t>TermDate</t>
  </si>
  <si>
    <t>Reason for Term</t>
  </si>
  <si>
    <t>Pay</t>
  </si>
  <si>
    <t>Daily Error Rate</t>
  </si>
  <si>
    <t>Brannon Miller</t>
  </si>
  <si>
    <t xml:space="preserve">Software Engineering     </t>
  </si>
  <si>
    <t>Jennifer Zamora</t>
  </si>
  <si>
    <t>IT Manager - Support</t>
  </si>
  <si>
    <t>IT Manager - Infra</t>
  </si>
  <si>
    <t>IT Manager - DB</t>
  </si>
  <si>
    <t>Simon Roup</t>
  </si>
  <si>
    <t>Peter Monroe</t>
  </si>
  <si>
    <t>Eric Dougall</t>
  </si>
  <si>
    <t>Foss, Jason</t>
  </si>
  <si>
    <t>1192991000</t>
  </si>
  <si>
    <t>IT Director</t>
  </si>
  <si>
    <t>Brandon R. LeBlanc</t>
  </si>
  <si>
    <t>Director of Sales</t>
  </si>
  <si>
    <t>Lynn Daneault</t>
  </si>
  <si>
    <t>Debra Houlihan</t>
  </si>
  <si>
    <t>John Smith</t>
  </si>
  <si>
    <t>Elisa Bramante</t>
  </si>
  <si>
    <t>Software Engineering Manager</t>
  </si>
  <si>
    <t>Employment Source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</si>
  <si>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</si>
  <si>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</si>
  <si>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</si>
  <si>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</si>
  <si>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</si>
  <si>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</si>
  <si>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</si>
  <si>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</si>
  <si>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</si>
  <si>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</si>
  <si>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</si>
  <si>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</si>
  <si>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</si>
  <si>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Abutments/Hour Wk 1</t>
  </si>
  <si>
    <t>Abutments/Hour Wk 2</t>
  </si>
  <si>
    <t>90-day Complaints</t>
  </si>
  <si>
    <t>Salesperson Code</t>
  </si>
  <si>
    <t>US28</t>
  </si>
  <si>
    <t>US31</t>
  </si>
  <si>
    <t>USA7</t>
  </si>
  <si>
    <t>USDX</t>
  </si>
  <si>
    <t>USG2</t>
  </si>
  <si>
    <t>USK1</t>
  </si>
  <si>
    <t>USL2</t>
  </si>
  <si>
    <t>USLU</t>
  </si>
  <si>
    <t>USM9</t>
  </si>
  <si>
    <t>USMK</t>
  </si>
  <si>
    <t>USPZ</t>
  </si>
  <si>
    <t>US17</t>
  </si>
  <si>
    <t>US20</t>
  </si>
  <si>
    <t>USB4</t>
  </si>
  <si>
    <t>USGR</t>
  </si>
  <si>
    <t>USMN</t>
  </si>
  <si>
    <t>USSP</t>
  </si>
  <si>
    <t>CACL</t>
  </si>
  <si>
    <t>US01</t>
  </si>
  <si>
    <t>US08</t>
  </si>
  <si>
    <t>USGN</t>
  </si>
  <si>
    <t>USM8</t>
  </si>
  <si>
    <t>USNE</t>
  </si>
  <si>
    <t>USRB</t>
  </si>
  <si>
    <t>USSI</t>
  </si>
  <si>
    <t>USU3</t>
  </si>
  <si>
    <t>US15</t>
  </si>
  <si>
    <t>US06</t>
  </si>
  <si>
    <t>US29</t>
  </si>
  <si>
    <t>USAG</t>
  </si>
  <si>
    <t>USBC</t>
  </si>
  <si>
    <t>VA</t>
  </si>
  <si>
    <t>CA</t>
  </si>
  <si>
    <t>WA</t>
  </si>
  <si>
    <t>NH</t>
  </si>
  <si>
    <t>NY</t>
  </si>
  <si>
    <t>OH</t>
  </si>
  <si>
    <t>IN</t>
  </si>
  <si>
    <t>ID</t>
  </si>
  <si>
    <t>TN</t>
  </si>
  <si>
    <t>NV</t>
  </si>
  <si>
    <t>CO</t>
  </si>
  <si>
    <t>UT</t>
  </si>
  <si>
    <t>AL</t>
  </si>
  <si>
    <t>GA</t>
  </si>
  <si>
    <t>NC</t>
  </si>
  <si>
    <t>KY</t>
  </si>
  <si>
    <t>ND</t>
  </si>
  <si>
    <t>MT</t>
  </si>
  <si>
    <t>OR</t>
  </si>
  <si>
    <t>AZ</t>
  </si>
  <si>
    <t>ME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</si>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</sst>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0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555555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14" fontId="0" fillId="0" borderId="0" xfId="0" applyNumberFormat="1"/>
    <xf numFmtId="49" fontId="0" fillId="0" borderId="0" xfId="0" applyNumberFormat="1" applyFill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/>
    <xf numFmtId="0" fontId="0" fillId="2" borderId="0" xfId="0" applyFill="1"/>
    <xf numFmtId="0" fontId="3" fillId="0" borderId="1" xfId="0" applyFont="1" applyFill="1" applyBorder="1" applyAlignment="1" applyProtection="1">
      <alignment horizontal="right" vertical="center"/>
    </xf>
    <xf numFmtId="44" fontId="1" fillId="2" borderId="0" xfId="1" applyFont="1" applyFill="1"/>
    <xf numFmtId="44" fontId="0" fillId="0" borderId="0" xfId="1" applyFont="1"/>
    <xf numFmtId="44" fontId="0" fillId="0" borderId="0" xfId="0" applyNumberFormat="1"/>
    <xf numFmtId="0" fontId="1" fillId="0" borderId="0" xfId="0" applyFont="1" applyAlignment="1">
      <alignment horizontal="left"/>
    </xf>
    <xf numFmtId="2" fontId="1" fillId="2" borderId="0" xfId="0" applyNumberFormat="1" applyFont="1" applyFill="1"/>
    <xf numFmtId="1" fontId="4" fillId="0" borderId="0" xfId="0" applyNumberFormat="1" applyFont="1"/>
    <xf numFmtId="1" fontId="6" fillId="2" borderId="0" xfId="0" applyNumberFormat="1" applyFont="1" applyFill="1"/>
    <xf numFmtId="1" fontId="5" fillId="0" borderId="0" xfId="0" quotePrefix="1" applyNumberFormat="1" applyFont="1" applyAlignment="1">
      <alignment horizontal="left" vertical="top"/>
    </xf>
    <xf numFmtId="2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2" xfId="0" applyFont="1" applyFill="1" applyBorder="1" applyAlignment="1" applyProtection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CC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3"/>
  <sheetViews>
    <sheetView topLeftCell="B1" zoomScale="70" zoomScaleNormal="70" workbookViewId="0">
      <selection activeCell="P1" sqref="P1"/>
    </sheetView>
  </sheetViews>
  <sheetFormatPr defaultRowHeight="15" x14ac:dyDescent="0.25"/>
  <cols>
    <col min="1" max="1" width="21.42578125" style="1" customWidth="1"/>
    <col min="2" max="2" width="14" style="1" customWidth="1"/>
    <col min="3" max="3" width="9.140625" style="1" customWidth="1"/>
    <col min="4" max="4" width="9.140625" style="6" customWidth="1"/>
    <col min="5" max="5" width="13.42578125" style="1" customWidth="1"/>
    <col min="6" max="6" width="7.140625" style="9" customWidth="1"/>
    <col min="7" max="7" width="9.140625" style="1" customWidth="1"/>
    <col min="8" max="8" width="11.7109375" style="1" customWidth="1"/>
    <col min="9" max="9" width="12.28515625" style="1" customWidth="1"/>
    <col min="10" max="10" width="6.140625" style="1" customWidth="1"/>
    <col min="11" max="11" width="10.7109375" style="1" customWidth="1"/>
    <col min="12" max="12" width="12.85546875" style="7" customWidth="1"/>
    <col min="13" max="13" width="12.85546875" style="9" customWidth="1"/>
    <col min="14" max="14" width="12.85546875" style="1" customWidth="1"/>
    <col min="15" max="15" width="21.85546875" style="1" customWidth="1"/>
    <col min="16" max="16" width="20.140625" style="1" customWidth="1"/>
    <col min="17" max="17" width="23" style="1" customWidth="1"/>
    <col min="18" max="18" width="23.140625" style="1" customWidth="1"/>
    <col min="19" max="19" width="9.5703125" style="8" customWidth="1"/>
    <col min="20" max="20" width="20.28515625" style="1" customWidth="1"/>
    <col min="21" max="21" width="23" style="1" customWidth="1"/>
    <col min="22" max="22" width="26" style="1" customWidth="1"/>
    <col min="23" max="16384" width="9.140625" style="1"/>
  </cols>
  <sheetData>
    <row r="1" spans="1:22" s="18" customFormat="1" x14ac:dyDescent="0.25">
      <c r="A1" s="13" t="s">
        <v>420</v>
      </c>
      <c r="B1" s="13" t="s">
        <v>659</v>
      </c>
      <c r="C1" s="13" t="s">
        <v>0</v>
      </c>
      <c r="D1" s="14" t="s">
        <v>1</v>
      </c>
      <c r="E1" s="15" t="s">
        <v>6</v>
      </c>
      <c r="F1" s="17" t="s">
        <v>850</v>
      </c>
      <c r="G1" s="13" t="s">
        <v>662</v>
      </c>
      <c r="H1" s="13" t="s">
        <v>2</v>
      </c>
      <c r="I1" s="13" t="s">
        <v>3</v>
      </c>
      <c r="J1" s="13" t="s">
        <v>4</v>
      </c>
      <c r="K1" s="13" t="s">
        <v>5</v>
      </c>
      <c r="L1" s="16" t="s">
        <v>418</v>
      </c>
      <c r="M1" s="17" t="s">
        <v>760</v>
      </c>
      <c r="N1" s="15" t="s">
        <v>700</v>
      </c>
      <c r="O1" s="15" t="s">
        <v>701</v>
      </c>
      <c r="P1" s="13" t="s">
        <v>681</v>
      </c>
      <c r="Q1" s="13" t="s">
        <v>660</v>
      </c>
      <c r="R1" s="13" t="s">
        <v>728</v>
      </c>
      <c r="S1" s="24" t="s">
        <v>737</v>
      </c>
      <c r="T1" s="13" t="s">
        <v>419</v>
      </c>
      <c r="U1" s="13" t="s">
        <v>661</v>
      </c>
      <c r="V1" s="13" t="s">
        <v>670</v>
      </c>
    </row>
    <row r="2" spans="1:22" x14ac:dyDescent="0.25">
      <c r="A2" s="2" t="s">
        <v>576</v>
      </c>
      <c r="B2" s="2" t="s">
        <v>154</v>
      </c>
      <c r="C2" s="2" t="s">
        <v>8</v>
      </c>
      <c r="D2" s="6">
        <v>1450</v>
      </c>
      <c r="E2" s="4">
        <v>31375</v>
      </c>
      <c r="F2" s="9">
        <f t="shared" ref="F2:F65" ca="1" si="0">(NOW()-E2)/365</f>
        <v>35.421030578069505</v>
      </c>
      <c r="G2" s="2" t="s">
        <v>20</v>
      </c>
      <c r="H2" s="2" t="s">
        <v>14</v>
      </c>
      <c r="I2" s="2" t="s">
        <v>15</v>
      </c>
      <c r="J2" s="2" t="s">
        <v>22</v>
      </c>
      <c r="K2" s="2" t="s">
        <v>33</v>
      </c>
      <c r="L2" s="12">
        <v>39748</v>
      </c>
      <c r="M2" s="9">
        <f t="shared" ref="M2:M65" ca="1" si="1">IF(ISBLANK(N2), _xlfn.DAYS(NOW(), L2), _xlfn.DAYS(N2, L2))</f>
        <v>4555</v>
      </c>
      <c r="N2" s="4"/>
      <c r="O2" s="4" t="s">
        <v>715</v>
      </c>
      <c r="P2" s="2" t="s">
        <v>11</v>
      </c>
      <c r="Q2" s="2" t="s">
        <v>668</v>
      </c>
      <c r="R2" s="2" t="s">
        <v>796</v>
      </c>
      <c r="S2" s="8" t="s">
        <v>799</v>
      </c>
      <c r="T2" s="2" t="s">
        <v>881</v>
      </c>
      <c r="U2" s="2" t="s">
        <v>749</v>
      </c>
      <c r="V2" s="2" t="s">
        <v>673</v>
      </c>
    </row>
    <row r="3" spans="1:22" x14ac:dyDescent="0.25">
      <c r="A3" s="2" t="s">
        <v>553</v>
      </c>
      <c r="B3" s="2" t="s">
        <v>259</v>
      </c>
      <c r="C3" s="2" t="s">
        <v>8</v>
      </c>
      <c r="D3" s="6">
        <v>1460</v>
      </c>
      <c r="E3" s="4">
        <v>30798</v>
      </c>
      <c r="F3" s="9">
        <f t="shared" ca="1" si="0"/>
        <v>37.001852495877721</v>
      </c>
      <c r="G3" s="2" t="s">
        <v>12</v>
      </c>
      <c r="H3" s="2" t="s">
        <v>21</v>
      </c>
      <c r="I3" s="2" t="s">
        <v>15</v>
      </c>
      <c r="J3" s="2" t="s">
        <v>22</v>
      </c>
      <c r="K3" s="2" t="s">
        <v>33</v>
      </c>
      <c r="L3" s="12">
        <v>41645</v>
      </c>
      <c r="M3" s="9">
        <f t="shared" ca="1" si="1"/>
        <v>2658</v>
      </c>
      <c r="N3" s="4"/>
      <c r="O3" s="4" t="s">
        <v>715</v>
      </c>
      <c r="P3" s="2" t="s">
        <v>11</v>
      </c>
      <c r="Q3" s="2" t="s">
        <v>668</v>
      </c>
      <c r="R3" s="2" t="s">
        <v>796</v>
      </c>
      <c r="S3" s="8" t="s">
        <v>802</v>
      </c>
      <c r="T3" s="2" t="s">
        <v>881</v>
      </c>
      <c r="U3" s="2" t="s">
        <v>253</v>
      </c>
      <c r="V3" s="2" t="s">
        <v>673</v>
      </c>
    </row>
    <row r="4" spans="1:22" ht="14.25" customHeight="1" x14ac:dyDescent="0.25">
      <c r="A4" s="2" t="s">
        <v>361</v>
      </c>
      <c r="B4" s="2" t="s">
        <v>362</v>
      </c>
      <c r="C4" s="2" t="s">
        <v>8</v>
      </c>
      <c r="D4" s="6" t="s">
        <v>87</v>
      </c>
      <c r="E4" s="4">
        <v>31656</v>
      </c>
      <c r="F4" s="9">
        <f t="shared" ca="1" si="0"/>
        <v>34.651167564370873</v>
      </c>
      <c r="G4" s="2" t="s">
        <v>12</v>
      </c>
      <c r="H4" s="2" t="s">
        <v>30</v>
      </c>
      <c r="I4" s="2" t="s">
        <v>15</v>
      </c>
      <c r="J4" s="2" t="s">
        <v>22</v>
      </c>
      <c r="K4" s="2" t="s">
        <v>17</v>
      </c>
      <c r="L4" s="12">
        <v>41911</v>
      </c>
      <c r="M4" s="9">
        <f t="shared" ca="1" si="1"/>
        <v>2392</v>
      </c>
      <c r="N4" s="4"/>
      <c r="O4" s="4" t="s">
        <v>715</v>
      </c>
      <c r="P4" s="2" t="s">
        <v>11</v>
      </c>
      <c r="Q4" s="2" t="s">
        <v>668</v>
      </c>
      <c r="R4" s="2" t="s">
        <v>796</v>
      </c>
      <c r="S4" s="8" t="s">
        <v>800</v>
      </c>
      <c r="T4" s="2" t="s">
        <v>881</v>
      </c>
      <c r="U4" s="2" t="s">
        <v>82</v>
      </c>
      <c r="V4" s="2" t="s">
        <v>673</v>
      </c>
    </row>
    <row r="5" spans="1:22" ht="18.75" customHeight="1" x14ac:dyDescent="0.25">
      <c r="A5" s="2" t="s">
        <v>578</v>
      </c>
      <c r="B5" s="2" t="s">
        <v>240</v>
      </c>
      <c r="C5" s="2" t="s">
        <v>8</v>
      </c>
      <c r="D5" s="6">
        <v>2170</v>
      </c>
      <c r="E5" s="4">
        <v>31306</v>
      </c>
      <c r="F5" s="9">
        <f t="shared" ca="1" si="0"/>
        <v>35.610071673959915</v>
      </c>
      <c r="G5" s="2" t="s">
        <v>20</v>
      </c>
      <c r="H5" s="2" t="s">
        <v>14</v>
      </c>
      <c r="I5" s="2" t="s">
        <v>15</v>
      </c>
      <c r="J5" s="2" t="s">
        <v>22</v>
      </c>
      <c r="K5" s="2" t="s">
        <v>17</v>
      </c>
      <c r="L5" s="12">
        <v>42051</v>
      </c>
      <c r="M5" s="9">
        <f t="shared" ca="1" si="1"/>
        <v>58</v>
      </c>
      <c r="N5" s="4">
        <v>42109</v>
      </c>
      <c r="O5" s="4" t="s">
        <v>715</v>
      </c>
      <c r="P5" s="2" t="s">
        <v>11</v>
      </c>
      <c r="Q5" s="2" t="s">
        <v>668</v>
      </c>
      <c r="R5" s="2" t="s">
        <v>751</v>
      </c>
      <c r="S5" s="8" t="s">
        <v>795</v>
      </c>
      <c r="T5" s="2" t="s">
        <v>881</v>
      </c>
      <c r="U5" s="2" t="s">
        <v>39</v>
      </c>
      <c r="V5" s="2" t="s">
        <v>675</v>
      </c>
    </row>
    <row r="6" spans="1:22" ht="18" customHeight="1" x14ac:dyDescent="0.25">
      <c r="A6" s="5" t="s">
        <v>613</v>
      </c>
      <c r="B6" s="2" t="s">
        <v>351</v>
      </c>
      <c r="C6" s="2" t="s">
        <v>8</v>
      </c>
      <c r="D6" s="6" t="s">
        <v>157</v>
      </c>
      <c r="E6" s="4">
        <v>32282</v>
      </c>
      <c r="F6" s="9">
        <f t="shared" ca="1" si="0"/>
        <v>32.936099071220184</v>
      </c>
      <c r="G6" s="2" t="s">
        <v>20</v>
      </c>
      <c r="H6" s="2" t="s">
        <v>30</v>
      </c>
      <c r="I6" s="2" t="s">
        <v>15</v>
      </c>
      <c r="J6" s="2" t="s">
        <v>22</v>
      </c>
      <c r="K6" s="2" t="s">
        <v>17</v>
      </c>
      <c r="L6" s="12">
        <v>42125</v>
      </c>
      <c r="M6" s="9">
        <f t="shared" ca="1" si="1"/>
        <v>2178</v>
      </c>
      <c r="N6" s="4"/>
      <c r="O6" s="4" t="s">
        <v>715</v>
      </c>
      <c r="P6" s="2" t="s">
        <v>11</v>
      </c>
      <c r="Q6" s="2" t="s">
        <v>668</v>
      </c>
      <c r="R6" s="2" t="s">
        <v>751</v>
      </c>
      <c r="S6" s="8" t="s">
        <v>794</v>
      </c>
      <c r="T6" s="2" t="s">
        <v>881</v>
      </c>
      <c r="U6" s="2" t="s">
        <v>253</v>
      </c>
      <c r="V6" s="2" t="s">
        <v>675</v>
      </c>
    </row>
    <row r="7" spans="1:22" x14ac:dyDescent="0.25">
      <c r="A7" s="2" t="s">
        <v>600</v>
      </c>
      <c r="B7" s="2" t="s">
        <v>353</v>
      </c>
      <c r="C7" s="2" t="s">
        <v>8</v>
      </c>
      <c r="D7" s="6" t="s">
        <v>307</v>
      </c>
      <c r="E7" s="4">
        <v>31942</v>
      </c>
      <c r="F7" s="9">
        <f t="shared" ca="1" si="0"/>
        <v>33.867605920535254</v>
      </c>
      <c r="G7" s="2" t="s">
        <v>20</v>
      </c>
      <c r="H7" s="2" t="s">
        <v>14</v>
      </c>
      <c r="I7" s="2" t="s">
        <v>15</v>
      </c>
      <c r="J7" s="2" t="s">
        <v>22</v>
      </c>
      <c r="K7" s="2" t="s">
        <v>74</v>
      </c>
      <c r="L7" s="12">
        <v>40812</v>
      </c>
      <c r="M7" s="9">
        <f t="shared" ca="1" si="1"/>
        <v>730</v>
      </c>
      <c r="N7" s="4">
        <v>41542</v>
      </c>
      <c r="O7" s="4" t="s">
        <v>711</v>
      </c>
      <c r="P7" s="2" t="s">
        <v>665</v>
      </c>
      <c r="Q7" s="2" t="s">
        <v>668</v>
      </c>
      <c r="R7" s="2" t="s">
        <v>751</v>
      </c>
      <c r="S7" s="8" t="s">
        <v>809</v>
      </c>
      <c r="T7" s="2" t="s">
        <v>881</v>
      </c>
      <c r="U7" s="2" t="s">
        <v>749</v>
      </c>
      <c r="V7" s="2" t="s">
        <v>673</v>
      </c>
    </row>
    <row r="8" spans="1:22" x14ac:dyDescent="0.25">
      <c r="A8" s="2" t="s">
        <v>264</v>
      </c>
      <c r="B8" s="2" t="s">
        <v>265</v>
      </c>
      <c r="C8" s="2" t="s">
        <v>8</v>
      </c>
      <c r="D8" s="6">
        <v>1460</v>
      </c>
      <c r="E8" s="4">
        <v>30843</v>
      </c>
      <c r="F8" s="9">
        <f t="shared" ca="1" si="0"/>
        <v>36.878564824644847</v>
      </c>
      <c r="G8" s="2" t="s">
        <v>12</v>
      </c>
      <c r="H8" s="1" t="s">
        <v>14</v>
      </c>
      <c r="I8" s="2" t="s">
        <v>15</v>
      </c>
      <c r="J8" s="2" t="s">
        <v>22</v>
      </c>
      <c r="K8" s="2" t="s">
        <v>17</v>
      </c>
      <c r="L8" s="12">
        <v>42374</v>
      </c>
      <c r="M8" s="9">
        <f t="shared" ca="1" si="1"/>
        <v>1929</v>
      </c>
      <c r="O8" s="4" t="s">
        <v>715</v>
      </c>
      <c r="P8" s="2" t="s">
        <v>11</v>
      </c>
      <c r="Q8" s="2" t="s">
        <v>668</v>
      </c>
      <c r="R8" s="2" t="s">
        <v>750</v>
      </c>
      <c r="S8" s="10" t="s">
        <v>783</v>
      </c>
      <c r="T8" s="2" t="s">
        <v>855</v>
      </c>
      <c r="U8" s="2" t="s">
        <v>680</v>
      </c>
      <c r="V8" s="2" t="s">
        <v>673</v>
      </c>
    </row>
    <row r="9" spans="1:22" x14ac:dyDescent="0.25">
      <c r="A9" s="2" t="s">
        <v>560</v>
      </c>
      <c r="B9" s="2" t="s">
        <v>326</v>
      </c>
      <c r="C9" s="2" t="s">
        <v>8</v>
      </c>
      <c r="D9" s="6">
        <v>2045</v>
      </c>
      <c r="E9" s="4">
        <v>30992</v>
      </c>
      <c r="F9" s="9">
        <f t="shared" ca="1" si="0"/>
        <v>36.470345646562656</v>
      </c>
      <c r="G9" s="2" t="s">
        <v>12</v>
      </c>
      <c r="H9" s="2" t="s">
        <v>14</v>
      </c>
      <c r="I9" s="2" t="s">
        <v>63</v>
      </c>
      <c r="J9" s="2" t="s">
        <v>22</v>
      </c>
      <c r="K9" s="2" t="s">
        <v>33</v>
      </c>
      <c r="L9" s="12">
        <v>40595</v>
      </c>
      <c r="M9" s="9">
        <f t="shared" ca="1" si="1"/>
        <v>1636</v>
      </c>
      <c r="N9" s="4">
        <v>42231</v>
      </c>
      <c r="O9" s="4" t="s">
        <v>711</v>
      </c>
      <c r="P9" s="2" t="s">
        <v>665</v>
      </c>
      <c r="Q9" s="2" t="s">
        <v>668</v>
      </c>
      <c r="R9" s="2" t="s">
        <v>750</v>
      </c>
      <c r="S9" s="8" t="s">
        <v>783</v>
      </c>
      <c r="T9" s="2" t="s">
        <v>855</v>
      </c>
      <c r="U9" s="2" t="s">
        <v>749</v>
      </c>
      <c r="V9" s="2" t="s">
        <v>673</v>
      </c>
    </row>
    <row r="10" spans="1:22" x14ac:dyDescent="0.25">
      <c r="A10" s="2" t="s">
        <v>605</v>
      </c>
      <c r="B10" s="2" t="s">
        <v>150</v>
      </c>
      <c r="C10" s="2" t="s">
        <v>8</v>
      </c>
      <c r="D10" s="6">
        <v>2468</v>
      </c>
      <c r="E10" s="4">
        <v>31871</v>
      </c>
      <c r="F10" s="9">
        <f t="shared" ca="1" si="0"/>
        <v>34.062126468480464</v>
      </c>
      <c r="G10" s="2" t="s">
        <v>20</v>
      </c>
      <c r="H10" s="2" t="s">
        <v>14</v>
      </c>
      <c r="I10" s="2" t="s">
        <v>15</v>
      </c>
      <c r="J10" s="2" t="s">
        <v>22</v>
      </c>
      <c r="K10" s="2" t="s">
        <v>74</v>
      </c>
      <c r="L10" s="12">
        <v>42051</v>
      </c>
      <c r="M10" s="9">
        <f t="shared" ca="1" si="1"/>
        <v>2252</v>
      </c>
      <c r="N10" s="4"/>
      <c r="O10" s="4" t="s">
        <v>715</v>
      </c>
      <c r="P10" s="2" t="s">
        <v>11</v>
      </c>
      <c r="Q10" s="2" t="s">
        <v>668</v>
      </c>
      <c r="R10" s="2" t="s">
        <v>752</v>
      </c>
      <c r="S10" s="8" t="s">
        <v>798</v>
      </c>
      <c r="T10" s="2" t="s">
        <v>881</v>
      </c>
      <c r="U10" s="2" t="s">
        <v>749</v>
      </c>
      <c r="V10" s="2" t="s">
        <v>682</v>
      </c>
    </row>
    <row r="11" spans="1:22" x14ac:dyDescent="0.25">
      <c r="A11" s="2" t="s">
        <v>508</v>
      </c>
      <c r="B11" s="2" t="s">
        <v>212</v>
      </c>
      <c r="C11" s="2" t="s">
        <v>8</v>
      </c>
      <c r="D11" s="6" t="s">
        <v>359</v>
      </c>
      <c r="E11" s="4">
        <v>28961</v>
      </c>
      <c r="F11" s="9">
        <f t="shared" ca="1" si="0"/>
        <v>42.034729208206485</v>
      </c>
      <c r="G11" s="2" t="s">
        <v>20</v>
      </c>
      <c r="H11" s="2" t="s">
        <v>14</v>
      </c>
      <c r="I11" s="2" t="s">
        <v>15</v>
      </c>
      <c r="J11" s="2" t="s">
        <v>755</v>
      </c>
      <c r="K11" s="2" t="s">
        <v>17</v>
      </c>
      <c r="L11" s="12">
        <v>39818</v>
      </c>
      <c r="M11" s="9">
        <f t="shared" ca="1" si="1"/>
        <v>4485</v>
      </c>
      <c r="O11" s="4" t="s">
        <v>715</v>
      </c>
      <c r="P11" s="2" t="s">
        <v>11</v>
      </c>
      <c r="Q11" s="2" t="s">
        <v>668</v>
      </c>
      <c r="R11" s="2" t="s">
        <v>752</v>
      </c>
      <c r="S11" s="10" t="s">
        <v>798</v>
      </c>
      <c r="T11" s="2" t="s">
        <v>721</v>
      </c>
      <c r="U11" s="2" t="s">
        <v>40</v>
      </c>
      <c r="V11" s="2" t="s">
        <v>673</v>
      </c>
    </row>
    <row r="12" spans="1:22" x14ac:dyDescent="0.25">
      <c r="A12" s="2" t="s">
        <v>854</v>
      </c>
      <c r="B12" s="7">
        <v>1001495124</v>
      </c>
      <c r="C12" s="2" t="s">
        <v>8</v>
      </c>
      <c r="D12" s="6" t="s">
        <v>251</v>
      </c>
      <c r="E12" s="4">
        <v>19988</v>
      </c>
      <c r="F12" s="9">
        <f t="shared" ca="1" si="0"/>
        <v>66.618290852042108</v>
      </c>
      <c r="G12" s="2" t="s">
        <v>20</v>
      </c>
      <c r="H12" s="2" t="s">
        <v>14</v>
      </c>
      <c r="I12" s="2" t="s">
        <v>15</v>
      </c>
      <c r="J12" s="2" t="s">
        <v>16</v>
      </c>
      <c r="K12" s="2" t="s">
        <v>17</v>
      </c>
      <c r="L12" s="12">
        <v>41092</v>
      </c>
      <c r="M12" s="9">
        <f t="shared" ca="1" si="1"/>
        <v>3211</v>
      </c>
      <c r="N12" s="4"/>
      <c r="O12" s="4" t="s">
        <v>715</v>
      </c>
      <c r="P12" s="2" t="s">
        <v>11</v>
      </c>
      <c r="Q12" s="2" t="s">
        <v>720</v>
      </c>
      <c r="R12" s="2" t="s">
        <v>729</v>
      </c>
      <c r="S12" s="10">
        <v>80</v>
      </c>
      <c r="T12" s="2" t="s">
        <v>721</v>
      </c>
      <c r="U12" s="2" t="s">
        <v>39</v>
      </c>
      <c r="V12" s="2" t="s">
        <v>673</v>
      </c>
    </row>
    <row r="13" spans="1:22" x14ac:dyDescent="0.25">
      <c r="A13" s="2" t="s">
        <v>514</v>
      </c>
      <c r="B13" s="2" t="s">
        <v>390</v>
      </c>
      <c r="C13" s="2" t="s">
        <v>8</v>
      </c>
      <c r="D13" s="6" t="s">
        <v>25</v>
      </c>
      <c r="E13" s="4">
        <v>29097</v>
      </c>
      <c r="F13" s="9">
        <f t="shared" ca="1" si="0"/>
        <v>41.662126468480459</v>
      </c>
      <c r="G13" s="2" t="s">
        <v>20</v>
      </c>
      <c r="H13" s="2" t="s">
        <v>30</v>
      </c>
      <c r="I13" s="2" t="s">
        <v>15</v>
      </c>
      <c r="J13" s="2" t="s">
        <v>22</v>
      </c>
      <c r="K13" s="2" t="s">
        <v>17</v>
      </c>
      <c r="L13" s="12">
        <v>40278</v>
      </c>
      <c r="M13" s="9">
        <f t="shared" ca="1" si="1"/>
        <v>4025</v>
      </c>
      <c r="O13" s="4" t="s">
        <v>715</v>
      </c>
      <c r="P13" s="2" t="s">
        <v>11</v>
      </c>
      <c r="Q13" s="2" t="s">
        <v>743</v>
      </c>
      <c r="R13" s="2" t="s">
        <v>856</v>
      </c>
      <c r="S13" s="10" t="s">
        <v>805</v>
      </c>
      <c r="T13" s="2" t="s">
        <v>855</v>
      </c>
      <c r="U13" s="2" t="s">
        <v>669</v>
      </c>
      <c r="V13" s="2" t="s">
        <v>674</v>
      </c>
    </row>
    <row r="14" spans="1:22" x14ac:dyDescent="0.25">
      <c r="A14" s="2" t="s">
        <v>574</v>
      </c>
      <c r="B14" s="2" t="s">
        <v>147</v>
      </c>
      <c r="C14" s="2" t="s">
        <v>8</v>
      </c>
      <c r="D14" s="6" t="s">
        <v>146</v>
      </c>
      <c r="E14" s="4">
        <v>31506</v>
      </c>
      <c r="F14" s="9">
        <f t="shared" ca="1" si="0"/>
        <v>35.062126468480464</v>
      </c>
      <c r="G14" s="2" t="s">
        <v>20</v>
      </c>
      <c r="H14" s="2" t="s">
        <v>30</v>
      </c>
      <c r="I14" s="2" t="s">
        <v>15</v>
      </c>
      <c r="J14" s="2" t="s">
        <v>16</v>
      </c>
      <c r="K14" s="2" t="s">
        <v>17</v>
      </c>
      <c r="L14" s="12">
        <v>41827</v>
      </c>
      <c r="M14" s="9">
        <f t="shared" ca="1" si="1"/>
        <v>432</v>
      </c>
      <c r="N14" s="4">
        <v>42259</v>
      </c>
      <c r="O14" s="4" t="s">
        <v>713</v>
      </c>
      <c r="P14" s="2" t="s">
        <v>663</v>
      </c>
      <c r="Q14" s="2" t="s">
        <v>743</v>
      </c>
      <c r="R14" s="2" t="s">
        <v>803</v>
      </c>
      <c r="S14" s="8" t="s">
        <v>782</v>
      </c>
      <c r="T14" s="2" t="s">
        <v>875</v>
      </c>
      <c r="U14" s="2" t="s">
        <v>141</v>
      </c>
      <c r="V14" s="2" t="s">
        <v>673</v>
      </c>
    </row>
    <row r="15" spans="1:22" x14ac:dyDescent="0.25">
      <c r="A15" s="2" t="s">
        <v>454</v>
      </c>
      <c r="B15" s="2" t="s">
        <v>221</v>
      </c>
      <c r="C15" s="2" t="s">
        <v>8</v>
      </c>
      <c r="D15" s="6" t="s">
        <v>108</v>
      </c>
      <c r="E15" s="4">
        <v>26229</v>
      </c>
      <c r="F15" s="9">
        <f t="shared" ca="1" si="0"/>
        <v>49.519660715055807</v>
      </c>
      <c r="G15" s="2" t="s">
        <v>20</v>
      </c>
      <c r="H15" s="2" t="s">
        <v>30</v>
      </c>
      <c r="I15" s="2" t="s">
        <v>15</v>
      </c>
      <c r="J15" s="2" t="s">
        <v>22</v>
      </c>
      <c r="K15" s="2" t="s">
        <v>17</v>
      </c>
      <c r="L15" s="12">
        <v>42051</v>
      </c>
      <c r="M15" s="9">
        <f t="shared" ca="1" si="1"/>
        <v>27</v>
      </c>
      <c r="N15" s="4">
        <v>42078</v>
      </c>
      <c r="O15" s="4" t="s">
        <v>707</v>
      </c>
      <c r="P15" s="2" t="s">
        <v>663</v>
      </c>
      <c r="Q15" s="2" t="s">
        <v>743</v>
      </c>
      <c r="R15" s="2" t="s">
        <v>803</v>
      </c>
      <c r="S15" s="8" t="s">
        <v>765</v>
      </c>
      <c r="T15" s="2" t="s">
        <v>875</v>
      </c>
      <c r="U15" s="2" t="s">
        <v>677</v>
      </c>
      <c r="V15" s="2" t="s">
        <v>673</v>
      </c>
    </row>
    <row r="16" spans="1:22" x14ac:dyDescent="0.25">
      <c r="A16" s="2" t="s">
        <v>693</v>
      </c>
      <c r="B16" s="2" t="s">
        <v>236</v>
      </c>
      <c r="C16" s="2" t="s">
        <v>8</v>
      </c>
      <c r="D16" s="6" t="s">
        <v>67</v>
      </c>
      <c r="E16" s="4">
        <v>31631</v>
      </c>
      <c r="F16" s="9">
        <f t="shared" ca="1" si="0"/>
        <v>34.719660715055802</v>
      </c>
      <c r="G16" s="2" t="s">
        <v>12</v>
      </c>
      <c r="H16" s="2" t="s">
        <v>14</v>
      </c>
      <c r="I16" s="2" t="s">
        <v>15</v>
      </c>
      <c r="J16" s="2" t="s">
        <v>22</v>
      </c>
      <c r="K16" s="2" t="s">
        <v>33</v>
      </c>
      <c r="L16" s="12">
        <v>42051</v>
      </c>
      <c r="M16" s="9">
        <f t="shared" ca="1" si="1"/>
        <v>6</v>
      </c>
      <c r="N16" s="4">
        <v>42057</v>
      </c>
      <c r="O16" s="4" t="s">
        <v>707</v>
      </c>
      <c r="P16" s="2" t="s">
        <v>663</v>
      </c>
      <c r="Q16" s="2" t="s">
        <v>743</v>
      </c>
      <c r="R16" s="2" t="s">
        <v>803</v>
      </c>
      <c r="S16" s="8" t="s">
        <v>818</v>
      </c>
      <c r="T16" s="2" t="s">
        <v>875</v>
      </c>
      <c r="U16" s="2" t="s">
        <v>669</v>
      </c>
      <c r="V16" s="2" t="s">
        <v>675</v>
      </c>
    </row>
    <row r="17" spans="1:22" x14ac:dyDescent="0.25">
      <c r="A17" s="2" t="s">
        <v>550</v>
      </c>
      <c r="B17" s="2" t="s">
        <v>238</v>
      </c>
      <c r="C17" s="2" t="s">
        <v>8</v>
      </c>
      <c r="D17" s="6">
        <v>2493</v>
      </c>
      <c r="E17" s="4">
        <v>30733</v>
      </c>
      <c r="F17" s="9">
        <f t="shared" ca="1" si="0"/>
        <v>37.179934687658545</v>
      </c>
      <c r="G17" s="2" t="s">
        <v>20</v>
      </c>
      <c r="H17" s="2" t="s">
        <v>30</v>
      </c>
      <c r="I17" s="2" t="s">
        <v>15</v>
      </c>
      <c r="J17" s="2" t="s">
        <v>22</v>
      </c>
      <c r="K17" s="2" t="s">
        <v>17</v>
      </c>
      <c r="L17" s="12">
        <v>42093</v>
      </c>
      <c r="M17" s="9">
        <f t="shared" ca="1" si="1"/>
        <v>2210</v>
      </c>
      <c r="N17" s="4"/>
      <c r="O17" s="4" t="s">
        <v>715</v>
      </c>
      <c r="P17" s="2" t="s">
        <v>11</v>
      </c>
      <c r="Q17" s="2" t="s">
        <v>743</v>
      </c>
      <c r="R17" s="2" t="s">
        <v>803</v>
      </c>
      <c r="S17" s="8" t="s">
        <v>786</v>
      </c>
      <c r="T17" s="2" t="s">
        <v>875</v>
      </c>
      <c r="U17" s="2" t="s">
        <v>677</v>
      </c>
      <c r="V17" s="2" t="s">
        <v>675</v>
      </c>
    </row>
    <row r="18" spans="1:22" x14ac:dyDescent="0.25">
      <c r="A18" s="2" t="s">
        <v>590</v>
      </c>
      <c r="B18" s="2" t="s">
        <v>248</v>
      </c>
      <c r="C18" s="2" t="s">
        <v>8</v>
      </c>
      <c r="D18" s="6" t="s">
        <v>247</v>
      </c>
      <c r="E18" s="4">
        <v>31723</v>
      </c>
      <c r="F18" s="9">
        <f t="shared" ca="1" si="0"/>
        <v>34.467605920535256</v>
      </c>
      <c r="G18" s="2" t="s">
        <v>20</v>
      </c>
      <c r="H18" s="2" t="s">
        <v>14</v>
      </c>
      <c r="I18" s="2" t="s">
        <v>15</v>
      </c>
      <c r="J18" s="2" t="s">
        <v>22</v>
      </c>
      <c r="K18" s="2" t="s">
        <v>74</v>
      </c>
      <c r="L18" s="12">
        <v>42009</v>
      </c>
      <c r="M18" s="9">
        <f t="shared" ca="1" si="1"/>
        <v>2294</v>
      </c>
      <c r="N18" s="4"/>
      <c r="O18" s="4" t="s">
        <v>715</v>
      </c>
      <c r="P18" s="2" t="s">
        <v>664</v>
      </c>
      <c r="Q18" s="2" t="s">
        <v>743</v>
      </c>
      <c r="R18" s="2" t="s">
        <v>803</v>
      </c>
      <c r="S18" s="8" t="s">
        <v>787</v>
      </c>
      <c r="T18" s="2" t="s">
        <v>875</v>
      </c>
      <c r="U18" s="2" t="s">
        <v>677</v>
      </c>
      <c r="V18" s="2" t="s">
        <v>682</v>
      </c>
    </row>
    <row r="19" spans="1:22" x14ac:dyDescent="0.25">
      <c r="A19" s="2" t="s">
        <v>611</v>
      </c>
      <c r="B19" s="2" t="s">
        <v>113</v>
      </c>
      <c r="C19" s="2" t="s">
        <v>36</v>
      </c>
      <c r="D19" s="6" t="s">
        <v>117</v>
      </c>
      <c r="E19" s="4">
        <v>32328</v>
      </c>
      <c r="F19" s="9">
        <f t="shared" ca="1" si="0"/>
        <v>32.810071673959911</v>
      </c>
      <c r="G19" s="2" t="s">
        <v>12</v>
      </c>
      <c r="H19" s="2" t="s">
        <v>21</v>
      </c>
      <c r="I19" s="2" t="s">
        <v>15</v>
      </c>
      <c r="J19" s="2" t="s">
        <v>22</v>
      </c>
      <c r="K19" s="2" t="s">
        <v>33</v>
      </c>
      <c r="L19" s="12">
        <v>41953</v>
      </c>
      <c r="M19" s="9">
        <f t="shared" ca="1" si="1"/>
        <v>2350</v>
      </c>
      <c r="N19" s="4"/>
      <c r="O19" s="4" t="s">
        <v>715</v>
      </c>
      <c r="P19" s="2" t="s">
        <v>11</v>
      </c>
      <c r="Q19" s="2" t="s">
        <v>743</v>
      </c>
      <c r="R19" s="2" t="s">
        <v>803</v>
      </c>
      <c r="S19" s="8" t="s">
        <v>813</v>
      </c>
      <c r="T19" s="2" t="s">
        <v>875</v>
      </c>
      <c r="U19" s="2" t="s">
        <v>749</v>
      </c>
      <c r="V19" s="2" t="s">
        <v>674</v>
      </c>
    </row>
    <row r="20" spans="1:22" x14ac:dyDescent="0.25">
      <c r="A20" s="2" t="s">
        <v>555</v>
      </c>
      <c r="B20" s="2" t="s">
        <v>310</v>
      </c>
      <c r="C20" s="2" t="s">
        <v>8</v>
      </c>
      <c r="D20" s="6" t="s">
        <v>309</v>
      </c>
      <c r="E20" s="4">
        <v>30930</v>
      </c>
      <c r="F20" s="9">
        <f t="shared" ca="1" si="0"/>
        <v>36.64020866026128</v>
      </c>
      <c r="G20" s="2" t="s">
        <v>12</v>
      </c>
      <c r="H20" s="2" t="s">
        <v>14</v>
      </c>
      <c r="I20" s="2" t="s">
        <v>15</v>
      </c>
      <c r="J20" s="2" t="s">
        <v>22</v>
      </c>
      <c r="K20" s="2" t="s">
        <v>17</v>
      </c>
      <c r="L20" s="12">
        <v>41974</v>
      </c>
      <c r="M20" s="9">
        <f t="shared" ca="1" si="1"/>
        <v>517</v>
      </c>
      <c r="N20" s="4">
        <v>42491</v>
      </c>
      <c r="O20" s="4" t="s">
        <v>713</v>
      </c>
      <c r="P20" s="2" t="s">
        <v>665</v>
      </c>
      <c r="Q20" s="2" t="s">
        <v>743</v>
      </c>
      <c r="R20" s="2" t="s">
        <v>803</v>
      </c>
      <c r="S20" s="8" t="s">
        <v>806</v>
      </c>
      <c r="T20" s="2" t="s">
        <v>875</v>
      </c>
      <c r="U20" s="2" t="s">
        <v>669</v>
      </c>
      <c r="V20" s="2" t="s">
        <v>673</v>
      </c>
    </row>
    <row r="21" spans="1:22" x14ac:dyDescent="0.25">
      <c r="A21" s="2" t="s">
        <v>697</v>
      </c>
      <c r="B21" s="2" t="s">
        <v>319</v>
      </c>
      <c r="C21" s="2" t="s">
        <v>8</v>
      </c>
      <c r="D21" s="6">
        <v>1886</v>
      </c>
      <c r="E21" s="4">
        <v>30941</v>
      </c>
      <c r="F21" s="9">
        <f t="shared" ca="1" si="0"/>
        <v>36.610071673959915</v>
      </c>
      <c r="G21" s="2" t="s">
        <v>20</v>
      </c>
      <c r="H21" s="2" t="s">
        <v>14</v>
      </c>
      <c r="I21" s="2" t="s">
        <v>15</v>
      </c>
      <c r="J21" s="2" t="s">
        <v>22</v>
      </c>
      <c r="K21" s="2" t="s">
        <v>74</v>
      </c>
      <c r="L21" s="12">
        <v>41953</v>
      </c>
      <c r="M21" s="9">
        <f t="shared" ca="1" si="1"/>
        <v>2350</v>
      </c>
      <c r="N21" s="4"/>
      <c r="O21" s="4" t="s">
        <v>715</v>
      </c>
      <c r="P21" s="2" t="s">
        <v>11</v>
      </c>
      <c r="Q21" s="2" t="s">
        <v>743</v>
      </c>
      <c r="R21" s="2" t="s">
        <v>803</v>
      </c>
      <c r="S21" s="8" t="s">
        <v>808</v>
      </c>
      <c r="T21" s="2" t="s">
        <v>875</v>
      </c>
      <c r="U21" s="2" t="s">
        <v>669</v>
      </c>
      <c r="V21" s="2" t="s">
        <v>674</v>
      </c>
    </row>
    <row r="22" spans="1:22" x14ac:dyDescent="0.25">
      <c r="A22" s="2" t="s">
        <v>441</v>
      </c>
      <c r="B22" s="2" t="s">
        <v>60</v>
      </c>
      <c r="C22" s="2" t="s">
        <v>8</v>
      </c>
      <c r="D22" s="6">
        <v>1886</v>
      </c>
      <c r="E22" s="4">
        <v>29870</v>
      </c>
      <c r="F22" s="9">
        <f t="shared" ca="1" si="0"/>
        <v>39.544318249302378</v>
      </c>
      <c r="G22" s="2" t="s">
        <v>20</v>
      </c>
      <c r="H22" s="2" t="s">
        <v>14</v>
      </c>
      <c r="I22" s="2" t="s">
        <v>15</v>
      </c>
      <c r="J22" s="2" t="s">
        <v>22</v>
      </c>
      <c r="K22" s="2" t="s">
        <v>17</v>
      </c>
      <c r="L22" s="12">
        <v>42051</v>
      </c>
      <c r="M22" s="9">
        <f t="shared" ca="1" si="1"/>
        <v>2252</v>
      </c>
      <c r="N22" s="4"/>
      <c r="O22" s="4" t="s">
        <v>715</v>
      </c>
      <c r="P22" s="2" t="s">
        <v>11</v>
      </c>
      <c r="Q22" s="2" t="s">
        <v>743</v>
      </c>
      <c r="R22" s="2" t="s">
        <v>803</v>
      </c>
      <c r="S22" s="8" t="s">
        <v>807</v>
      </c>
      <c r="T22" s="2" t="s">
        <v>875</v>
      </c>
      <c r="U22" s="2" t="s">
        <v>669</v>
      </c>
      <c r="V22" s="2" t="s">
        <v>673</v>
      </c>
    </row>
    <row r="23" spans="1:22" x14ac:dyDescent="0.25">
      <c r="A23" s="2" t="s">
        <v>586</v>
      </c>
      <c r="B23" s="2" t="s">
        <v>337</v>
      </c>
      <c r="C23" s="2" t="s">
        <v>8</v>
      </c>
      <c r="D23" s="6">
        <v>1810</v>
      </c>
      <c r="E23" s="4">
        <v>31650</v>
      </c>
      <c r="F23" s="9">
        <f t="shared" ca="1" si="0"/>
        <v>34.667605920535259</v>
      </c>
      <c r="G23" s="2" t="s">
        <v>12</v>
      </c>
      <c r="H23" s="2" t="s">
        <v>14</v>
      </c>
      <c r="I23" s="2" t="s">
        <v>15</v>
      </c>
      <c r="J23" s="2" t="s">
        <v>22</v>
      </c>
      <c r="K23" s="2" t="s">
        <v>17</v>
      </c>
      <c r="L23" s="12">
        <v>42093</v>
      </c>
      <c r="M23" s="9">
        <f t="shared" ca="1" si="1"/>
        <v>2210</v>
      </c>
      <c r="N23" s="4"/>
      <c r="O23" s="4" t="s">
        <v>715</v>
      </c>
      <c r="P23" s="2" t="s">
        <v>11</v>
      </c>
      <c r="Q23" s="2" t="s">
        <v>743</v>
      </c>
      <c r="R23" s="2" t="s">
        <v>803</v>
      </c>
      <c r="S23" s="8" t="s">
        <v>821</v>
      </c>
      <c r="T23" s="2" t="s">
        <v>875</v>
      </c>
      <c r="U23" s="2" t="s">
        <v>39</v>
      </c>
      <c r="V23" s="2" t="s">
        <v>675</v>
      </c>
    </row>
    <row r="24" spans="1:22" x14ac:dyDescent="0.25">
      <c r="A24" s="2" t="s">
        <v>608</v>
      </c>
      <c r="B24" s="2" t="s">
        <v>344</v>
      </c>
      <c r="C24" s="2" t="s">
        <v>8</v>
      </c>
      <c r="D24" s="6">
        <v>2452</v>
      </c>
      <c r="E24" s="4">
        <v>32128</v>
      </c>
      <c r="F24" s="9">
        <f t="shared" ca="1" si="0"/>
        <v>33.358016879439369</v>
      </c>
      <c r="G24" s="2" t="s">
        <v>12</v>
      </c>
      <c r="H24" s="2" t="s">
        <v>21</v>
      </c>
      <c r="I24" s="2" t="s">
        <v>15</v>
      </c>
      <c r="J24" s="2" t="s">
        <v>22</v>
      </c>
      <c r="K24" s="2" t="s">
        <v>33</v>
      </c>
      <c r="L24" s="12">
        <v>42009</v>
      </c>
      <c r="M24" s="9">
        <f t="shared" ca="1" si="1"/>
        <v>299</v>
      </c>
      <c r="N24" s="4">
        <v>42308</v>
      </c>
      <c r="O24" s="4" t="s">
        <v>759</v>
      </c>
      <c r="P24" s="2" t="s">
        <v>665</v>
      </c>
      <c r="Q24" s="2" t="s">
        <v>743</v>
      </c>
      <c r="R24" s="2" t="s">
        <v>803</v>
      </c>
      <c r="S24" s="8" t="s">
        <v>777</v>
      </c>
      <c r="T24" s="2" t="s">
        <v>875</v>
      </c>
      <c r="U24" s="2" t="s">
        <v>676</v>
      </c>
      <c r="V24" s="2" t="s">
        <v>682</v>
      </c>
    </row>
    <row r="25" spans="1:22" x14ac:dyDescent="0.25">
      <c r="A25" s="2" t="s">
        <v>650</v>
      </c>
      <c r="B25" s="2" t="s">
        <v>97</v>
      </c>
      <c r="C25" s="2" t="s">
        <v>8</v>
      </c>
      <c r="D25" s="6" t="s">
        <v>657</v>
      </c>
      <c r="E25" s="4">
        <v>25607</v>
      </c>
      <c r="F25" s="9">
        <f t="shared" ca="1" si="0"/>
        <v>51.223770304096902</v>
      </c>
      <c r="G25" s="2" t="s">
        <v>12</v>
      </c>
      <c r="H25" s="2" t="s">
        <v>14</v>
      </c>
      <c r="I25" s="2" t="s">
        <v>15</v>
      </c>
      <c r="J25" s="2" t="s">
        <v>16</v>
      </c>
      <c r="K25" s="2" t="s">
        <v>17</v>
      </c>
      <c r="L25" s="12">
        <v>42009</v>
      </c>
      <c r="M25" s="9">
        <f t="shared" ca="1" si="1"/>
        <v>2294</v>
      </c>
      <c r="N25" s="4"/>
      <c r="O25" s="4" t="s">
        <v>715</v>
      </c>
      <c r="P25" s="2" t="s">
        <v>11</v>
      </c>
      <c r="Q25" s="2" t="s">
        <v>743</v>
      </c>
      <c r="R25" s="2" t="s">
        <v>803</v>
      </c>
      <c r="S25" s="8" t="s">
        <v>820</v>
      </c>
      <c r="T25" s="2" t="s">
        <v>875</v>
      </c>
      <c r="U25" s="2" t="s">
        <v>669</v>
      </c>
      <c r="V25" s="2" t="s">
        <v>682</v>
      </c>
    </row>
    <row r="26" spans="1:22" x14ac:dyDescent="0.25">
      <c r="A26" s="2" t="s">
        <v>502</v>
      </c>
      <c r="B26" s="2" t="s">
        <v>391</v>
      </c>
      <c r="C26" s="2" t="s">
        <v>8</v>
      </c>
      <c r="D26" s="6" t="s">
        <v>61</v>
      </c>
      <c r="E26" s="4">
        <v>28910</v>
      </c>
      <c r="F26" s="9">
        <f t="shared" ca="1" si="0"/>
        <v>42.174455235603752</v>
      </c>
      <c r="G26" s="2" t="s">
        <v>20</v>
      </c>
      <c r="H26" s="2" t="s">
        <v>30</v>
      </c>
      <c r="I26" s="2" t="s">
        <v>15</v>
      </c>
      <c r="J26" s="2" t="s">
        <v>22</v>
      </c>
      <c r="K26" s="2" t="s">
        <v>17</v>
      </c>
      <c r="L26" s="12">
        <v>42093</v>
      </c>
      <c r="M26" s="9">
        <f t="shared" ca="1" si="1"/>
        <v>2210</v>
      </c>
      <c r="N26" s="4"/>
      <c r="O26" s="4" t="s">
        <v>715</v>
      </c>
      <c r="P26" s="2" t="s">
        <v>11</v>
      </c>
      <c r="Q26" s="2" t="s">
        <v>743</v>
      </c>
      <c r="R26" s="2" t="s">
        <v>803</v>
      </c>
      <c r="S26" s="8" t="s">
        <v>812</v>
      </c>
      <c r="T26" s="2" t="s">
        <v>875</v>
      </c>
      <c r="U26" s="2" t="s">
        <v>669</v>
      </c>
      <c r="V26" s="2" t="s">
        <v>682</v>
      </c>
    </row>
    <row r="27" spans="1:22" x14ac:dyDescent="0.25">
      <c r="A27" s="2" t="s">
        <v>878</v>
      </c>
      <c r="B27" s="2" t="s">
        <v>879</v>
      </c>
      <c r="C27" s="2" t="s">
        <v>8</v>
      </c>
      <c r="D27" s="6">
        <v>1460</v>
      </c>
      <c r="E27" s="4">
        <v>29407</v>
      </c>
      <c r="F27" s="9">
        <f t="shared" ca="1" si="0"/>
        <v>40.812811399987311</v>
      </c>
      <c r="G27" s="2" t="s">
        <v>12</v>
      </c>
      <c r="H27" s="2" t="s">
        <v>30</v>
      </c>
      <c r="I27" s="2" t="s">
        <v>15</v>
      </c>
      <c r="J27" s="2" t="s">
        <v>22</v>
      </c>
      <c r="K27" s="2" t="s">
        <v>33</v>
      </c>
      <c r="L27" s="12">
        <v>40648</v>
      </c>
      <c r="M27" s="9">
        <f t="shared" ca="1" si="1"/>
        <v>3655</v>
      </c>
      <c r="O27" s="4" t="s">
        <v>715</v>
      </c>
      <c r="P27" s="2" t="s">
        <v>11</v>
      </c>
      <c r="Q27" s="2" t="s">
        <v>743</v>
      </c>
      <c r="R27" s="2" t="s">
        <v>880</v>
      </c>
      <c r="S27" s="10" t="s">
        <v>805</v>
      </c>
      <c r="T27" s="2" t="s">
        <v>871</v>
      </c>
      <c r="U27" s="2" t="s">
        <v>24</v>
      </c>
      <c r="V27" s="2" t="s">
        <v>674</v>
      </c>
    </row>
    <row r="28" spans="1:22" x14ac:dyDescent="0.25">
      <c r="A28" s="2" t="s">
        <v>542</v>
      </c>
      <c r="B28" s="2" t="s">
        <v>339</v>
      </c>
      <c r="C28" s="2" t="s">
        <v>8</v>
      </c>
      <c r="D28" s="6">
        <v>2481</v>
      </c>
      <c r="E28" s="4">
        <v>26759</v>
      </c>
      <c r="F28" s="9">
        <f t="shared" ca="1" si="0"/>
        <v>48.067605920535257</v>
      </c>
      <c r="G28" s="2" t="s">
        <v>12</v>
      </c>
      <c r="H28" s="1" t="s">
        <v>30</v>
      </c>
      <c r="I28" s="2" t="s">
        <v>15</v>
      </c>
      <c r="J28" s="2" t="s">
        <v>22</v>
      </c>
      <c r="K28" s="2" t="s">
        <v>17</v>
      </c>
      <c r="L28" s="11" t="s">
        <v>836</v>
      </c>
      <c r="M28" s="9">
        <f t="shared" ca="1" si="1"/>
        <v>3009</v>
      </c>
      <c r="O28" s="4" t="s">
        <v>715</v>
      </c>
      <c r="P28" s="2" t="s">
        <v>11</v>
      </c>
      <c r="Q28" s="2" t="s">
        <v>743</v>
      </c>
      <c r="R28" s="2" t="s">
        <v>874</v>
      </c>
      <c r="S28" s="10" t="s">
        <v>780</v>
      </c>
      <c r="T28" s="2" t="s">
        <v>871</v>
      </c>
      <c r="U28" s="2" t="s">
        <v>24</v>
      </c>
      <c r="V28" s="2" t="s">
        <v>673</v>
      </c>
    </row>
    <row r="29" spans="1:22" x14ac:dyDescent="0.25">
      <c r="A29" s="2" t="s">
        <v>849</v>
      </c>
      <c r="B29" s="7">
        <v>1001175250</v>
      </c>
      <c r="C29" s="2" t="s">
        <v>8</v>
      </c>
      <c r="D29" s="6" t="s">
        <v>143</v>
      </c>
      <c r="E29" s="4">
        <v>23380</v>
      </c>
      <c r="F29" s="9">
        <f t="shared" ca="1" si="0"/>
        <v>57.325140167110597</v>
      </c>
      <c r="G29" s="2" t="s">
        <v>12</v>
      </c>
      <c r="H29" s="2" t="s">
        <v>21</v>
      </c>
      <c r="I29" s="2" t="s">
        <v>15</v>
      </c>
      <c r="J29" s="2" t="s">
        <v>22</v>
      </c>
      <c r="K29" s="2" t="s">
        <v>366</v>
      </c>
      <c r="L29" s="12">
        <v>40917</v>
      </c>
      <c r="M29" s="9">
        <f t="shared" ca="1" si="1"/>
        <v>1395</v>
      </c>
      <c r="N29" s="4">
        <v>42312</v>
      </c>
      <c r="O29" s="4" t="s">
        <v>759</v>
      </c>
      <c r="P29" s="2" t="s">
        <v>665</v>
      </c>
      <c r="Q29" s="2" t="s">
        <v>743</v>
      </c>
      <c r="R29" s="2" t="s">
        <v>874</v>
      </c>
      <c r="S29" s="10">
        <v>21</v>
      </c>
      <c r="T29" s="2" t="s">
        <v>871</v>
      </c>
      <c r="U29" s="2" t="s">
        <v>749</v>
      </c>
      <c r="V29" s="2" t="s">
        <v>673</v>
      </c>
    </row>
    <row r="30" spans="1:22" x14ac:dyDescent="0.25">
      <c r="A30" s="2" t="s">
        <v>479</v>
      </c>
      <c r="B30" s="2" t="s">
        <v>293</v>
      </c>
      <c r="C30" s="2" t="s">
        <v>8</v>
      </c>
      <c r="D30" s="6">
        <v>2134</v>
      </c>
      <c r="E30" s="4">
        <v>31690</v>
      </c>
      <c r="F30" s="9">
        <f t="shared" ca="1" si="0"/>
        <v>34.558016879439364</v>
      </c>
      <c r="G30" s="2" t="s">
        <v>12</v>
      </c>
      <c r="H30" s="2" t="s">
        <v>14</v>
      </c>
      <c r="I30" s="2" t="s">
        <v>63</v>
      </c>
      <c r="J30" s="2" t="s">
        <v>16</v>
      </c>
      <c r="K30" s="2" t="s">
        <v>291</v>
      </c>
      <c r="L30" s="12">
        <v>40954</v>
      </c>
      <c r="M30" s="9">
        <f t="shared" ca="1" si="1"/>
        <v>3349</v>
      </c>
      <c r="O30" s="4" t="s">
        <v>715</v>
      </c>
      <c r="P30" s="2" t="s">
        <v>11</v>
      </c>
      <c r="Q30" s="2" t="s">
        <v>743</v>
      </c>
      <c r="R30" s="2" t="s">
        <v>873</v>
      </c>
      <c r="S30" s="10" t="s">
        <v>825</v>
      </c>
      <c r="T30" s="2" t="s">
        <v>871</v>
      </c>
      <c r="U30" s="2" t="s">
        <v>749</v>
      </c>
      <c r="V30" s="2" t="s">
        <v>703</v>
      </c>
    </row>
    <row r="31" spans="1:22" x14ac:dyDescent="0.25">
      <c r="A31" s="2" t="s">
        <v>456</v>
      </c>
      <c r="B31" s="2" t="s">
        <v>196</v>
      </c>
      <c r="C31" s="2" t="s">
        <v>8</v>
      </c>
      <c r="D31" s="6">
        <v>1886</v>
      </c>
      <c r="E31" s="4">
        <v>25758</v>
      </c>
      <c r="F31" s="9">
        <f t="shared" ca="1" si="0"/>
        <v>50.810071673959911</v>
      </c>
      <c r="G31" s="2" t="s">
        <v>12</v>
      </c>
      <c r="H31" s="1" t="s">
        <v>30</v>
      </c>
      <c r="I31" s="2" t="s">
        <v>15</v>
      </c>
      <c r="J31" s="2" t="s">
        <v>22</v>
      </c>
      <c r="K31" s="2" t="s">
        <v>17</v>
      </c>
      <c r="L31" s="12">
        <v>41644</v>
      </c>
      <c r="M31" s="9">
        <f t="shared" ca="1" si="1"/>
        <v>2659</v>
      </c>
      <c r="O31" s="4" t="s">
        <v>715</v>
      </c>
      <c r="P31" s="2" t="s">
        <v>11</v>
      </c>
      <c r="Q31" s="2" t="s">
        <v>743</v>
      </c>
      <c r="R31" s="2" t="s">
        <v>872</v>
      </c>
      <c r="S31" s="10" t="s">
        <v>824</v>
      </c>
      <c r="T31" s="2" t="s">
        <v>871</v>
      </c>
      <c r="U31" s="2" t="s">
        <v>24</v>
      </c>
      <c r="V31" s="2" t="s">
        <v>671</v>
      </c>
    </row>
    <row r="32" spans="1:22" x14ac:dyDescent="0.25">
      <c r="A32" s="2" t="s">
        <v>571</v>
      </c>
      <c r="B32" s="2" t="s">
        <v>174</v>
      </c>
      <c r="C32" s="2" t="s">
        <v>8</v>
      </c>
      <c r="D32" s="6" t="s">
        <v>267</v>
      </c>
      <c r="E32" s="4">
        <v>31295</v>
      </c>
      <c r="F32" s="9">
        <f t="shared" ca="1" si="0"/>
        <v>35.64020866026128</v>
      </c>
      <c r="G32" s="2" t="s">
        <v>12</v>
      </c>
      <c r="H32" s="2" t="s">
        <v>30</v>
      </c>
      <c r="I32" s="2" t="s">
        <v>15</v>
      </c>
      <c r="J32" s="2" t="s">
        <v>22</v>
      </c>
      <c r="K32" s="2" t="s">
        <v>17</v>
      </c>
      <c r="L32" s="12">
        <v>41157</v>
      </c>
      <c r="M32" s="9">
        <f t="shared" ca="1" si="1"/>
        <v>3146</v>
      </c>
      <c r="N32" s="4"/>
      <c r="O32" s="4" t="s">
        <v>715</v>
      </c>
      <c r="P32" s="2" t="s">
        <v>11</v>
      </c>
      <c r="Q32" s="2" t="s">
        <v>743</v>
      </c>
      <c r="R32" s="2" t="s">
        <v>839</v>
      </c>
      <c r="S32" s="8" t="s">
        <v>842</v>
      </c>
      <c r="T32" s="2" t="s">
        <v>877</v>
      </c>
      <c r="U32" s="2" t="s">
        <v>677</v>
      </c>
      <c r="V32" s="2" t="s">
        <v>673</v>
      </c>
    </row>
    <row r="33" spans="1:22" x14ac:dyDescent="0.25">
      <c r="A33" s="2" t="s">
        <v>443</v>
      </c>
      <c r="B33" s="2" t="s">
        <v>48</v>
      </c>
      <c r="C33" s="2" t="s">
        <v>28</v>
      </c>
      <c r="D33" s="6">
        <v>6040</v>
      </c>
      <c r="E33" s="4">
        <v>25025</v>
      </c>
      <c r="F33" s="9">
        <f t="shared" ca="1" si="0"/>
        <v>52.818290852042104</v>
      </c>
      <c r="G33" s="2" t="s">
        <v>20</v>
      </c>
      <c r="H33" s="2" t="s">
        <v>30</v>
      </c>
      <c r="I33" s="2" t="s">
        <v>15</v>
      </c>
      <c r="J33" s="2" t="s">
        <v>22</v>
      </c>
      <c r="K33" s="2" t="s">
        <v>17</v>
      </c>
      <c r="L33" s="12">
        <v>40299</v>
      </c>
      <c r="M33" s="9">
        <f t="shared" ca="1" si="1"/>
        <v>4004</v>
      </c>
      <c r="N33" s="4"/>
      <c r="O33" s="4" t="s">
        <v>715</v>
      </c>
      <c r="P33" s="2" t="s">
        <v>11</v>
      </c>
      <c r="Q33" s="2" t="s">
        <v>743</v>
      </c>
      <c r="R33" s="2" t="s">
        <v>839</v>
      </c>
      <c r="S33" s="8" t="s">
        <v>812</v>
      </c>
      <c r="T33" s="2" t="s">
        <v>877</v>
      </c>
      <c r="U33" s="2" t="s">
        <v>676</v>
      </c>
      <c r="V33" s="2" t="s">
        <v>673</v>
      </c>
    </row>
    <row r="34" spans="1:22" x14ac:dyDescent="0.25">
      <c r="A34" s="2" t="s">
        <v>618</v>
      </c>
      <c r="B34" s="2" t="s">
        <v>396</v>
      </c>
      <c r="C34" s="2" t="s">
        <v>28</v>
      </c>
      <c r="D34" s="6" t="s">
        <v>395</v>
      </c>
      <c r="E34" s="4">
        <v>32421</v>
      </c>
      <c r="F34" s="9">
        <f t="shared" ca="1" si="0"/>
        <v>32.555277153411971</v>
      </c>
      <c r="G34" s="2" t="s">
        <v>20</v>
      </c>
      <c r="H34" s="2" t="s">
        <v>30</v>
      </c>
      <c r="I34" s="2" t="s">
        <v>15</v>
      </c>
      <c r="J34" s="2" t="s">
        <v>16</v>
      </c>
      <c r="K34" s="2" t="s">
        <v>366</v>
      </c>
      <c r="L34" s="12">
        <v>40564</v>
      </c>
      <c r="M34" s="9">
        <f t="shared" ca="1" si="1"/>
        <v>3739</v>
      </c>
      <c r="N34" s="4"/>
      <c r="O34" s="4" t="s">
        <v>715</v>
      </c>
      <c r="P34" s="2" t="s">
        <v>11</v>
      </c>
      <c r="Q34" s="2" t="s">
        <v>743</v>
      </c>
      <c r="R34" s="2" t="s">
        <v>839</v>
      </c>
      <c r="S34" s="8" t="s">
        <v>841</v>
      </c>
      <c r="T34" s="2" t="s">
        <v>877</v>
      </c>
      <c r="U34" s="2" t="s">
        <v>749</v>
      </c>
      <c r="V34" s="2" t="s">
        <v>671</v>
      </c>
    </row>
    <row r="35" spans="1:22" x14ac:dyDescent="0.25">
      <c r="A35" s="2" t="s">
        <v>462</v>
      </c>
      <c r="B35" s="2" t="s">
        <v>355</v>
      </c>
      <c r="C35" s="2" t="s">
        <v>8</v>
      </c>
      <c r="D35" s="6" t="s">
        <v>354</v>
      </c>
      <c r="E35" s="4">
        <v>26735</v>
      </c>
      <c r="F35" s="9">
        <f t="shared" ca="1" si="0"/>
        <v>48.133359345192787</v>
      </c>
      <c r="G35" s="2" t="s">
        <v>20</v>
      </c>
      <c r="H35" s="2" t="s">
        <v>14</v>
      </c>
      <c r="I35" s="2" t="s">
        <v>15</v>
      </c>
      <c r="J35" s="2" t="s">
        <v>22</v>
      </c>
      <c r="K35" s="2" t="s">
        <v>33</v>
      </c>
      <c r="L35" s="12">
        <v>40704</v>
      </c>
      <c r="M35" s="9">
        <f t="shared" ca="1" si="1"/>
        <v>3599</v>
      </c>
      <c r="N35" s="4"/>
      <c r="O35" s="4" t="s">
        <v>715</v>
      </c>
      <c r="P35" s="2" t="s">
        <v>11</v>
      </c>
      <c r="Q35" s="2" t="s">
        <v>743</v>
      </c>
      <c r="R35" s="2" t="s">
        <v>839</v>
      </c>
      <c r="S35" s="8" t="s">
        <v>840</v>
      </c>
      <c r="T35" s="2" t="s">
        <v>877</v>
      </c>
      <c r="U35" s="2" t="s">
        <v>13</v>
      </c>
      <c r="V35" s="2" t="s">
        <v>673</v>
      </c>
    </row>
    <row r="36" spans="1:22" x14ac:dyDescent="0.25">
      <c r="A36" s="2" t="s">
        <v>596</v>
      </c>
      <c r="B36" s="2" t="s">
        <v>134</v>
      </c>
      <c r="C36" s="2" t="s">
        <v>8</v>
      </c>
      <c r="D36" s="6">
        <v>1886</v>
      </c>
      <c r="E36" s="4">
        <v>32149</v>
      </c>
      <c r="F36" s="9">
        <f t="shared" ca="1" si="0"/>
        <v>33.300482632864025</v>
      </c>
      <c r="G36" s="2" t="s">
        <v>12</v>
      </c>
      <c r="H36" s="2" t="s">
        <v>21</v>
      </c>
      <c r="I36" s="2" t="s">
        <v>15</v>
      </c>
      <c r="J36" s="2" t="s">
        <v>22</v>
      </c>
      <c r="K36" s="2" t="s">
        <v>17</v>
      </c>
      <c r="L36" s="12">
        <v>42009</v>
      </c>
      <c r="M36" s="9">
        <f t="shared" ca="1" si="1"/>
        <v>2294</v>
      </c>
      <c r="N36" s="4"/>
      <c r="O36" s="4" t="s">
        <v>715</v>
      </c>
      <c r="P36" s="2" t="s">
        <v>11</v>
      </c>
      <c r="Q36" s="2" t="s">
        <v>743</v>
      </c>
      <c r="R36" s="2" t="s">
        <v>740</v>
      </c>
      <c r="S36" s="8" t="s">
        <v>777</v>
      </c>
      <c r="T36" s="2" t="s">
        <v>876</v>
      </c>
      <c r="U36" s="2" t="s">
        <v>677</v>
      </c>
      <c r="V36" s="2" t="s">
        <v>682</v>
      </c>
    </row>
    <row r="37" spans="1:22" x14ac:dyDescent="0.25">
      <c r="A37" s="2" t="s">
        <v>634</v>
      </c>
      <c r="B37" s="2" t="s">
        <v>417</v>
      </c>
      <c r="C37" s="2" t="s">
        <v>8</v>
      </c>
      <c r="D37" s="6">
        <v>2135</v>
      </c>
      <c r="E37" s="4">
        <v>32836</v>
      </c>
      <c r="F37" s="9">
        <f t="shared" ca="1" si="0"/>
        <v>31.418290852042105</v>
      </c>
      <c r="G37" s="2" t="s">
        <v>12</v>
      </c>
      <c r="H37" s="2" t="s">
        <v>14</v>
      </c>
      <c r="I37" s="2" t="s">
        <v>15</v>
      </c>
      <c r="J37" s="2" t="s">
        <v>16</v>
      </c>
      <c r="K37" s="2" t="s">
        <v>17</v>
      </c>
      <c r="L37" s="12">
        <v>42093</v>
      </c>
      <c r="M37" s="9">
        <f t="shared" ca="1" si="1"/>
        <v>2210</v>
      </c>
      <c r="N37" s="4"/>
      <c r="O37" s="4" t="s">
        <v>715</v>
      </c>
      <c r="P37" s="2" t="s">
        <v>11</v>
      </c>
      <c r="Q37" s="2" t="s">
        <v>743</v>
      </c>
      <c r="R37" s="2" t="s">
        <v>740</v>
      </c>
      <c r="S37" s="8" t="s">
        <v>778</v>
      </c>
      <c r="T37" s="2" t="s">
        <v>876</v>
      </c>
      <c r="U37" s="2" t="s">
        <v>13</v>
      </c>
      <c r="V37" s="2" t="s">
        <v>675</v>
      </c>
    </row>
    <row r="38" spans="1:22" x14ac:dyDescent="0.25">
      <c r="A38" s="2" t="s">
        <v>699</v>
      </c>
      <c r="B38" s="2" t="s">
        <v>195</v>
      </c>
      <c r="C38" s="2" t="s">
        <v>8</v>
      </c>
      <c r="D38" s="6" t="s">
        <v>69</v>
      </c>
      <c r="E38" s="4">
        <v>32342</v>
      </c>
      <c r="F38" s="9">
        <f t="shared" ca="1" si="0"/>
        <v>32.771715509576353</v>
      </c>
      <c r="G38" s="2" t="s">
        <v>20</v>
      </c>
      <c r="H38" s="2" t="s">
        <v>14</v>
      </c>
      <c r="I38" s="2" t="s">
        <v>15</v>
      </c>
      <c r="J38" s="2" t="s">
        <v>22</v>
      </c>
      <c r="K38" s="2" t="s">
        <v>17</v>
      </c>
      <c r="L38" s="12">
        <v>42009</v>
      </c>
      <c r="M38" s="9">
        <f t="shared" ca="1" si="1"/>
        <v>2294</v>
      </c>
      <c r="N38" s="4"/>
      <c r="O38" s="4" t="s">
        <v>715</v>
      </c>
      <c r="P38" s="2" t="s">
        <v>11</v>
      </c>
      <c r="Q38" s="2" t="s">
        <v>743</v>
      </c>
      <c r="R38" s="2" t="s">
        <v>740</v>
      </c>
      <c r="S38" s="8" t="s">
        <v>822</v>
      </c>
      <c r="T38" s="2" t="s">
        <v>876</v>
      </c>
      <c r="U38" s="2" t="s">
        <v>669</v>
      </c>
      <c r="V38" s="2" t="s">
        <v>682</v>
      </c>
    </row>
    <row r="39" spans="1:22" x14ac:dyDescent="0.25">
      <c r="A39" s="2" t="s">
        <v>846</v>
      </c>
      <c r="B39" s="2" t="s">
        <v>843</v>
      </c>
      <c r="C39" s="2" t="s">
        <v>8</v>
      </c>
      <c r="D39" s="6">
        <v>2472</v>
      </c>
      <c r="E39" s="4">
        <v>29692</v>
      </c>
      <c r="F39" s="9">
        <f t="shared" ca="1" si="0"/>
        <v>40.031989482179092</v>
      </c>
      <c r="G39" s="2" t="s">
        <v>20</v>
      </c>
      <c r="H39" s="2" t="s">
        <v>50</v>
      </c>
      <c r="I39" s="2" t="s">
        <v>15</v>
      </c>
      <c r="J39" s="2" t="s">
        <v>16</v>
      </c>
      <c r="K39" s="2" t="s">
        <v>17</v>
      </c>
      <c r="L39" s="12">
        <v>42009</v>
      </c>
      <c r="M39" s="9">
        <f t="shared" ca="1" si="1"/>
        <v>2294</v>
      </c>
      <c r="N39" s="4"/>
      <c r="O39" s="4" t="s">
        <v>715</v>
      </c>
      <c r="P39" s="2" t="s">
        <v>11</v>
      </c>
      <c r="Q39" s="2" t="s">
        <v>743</v>
      </c>
      <c r="R39" s="2" t="s">
        <v>740</v>
      </c>
      <c r="S39" s="8" t="s">
        <v>819</v>
      </c>
      <c r="T39" s="2" t="s">
        <v>876</v>
      </c>
      <c r="U39" s="2" t="s">
        <v>669</v>
      </c>
      <c r="V39" s="2" t="s">
        <v>673</v>
      </c>
    </row>
    <row r="40" spans="1:22" x14ac:dyDescent="0.25">
      <c r="A40" s="2" t="s">
        <v>595</v>
      </c>
      <c r="B40" s="2" t="s">
        <v>290</v>
      </c>
      <c r="C40" s="2" t="s">
        <v>8</v>
      </c>
      <c r="D40" s="6">
        <v>2138</v>
      </c>
      <c r="E40" s="4">
        <v>31946</v>
      </c>
      <c r="F40" s="9">
        <f t="shared" ca="1" si="0"/>
        <v>33.856647016425669</v>
      </c>
      <c r="G40" s="2" t="s">
        <v>12</v>
      </c>
      <c r="H40" s="2" t="s">
        <v>30</v>
      </c>
      <c r="I40" s="2" t="s">
        <v>15</v>
      </c>
      <c r="J40" s="2" t="s">
        <v>22</v>
      </c>
      <c r="K40" s="2" t="s">
        <v>17</v>
      </c>
      <c r="L40" s="12">
        <v>42093</v>
      </c>
      <c r="M40" s="9">
        <f t="shared" ca="1" si="1"/>
        <v>2210</v>
      </c>
      <c r="N40" s="4"/>
      <c r="O40" s="4" t="s">
        <v>715</v>
      </c>
      <c r="P40" s="2" t="s">
        <v>11</v>
      </c>
      <c r="Q40" s="2" t="s">
        <v>743</v>
      </c>
      <c r="R40" s="2" t="s">
        <v>740</v>
      </c>
      <c r="S40" s="8" t="s">
        <v>782</v>
      </c>
      <c r="T40" s="2" t="s">
        <v>876</v>
      </c>
      <c r="U40" s="2" t="s">
        <v>676</v>
      </c>
      <c r="V40" s="2" t="s">
        <v>675</v>
      </c>
    </row>
    <row r="41" spans="1:22" x14ac:dyDescent="0.25">
      <c r="A41" s="2" t="s">
        <v>722</v>
      </c>
      <c r="B41" s="7">
        <v>1001956578</v>
      </c>
      <c r="C41" s="2" t="s">
        <v>8</v>
      </c>
      <c r="D41" s="6" t="s">
        <v>732</v>
      </c>
      <c r="E41" s="4">
        <v>28949</v>
      </c>
      <c r="F41" s="9">
        <f t="shared" ca="1" si="0"/>
        <v>42.067605920535257</v>
      </c>
      <c r="G41" s="2" t="s">
        <v>20</v>
      </c>
      <c r="H41" s="2" t="s">
        <v>14</v>
      </c>
      <c r="I41" s="2" t="s">
        <v>15</v>
      </c>
      <c r="J41" s="2" t="s">
        <v>22</v>
      </c>
      <c r="K41" s="2" t="s">
        <v>17</v>
      </c>
      <c r="L41" s="12">
        <v>42051</v>
      </c>
      <c r="M41" s="9">
        <f t="shared" ca="1" si="1"/>
        <v>2252</v>
      </c>
      <c r="N41" s="4"/>
      <c r="O41" s="4" t="s">
        <v>715</v>
      </c>
      <c r="P41" s="2" t="s">
        <v>11</v>
      </c>
      <c r="Q41" s="2" t="s">
        <v>743</v>
      </c>
      <c r="R41" s="2" t="s">
        <v>740</v>
      </c>
      <c r="S41" s="8" t="s">
        <v>785</v>
      </c>
      <c r="T41" s="2" t="s">
        <v>876</v>
      </c>
      <c r="U41" s="2" t="s">
        <v>680</v>
      </c>
      <c r="V41" s="2" t="s">
        <v>673</v>
      </c>
    </row>
    <row r="42" spans="1:22" x14ac:dyDescent="0.25">
      <c r="A42" s="2" t="s">
        <v>526</v>
      </c>
      <c r="B42" s="2" t="s">
        <v>123</v>
      </c>
      <c r="C42" s="2" t="s">
        <v>8</v>
      </c>
      <c r="D42" s="6">
        <v>1773</v>
      </c>
      <c r="E42" s="4">
        <v>29690</v>
      </c>
      <c r="F42" s="9">
        <f t="shared" ca="1" si="0"/>
        <v>40.037468934233885</v>
      </c>
      <c r="G42" s="2" t="s">
        <v>20</v>
      </c>
      <c r="H42" s="2" t="s">
        <v>14</v>
      </c>
      <c r="I42" s="2" t="s">
        <v>15</v>
      </c>
      <c r="J42" s="2" t="s">
        <v>22</v>
      </c>
      <c r="K42" s="2" t="s">
        <v>17</v>
      </c>
      <c r="L42" s="12">
        <v>41912</v>
      </c>
      <c r="M42" s="9">
        <f t="shared" ca="1" si="1"/>
        <v>2391</v>
      </c>
      <c r="N42" s="4"/>
      <c r="O42" s="4" t="s">
        <v>715</v>
      </c>
      <c r="P42" s="2" t="s">
        <v>11</v>
      </c>
      <c r="Q42" s="2" t="s">
        <v>743</v>
      </c>
      <c r="R42" s="2" t="s">
        <v>740</v>
      </c>
      <c r="S42" s="8" t="s">
        <v>779</v>
      </c>
      <c r="T42" s="2" t="s">
        <v>876</v>
      </c>
      <c r="U42" s="2" t="s">
        <v>676</v>
      </c>
      <c r="V42" s="2" t="s">
        <v>673</v>
      </c>
    </row>
    <row r="43" spans="1:22" x14ac:dyDescent="0.25">
      <c r="A43" s="2" t="s">
        <v>597</v>
      </c>
      <c r="B43" s="2" t="s">
        <v>374</v>
      </c>
      <c r="C43" s="2" t="s">
        <v>8</v>
      </c>
      <c r="D43" s="6">
        <v>1420</v>
      </c>
      <c r="E43" s="4">
        <v>32268</v>
      </c>
      <c r="F43" s="9">
        <f t="shared" ca="1" si="0"/>
        <v>32.974455235603749</v>
      </c>
      <c r="G43" s="2" t="s">
        <v>12</v>
      </c>
      <c r="H43" s="2" t="s">
        <v>14</v>
      </c>
      <c r="I43" s="2" t="s">
        <v>15</v>
      </c>
      <c r="J43" s="2" t="s">
        <v>22</v>
      </c>
      <c r="K43" s="2" t="s">
        <v>17</v>
      </c>
      <c r="L43" s="12">
        <v>42009</v>
      </c>
      <c r="M43" s="9">
        <f t="shared" ca="1" si="1"/>
        <v>127</v>
      </c>
      <c r="N43" s="4">
        <v>42136</v>
      </c>
      <c r="O43" s="4" t="s">
        <v>712</v>
      </c>
      <c r="P43" s="2" t="s">
        <v>665</v>
      </c>
      <c r="Q43" s="2" t="s">
        <v>743</v>
      </c>
      <c r="R43" s="2" t="s">
        <v>740</v>
      </c>
      <c r="S43" s="8" t="s">
        <v>801</v>
      </c>
      <c r="T43" s="2" t="s">
        <v>876</v>
      </c>
      <c r="U43" s="2" t="s">
        <v>680</v>
      </c>
      <c r="V43" s="2" t="s">
        <v>673</v>
      </c>
    </row>
    <row r="44" spans="1:22" x14ac:dyDescent="0.25">
      <c r="A44" s="2" t="s">
        <v>635</v>
      </c>
      <c r="B44" s="2" t="s">
        <v>98</v>
      </c>
      <c r="C44" s="2" t="s">
        <v>8</v>
      </c>
      <c r="D44" s="6" t="s">
        <v>43</v>
      </c>
      <c r="E44" s="4">
        <v>25293</v>
      </c>
      <c r="F44" s="9">
        <f t="shared" ca="1" si="0"/>
        <v>52.084044276699636</v>
      </c>
      <c r="G44" s="2" t="s">
        <v>12</v>
      </c>
      <c r="H44" s="2" t="s">
        <v>14</v>
      </c>
      <c r="I44" s="2" t="s">
        <v>63</v>
      </c>
      <c r="J44" s="2" t="s">
        <v>22</v>
      </c>
      <c r="K44" s="2" t="s">
        <v>17</v>
      </c>
      <c r="L44" s="12">
        <v>42093</v>
      </c>
      <c r="M44" s="9">
        <f t="shared" ca="1" si="1"/>
        <v>2210</v>
      </c>
      <c r="N44" s="4"/>
      <c r="O44" s="4" t="s">
        <v>715</v>
      </c>
      <c r="P44" s="2" t="s">
        <v>11</v>
      </c>
      <c r="Q44" s="2" t="s">
        <v>743</v>
      </c>
      <c r="R44" s="2" t="s">
        <v>740</v>
      </c>
      <c r="S44" s="8" t="s">
        <v>815</v>
      </c>
      <c r="T44" s="2" t="s">
        <v>876</v>
      </c>
      <c r="U44" s="2" t="s">
        <v>669</v>
      </c>
      <c r="V44" s="2" t="s">
        <v>675</v>
      </c>
    </row>
    <row r="45" spans="1:22" x14ac:dyDescent="0.25">
      <c r="A45" s="2" t="s">
        <v>588</v>
      </c>
      <c r="B45" s="2" t="s">
        <v>127</v>
      </c>
      <c r="C45" s="2" t="s">
        <v>8</v>
      </c>
      <c r="D45" s="6" t="s">
        <v>61</v>
      </c>
      <c r="E45" s="4">
        <v>27519</v>
      </c>
      <c r="F45" s="9">
        <f t="shared" ca="1" si="0"/>
        <v>45.985414139713335</v>
      </c>
      <c r="G45" s="2" t="s">
        <v>12</v>
      </c>
      <c r="H45" s="2" t="s">
        <v>14</v>
      </c>
      <c r="I45" s="2" t="s">
        <v>15</v>
      </c>
      <c r="J45" s="2" t="s">
        <v>22</v>
      </c>
      <c r="K45" s="2" t="s">
        <v>17</v>
      </c>
      <c r="L45" s="12">
        <v>42093</v>
      </c>
      <c r="M45" s="9">
        <f t="shared" ca="1" si="1"/>
        <v>444</v>
      </c>
      <c r="N45" s="4">
        <v>42537</v>
      </c>
      <c r="O45" s="4" t="s">
        <v>711</v>
      </c>
      <c r="P45" s="2" t="s">
        <v>665</v>
      </c>
      <c r="Q45" s="2" t="s">
        <v>743</v>
      </c>
      <c r="R45" s="2" t="s">
        <v>742</v>
      </c>
      <c r="S45" s="8" t="s">
        <v>780</v>
      </c>
      <c r="T45" s="2" t="s">
        <v>875</v>
      </c>
      <c r="U45" s="2" t="s">
        <v>27</v>
      </c>
      <c r="V45" s="2" t="s">
        <v>673</v>
      </c>
    </row>
    <row r="46" spans="1:22" x14ac:dyDescent="0.25">
      <c r="A46" s="2" t="s">
        <v>583</v>
      </c>
      <c r="B46" s="2" t="s">
        <v>165</v>
      </c>
      <c r="C46" s="2" t="s">
        <v>8</v>
      </c>
      <c r="D46" s="6">
        <v>1886</v>
      </c>
      <c r="E46" s="4">
        <v>31569</v>
      </c>
      <c r="F46" s="9">
        <f t="shared" ca="1" si="0"/>
        <v>34.889523728754433</v>
      </c>
      <c r="G46" s="2" t="s">
        <v>20</v>
      </c>
      <c r="H46" s="2" t="s">
        <v>30</v>
      </c>
      <c r="I46" s="2" t="s">
        <v>15</v>
      </c>
      <c r="J46" s="2" t="s">
        <v>22</v>
      </c>
      <c r="K46" s="2" t="s">
        <v>33</v>
      </c>
      <c r="L46" s="12">
        <v>42551</v>
      </c>
      <c r="M46" s="9">
        <f t="shared" ca="1" si="1"/>
        <v>1752</v>
      </c>
      <c r="N46" s="4"/>
      <c r="O46" s="4" t="s">
        <v>716</v>
      </c>
      <c r="P46" s="2" t="s">
        <v>32</v>
      </c>
      <c r="Q46" s="2" t="s">
        <v>743</v>
      </c>
      <c r="R46" s="2" t="s">
        <v>742</v>
      </c>
      <c r="S46" s="8" t="s">
        <v>810</v>
      </c>
      <c r="T46" s="2" t="s">
        <v>875</v>
      </c>
      <c r="U46" s="2" t="s">
        <v>676</v>
      </c>
      <c r="V46" s="2" t="s">
        <v>675</v>
      </c>
    </row>
    <row r="47" spans="1:22" x14ac:dyDescent="0.25">
      <c r="A47" s="2" t="s">
        <v>431</v>
      </c>
      <c r="B47" s="2" t="s">
        <v>37</v>
      </c>
      <c r="C47" s="2" t="s">
        <v>28</v>
      </c>
      <c r="D47" s="6">
        <v>6033</v>
      </c>
      <c r="E47" s="4">
        <v>23588</v>
      </c>
      <c r="F47" s="9">
        <f t="shared" ca="1" si="0"/>
        <v>56.755277153411967</v>
      </c>
      <c r="G47" s="2" t="s">
        <v>12</v>
      </c>
      <c r="H47" s="2" t="s">
        <v>30</v>
      </c>
      <c r="I47" s="2" t="s">
        <v>15</v>
      </c>
      <c r="J47" s="2" t="s">
        <v>22</v>
      </c>
      <c r="K47" s="2" t="s">
        <v>33</v>
      </c>
      <c r="L47" s="12">
        <v>41687</v>
      </c>
      <c r="M47" s="9">
        <f t="shared" ca="1" si="1"/>
        <v>732</v>
      </c>
      <c r="N47" s="4">
        <v>42419</v>
      </c>
      <c r="O47" s="4" t="s">
        <v>759</v>
      </c>
      <c r="P47" s="2" t="s">
        <v>663</v>
      </c>
      <c r="Q47" s="2" t="s">
        <v>743</v>
      </c>
      <c r="R47" s="2" t="s">
        <v>742</v>
      </c>
      <c r="S47" s="8" t="s">
        <v>814</v>
      </c>
      <c r="T47" s="2" t="s">
        <v>875</v>
      </c>
      <c r="U47" s="2" t="s">
        <v>676</v>
      </c>
      <c r="V47" s="2" t="s">
        <v>673</v>
      </c>
    </row>
    <row r="48" spans="1:22" x14ac:dyDescent="0.25">
      <c r="A48" s="2" t="s">
        <v>461</v>
      </c>
      <c r="B48" s="2" t="s">
        <v>336</v>
      </c>
      <c r="C48" s="2" t="s">
        <v>8</v>
      </c>
      <c r="D48" s="6" t="s">
        <v>87</v>
      </c>
      <c r="E48" s="4">
        <v>26811</v>
      </c>
      <c r="F48" s="9">
        <f t="shared" ca="1" si="0"/>
        <v>47.925140167110598</v>
      </c>
      <c r="G48" s="2" t="s">
        <v>20</v>
      </c>
      <c r="H48" s="2" t="s">
        <v>30</v>
      </c>
      <c r="I48" s="2" t="s">
        <v>15</v>
      </c>
      <c r="J48" s="2" t="s">
        <v>16</v>
      </c>
      <c r="K48" s="2" t="s">
        <v>17</v>
      </c>
      <c r="L48" s="12">
        <v>42009</v>
      </c>
      <c r="M48" s="9">
        <f t="shared" ca="1" si="1"/>
        <v>309</v>
      </c>
      <c r="N48" s="4">
        <v>42318</v>
      </c>
      <c r="O48" s="4" t="s">
        <v>704</v>
      </c>
      <c r="P48" s="2" t="s">
        <v>665</v>
      </c>
      <c r="Q48" s="2" t="s">
        <v>743</v>
      </c>
      <c r="R48" s="2" t="s">
        <v>742</v>
      </c>
      <c r="S48" s="8" t="s">
        <v>772</v>
      </c>
      <c r="T48" s="2" t="s">
        <v>875</v>
      </c>
      <c r="U48" s="2" t="s">
        <v>676</v>
      </c>
      <c r="V48" s="2" t="s">
        <v>682</v>
      </c>
    </row>
    <row r="49" spans="1:22" x14ac:dyDescent="0.25">
      <c r="A49" s="2" t="s">
        <v>421</v>
      </c>
      <c r="B49" s="2" t="s">
        <v>35</v>
      </c>
      <c r="C49" s="2" t="s">
        <v>28</v>
      </c>
      <c r="D49" s="6">
        <v>6033</v>
      </c>
      <c r="E49" s="4">
        <v>19011</v>
      </c>
      <c r="F49" s="9">
        <f t="shared" ca="1" si="0"/>
        <v>69.295003180809232</v>
      </c>
      <c r="G49" s="2" t="s">
        <v>20</v>
      </c>
      <c r="H49" s="2" t="s">
        <v>14</v>
      </c>
      <c r="I49" s="2" t="s">
        <v>15</v>
      </c>
      <c r="J49" s="2" t="s">
        <v>22</v>
      </c>
      <c r="K49" s="2" t="s">
        <v>17</v>
      </c>
      <c r="L49" s="12">
        <v>41953</v>
      </c>
      <c r="M49" s="9">
        <f t="shared" ca="1" si="1"/>
        <v>2350</v>
      </c>
      <c r="N49" s="4"/>
      <c r="O49" s="4" t="s">
        <v>715</v>
      </c>
      <c r="P49" s="2" t="s">
        <v>664</v>
      </c>
      <c r="Q49" s="2" t="s">
        <v>743</v>
      </c>
      <c r="R49" s="2" t="s">
        <v>741</v>
      </c>
      <c r="S49" s="8" t="s">
        <v>774</v>
      </c>
      <c r="T49" s="2" t="s">
        <v>876</v>
      </c>
      <c r="U49" s="2" t="s">
        <v>676</v>
      </c>
      <c r="V49" s="2" t="s">
        <v>673</v>
      </c>
    </row>
    <row r="50" spans="1:22" x14ac:dyDescent="0.25">
      <c r="A50" s="2" t="s">
        <v>573</v>
      </c>
      <c r="B50" s="2" t="s">
        <v>256</v>
      </c>
      <c r="C50" s="2" t="s">
        <v>8</v>
      </c>
      <c r="D50" s="6" t="s">
        <v>124</v>
      </c>
      <c r="E50" s="4">
        <v>31525</v>
      </c>
      <c r="F50" s="9">
        <f t="shared" ca="1" si="0"/>
        <v>35.010071673959914</v>
      </c>
      <c r="G50" s="2" t="s">
        <v>12</v>
      </c>
      <c r="H50" s="2" t="s">
        <v>14</v>
      </c>
      <c r="I50" s="2" t="s">
        <v>15</v>
      </c>
      <c r="J50" s="2" t="s">
        <v>22</v>
      </c>
      <c r="K50" s="2" t="s">
        <v>17</v>
      </c>
      <c r="L50" s="12">
        <v>41953</v>
      </c>
      <c r="M50" s="9">
        <f t="shared" ca="1" si="1"/>
        <v>2350</v>
      </c>
      <c r="N50" s="4"/>
      <c r="O50" s="4" t="s">
        <v>715</v>
      </c>
      <c r="P50" s="2" t="s">
        <v>664</v>
      </c>
      <c r="Q50" s="2" t="s">
        <v>743</v>
      </c>
      <c r="R50" s="2" t="s">
        <v>741</v>
      </c>
      <c r="S50" s="8" t="s">
        <v>775</v>
      </c>
      <c r="T50" s="2" t="s">
        <v>876</v>
      </c>
      <c r="U50" s="2" t="s">
        <v>669</v>
      </c>
      <c r="V50" s="1" t="s">
        <v>673</v>
      </c>
    </row>
    <row r="51" spans="1:22" x14ac:dyDescent="0.25">
      <c r="A51" s="2" t="s">
        <v>534</v>
      </c>
      <c r="B51" s="2" t="s">
        <v>347</v>
      </c>
      <c r="C51" s="2" t="s">
        <v>8</v>
      </c>
      <c r="D51" s="6" t="s">
        <v>346</v>
      </c>
      <c r="E51" s="4">
        <v>30356</v>
      </c>
      <c r="F51" s="9">
        <f t="shared" ca="1" si="0"/>
        <v>38.212811399987309</v>
      </c>
      <c r="G51" s="2" t="s">
        <v>12</v>
      </c>
      <c r="H51" s="2" t="s">
        <v>14</v>
      </c>
      <c r="I51" s="2" t="s">
        <v>15</v>
      </c>
      <c r="J51" s="2" t="s">
        <v>22</v>
      </c>
      <c r="K51" s="2" t="s">
        <v>74</v>
      </c>
      <c r="L51" s="12">
        <v>42551</v>
      </c>
      <c r="M51" s="9">
        <f t="shared" ca="1" si="1"/>
        <v>1752</v>
      </c>
      <c r="N51" s="4"/>
      <c r="O51" s="4" t="s">
        <v>716</v>
      </c>
      <c r="P51" s="2" t="s">
        <v>32</v>
      </c>
      <c r="Q51" s="2" t="s">
        <v>743</v>
      </c>
      <c r="R51" s="2" t="s">
        <v>741</v>
      </c>
      <c r="S51" s="8" t="s">
        <v>776</v>
      </c>
      <c r="T51" s="2" t="s">
        <v>876</v>
      </c>
      <c r="U51" s="2" t="s">
        <v>679</v>
      </c>
      <c r="V51" s="2" t="s">
        <v>675</v>
      </c>
    </row>
    <row r="52" spans="1:22" x14ac:dyDescent="0.25">
      <c r="A52" s="2" t="s">
        <v>434</v>
      </c>
      <c r="B52" s="2" t="s">
        <v>66</v>
      </c>
      <c r="C52" s="2" t="s">
        <v>28</v>
      </c>
      <c r="D52" s="6">
        <v>6278</v>
      </c>
      <c r="E52" s="4">
        <v>23994</v>
      </c>
      <c r="F52" s="9">
        <f t="shared" ca="1" si="0"/>
        <v>55.64294838628868</v>
      </c>
      <c r="G52" s="2" t="s">
        <v>12</v>
      </c>
      <c r="H52" s="2" t="s">
        <v>30</v>
      </c>
      <c r="I52" s="2" t="s">
        <v>15</v>
      </c>
      <c r="J52" s="2" t="s">
        <v>22</v>
      </c>
      <c r="K52" s="2" t="s">
        <v>17</v>
      </c>
      <c r="L52" s="12">
        <v>41953</v>
      </c>
      <c r="M52" s="9">
        <f t="shared" ca="1" si="1"/>
        <v>2350</v>
      </c>
      <c r="N52" s="4"/>
      <c r="O52" s="4" t="s">
        <v>715</v>
      </c>
      <c r="P52" s="2" t="s">
        <v>11</v>
      </c>
      <c r="Q52" s="2" t="s">
        <v>743</v>
      </c>
      <c r="R52" s="2" t="s">
        <v>741</v>
      </c>
      <c r="S52" s="8" t="s">
        <v>773</v>
      </c>
      <c r="T52" s="2" t="s">
        <v>876</v>
      </c>
      <c r="U52" s="2" t="s">
        <v>669</v>
      </c>
      <c r="V52" s="2" t="s">
        <v>682</v>
      </c>
    </row>
    <row r="53" spans="1:22" x14ac:dyDescent="0.25">
      <c r="A53" s="2" t="s">
        <v>494</v>
      </c>
      <c r="B53" s="2" t="s">
        <v>382</v>
      </c>
      <c r="C53" s="2" t="s">
        <v>8</v>
      </c>
      <c r="D53" s="6">
        <v>2453</v>
      </c>
      <c r="E53" s="4">
        <v>28612</v>
      </c>
      <c r="F53" s="9">
        <f t="shared" ca="1" si="0"/>
        <v>42.990893591768135</v>
      </c>
      <c r="G53" s="2" t="s">
        <v>20</v>
      </c>
      <c r="H53" s="2" t="s">
        <v>702</v>
      </c>
      <c r="I53" s="2" t="s">
        <v>15</v>
      </c>
      <c r="J53" s="2" t="s">
        <v>22</v>
      </c>
      <c r="K53" s="2" t="s">
        <v>74</v>
      </c>
      <c r="L53" s="12">
        <v>42093</v>
      </c>
      <c r="M53" s="9">
        <f t="shared" ca="1" si="1"/>
        <v>2210</v>
      </c>
      <c r="N53" s="4"/>
      <c r="O53" s="4" t="s">
        <v>715</v>
      </c>
      <c r="P53" s="2" t="s">
        <v>11</v>
      </c>
      <c r="Q53" s="2" t="s">
        <v>743</v>
      </c>
      <c r="R53" s="2" t="s">
        <v>741</v>
      </c>
      <c r="S53" s="8" t="s">
        <v>811</v>
      </c>
      <c r="T53" s="2" t="s">
        <v>876</v>
      </c>
      <c r="U53" s="2" t="s">
        <v>669</v>
      </c>
      <c r="V53" s="2" t="s">
        <v>675</v>
      </c>
    </row>
    <row r="54" spans="1:22" x14ac:dyDescent="0.25">
      <c r="A54" s="2" t="s">
        <v>538</v>
      </c>
      <c r="B54" s="2" t="s">
        <v>153</v>
      </c>
      <c r="C54" s="2" t="s">
        <v>8</v>
      </c>
      <c r="D54" s="6" t="s">
        <v>152</v>
      </c>
      <c r="E54" s="4">
        <v>30394</v>
      </c>
      <c r="F54" s="9">
        <f t="shared" ca="1" si="0"/>
        <v>38.108701810946215</v>
      </c>
      <c r="G54" s="2" t="s">
        <v>20</v>
      </c>
      <c r="H54" s="2" t="s">
        <v>30</v>
      </c>
      <c r="I54" s="2" t="s">
        <v>15</v>
      </c>
      <c r="J54" s="2" t="s">
        <v>22</v>
      </c>
      <c r="K54" s="2" t="s">
        <v>33</v>
      </c>
      <c r="L54" s="12">
        <v>39818</v>
      </c>
      <c r="M54" s="9">
        <f t="shared" ca="1" si="1"/>
        <v>4485</v>
      </c>
      <c r="O54" s="4" t="s">
        <v>715</v>
      </c>
      <c r="P54" s="2" t="s">
        <v>11</v>
      </c>
      <c r="Q54" s="2" t="s">
        <v>666</v>
      </c>
      <c r="R54" s="2" t="s">
        <v>754</v>
      </c>
      <c r="S54" s="10" t="s">
        <v>816</v>
      </c>
      <c r="T54" s="2" t="s">
        <v>855</v>
      </c>
      <c r="U54" s="2" t="s">
        <v>40</v>
      </c>
      <c r="V54" s="2" t="s">
        <v>671</v>
      </c>
    </row>
    <row r="55" spans="1:22" x14ac:dyDescent="0.25">
      <c r="A55" s="2" t="s">
        <v>7</v>
      </c>
      <c r="B55" s="2" t="s">
        <v>10</v>
      </c>
      <c r="C55" s="2" t="s">
        <v>8</v>
      </c>
      <c r="D55" s="6">
        <v>2169</v>
      </c>
      <c r="E55" s="4">
        <v>25121</v>
      </c>
      <c r="F55" s="9">
        <f t="shared" ca="1" si="0"/>
        <v>52.555277153411971</v>
      </c>
      <c r="G55" s="2" t="s">
        <v>12</v>
      </c>
      <c r="H55" s="1" t="s">
        <v>21</v>
      </c>
      <c r="I55" s="2" t="s">
        <v>15</v>
      </c>
      <c r="J55" s="2" t="s">
        <v>22</v>
      </c>
      <c r="K55" s="2" t="s">
        <v>17</v>
      </c>
      <c r="L55" s="12">
        <v>40756</v>
      </c>
      <c r="M55" s="9">
        <f t="shared" ca="1" si="1"/>
        <v>3547</v>
      </c>
      <c r="O55" s="4" t="s">
        <v>715</v>
      </c>
      <c r="P55" s="2" t="s">
        <v>11</v>
      </c>
      <c r="Q55" s="2" t="s">
        <v>666</v>
      </c>
      <c r="R55" s="2" t="s">
        <v>746</v>
      </c>
      <c r="S55" s="10" t="s">
        <v>826</v>
      </c>
      <c r="T55" s="2" t="s">
        <v>855</v>
      </c>
      <c r="U55" s="2" t="s">
        <v>669</v>
      </c>
      <c r="V55" s="2" t="s">
        <v>673</v>
      </c>
    </row>
    <row r="56" spans="1:22" x14ac:dyDescent="0.25">
      <c r="A56" s="2" t="s">
        <v>447</v>
      </c>
      <c r="B56" s="2" t="s">
        <v>151</v>
      </c>
      <c r="C56" s="2" t="s">
        <v>8</v>
      </c>
      <c r="D56" s="6">
        <v>1901</v>
      </c>
      <c r="E56" s="4">
        <v>25637</v>
      </c>
      <c r="F56" s="9">
        <f t="shared" ca="1" si="0"/>
        <v>51.14157852327498</v>
      </c>
      <c r="G56" s="2" t="s">
        <v>12</v>
      </c>
      <c r="H56" s="2" t="s">
        <v>30</v>
      </c>
      <c r="I56" s="2" t="s">
        <v>15</v>
      </c>
      <c r="J56" s="2" t="s">
        <v>22</v>
      </c>
      <c r="K56" s="2" t="s">
        <v>74</v>
      </c>
      <c r="L56" s="12">
        <v>41547</v>
      </c>
      <c r="M56" s="9">
        <f t="shared" ca="1" si="1"/>
        <v>311</v>
      </c>
      <c r="N56" s="4">
        <v>41858</v>
      </c>
      <c r="O56" s="4" t="s">
        <v>708</v>
      </c>
      <c r="P56" s="2" t="s">
        <v>665</v>
      </c>
      <c r="Q56" s="2" t="s">
        <v>666</v>
      </c>
      <c r="R56" s="2" t="s">
        <v>746</v>
      </c>
      <c r="S56" s="8" t="s">
        <v>823</v>
      </c>
      <c r="T56" s="2" t="s">
        <v>855</v>
      </c>
      <c r="U56" s="2" t="s">
        <v>260</v>
      </c>
      <c r="V56" s="2" t="s">
        <v>673</v>
      </c>
    </row>
    <row r="57" spans="1:22" x14ac:dyDescent="0.25">
      <c r="A57" s="2" t="s">
        <v>161</v>
      </c>
      <c r="B57" s="2" t="s">
        <v>162</v>
      </c>
      <c r="C57" s="2" t="s">
        <v>8</v>
      </c>
      <c r="D57" s="6" t="s">
        <v>734</v>
      </c>
      <c r="E57" s="4">
        <v>30537</v>
      </c>
      <c r="F57" s="9">
        <f t="shared" ca="1" si="0"/>
        <v>37.716920989028409</v>
      </c>
      <c r="G57" s="2" t="s">
        <v>12</v>
      </c>
      <c r="H57" s="1" t="s">
        <v>30</v>
      </c>
      <c r="I57" s="2" t="s">
        <v>15</v>
      </c>
      <c r="J57" s="2" t="s">
        <v>22</v>
      </c>
      <c r="K57" s="2" t="s">
        <v>17</v>
      </c>
      <c r="L57" s="12">
        <v>42397</v>
      </c>
      <c r="M57" s="9">
        <f t="shared" ca="1" si="1"/>
        <v>1906</v>
      </c>
      <c r="O57" s="4" t="s">
        <v>715</v>
      </c>
      <c r="P57" s="2" t="s">
        <v>11</v>
      </c>
      <c r="Q57" s="2" t="s">
        <v>666</v>
      </c>
      <c r="R57" s="2" t="s">
        <v>746</v>
      </c>
      <c r="S57" s="10" t="s">
        <v>783</v>
      </c>
      <c r="T57" s="2" t="s">
        <v>855</v>
      </c>
      <c r="U57" s="2" t="s">
        <v>39</v>
      </c>
      <c r="V57" s="2" t="s">
        <v>671</v>
      </c>
    </row>
    <row r="58" spans="1:22" x14ac:dyDescent="0.25">
      <c r="A58" s="2" t="s">
        <v>466</v>
      </c>
      <c r="B58" s="2" t="s">
        <v>197</v>
      </c>
      <c r="C58" s="2" t="s">
        <v>8</v>
      </c>
      <c r="D58" s="6">
        <v>1731</v>
      </c>
      <c r="E58" s="4">
        <v>26996</v>
      </c>
      <c r="F58" s="9">
        <f t="shared" ca="1" si="0"/>
        <v>47.418290852042105</v>
      </c>
      <c r="G58" s="2" t="s">
        <v>20</v>
      </c>
      <c r="H58" s="1" t="s">
        <v>30</v>
      </c>
      <c r="I58" s="2" t="s">
        <v>15</v>
      </c>
      <c r="J58" s="2" t="s">
        <v>22</v>
      </c>
      <c r="K58" s="2" t="s">
        <v>17</v>
      </c>
      <c r="L58" s="12">
        <v>41900</v>
      </c>
      <c r="M58" s="9">
        <f t="shared" ca="1" si="1"/>
        <v>2403</v>
      </c>
      <c r="O58" s="4" t="s">
        <v>715</v>
      </c>
      <c r="P58" s="2" t="s">
        <v>11</v>
      </c>
      <c r="Q58" s="2" t="s">
        <v>666</v>
      </c>
      <c r="R58" s="2" t="s">
        <v>746</v>
      </c>
      <c r="S58" s="10" t="s">
        <v>763</v>
      </c>
      <c r="T58" s="2" t="s">
        <v>855</v>
      </c>
      <c r="U58" s="2" t="s">
        <v>141</v>
      </c>
      <c r="V58" s="2" t="s">
        <v>673</v>
      </c>
    </row>
    <row r="59" spans="1:22" x14ac:dyDescent="0.25">
      <c r="A59" s="2" t="s">
        <v>225</v>
      </c>
      <c r="B59" s="2" t="s">
        <v>226</v>
      </c>
      <c r="C59" s="2" t="s">
        <v>8</v>
      </c>
      <c r="D59" s="6">
        <v>1752</v>
      </c>
      <c r="E59" s="4">
        <v>29778</v>
      </c>
      <c r="F59" s="9">
        <f t="shared" ca="1" si="0"/>
        <v>39.796373043822925</v>
      </c>
      <c r="G59" s="2" t="s">
        <v>12</v>
      </c>
      <c r="H59" s="2" t="s">
        <v>21</v>
      </c>
      <c r="I59" s="2" t="s">
        <v>15</v>
      </c>
      <c r="J59" s="2" t="s">
        <v>22</v>
      </c>
      <c r="K59" s="2" t="s">
        <v>17</v>
      </c>
      <c r="L59" s="12">
        <v>42157</v>
      </c>
      <c r="M59" s="9">
        <f t="shared" ca="1" si="1"/>
        <v>2146</v>
      </c>
      <c r="O59" s="4" t="s">
        <v>715</v>
      </c>
      <c r="P59" s="2" t="s">
        <v>11</v>
      </c>
      <c r="Q59" s="2" t="s">
        <v>666</v>
      </c>
      <c r="R59" s="2" t="s">
        <v>746</v>
      </c>
      <c r="S59" s="10" t="s">
        <v>781</v>
      </c>
      <c r="T59" s="2" t="s">
        <v>855</v>
      </c>
      <c r="U59" s="2" t="s">
        <v>669</v>
      </c>
      <c r="V59" s="2" t="s">
        <v>673</v>
      </c>
    </row>
    <row r="60" spans="1:22" x14ac:dyDescent="0.25">
      <c r="A60" s="2" t="s">
        <v>828</v>
      </c>
      <c r="B60" s="7">
        <v>1001944783</v>
      </c>
      <c r="C60" s="2" t="s">
        <v>8</v>
      </c>
      <c r="D60" s="6">
        <v>1890</v>
      </c>
      <c r="E60" s="4">
        <v>26481</v>
      </c>
      <c r="F60" s="9">
        <f t="shared" ca="1" si="0"/>
        <v>48.829249756151697</v>
      </c>
      <c r="G60" s="2" t="s">
        <v>12</v>
      </c>
      <c r="H60" s="2" t="s">
        <v>14</v>
      </c>
      <c r="I60" s="2" t="s">
        <v>15</v>
      </c>
      <c r="J60" s="2" t="s">
        <v>22</v>
      </c>
      <c r="K60" s="2" t="s">
        <v>17</v>
      </c>
      <c r="L60" s="12">
        <v>40553</v>
      </c>
      <c r="M60" s="9">
        <f t="shared" ca="1" si="1"/>
        <v>1797</v>
      </c>
      <c r="N60" s="4">
        <v>42350</v>
      </c>
      <c r="O60" s="4" t="s">
        <v>705</v>
      </c>
      <c r="P60" s="2" t="s">
        <v>663</v>
      </c>
      <c r="Q60" s="2" t="s">
        <v>666</v>
      </c>
      <c r="R60" s="2" t="s">
        <v>746</v>
      </c>
      <c r="S60" s="8" t="s">
        <v>765</v>
      </c>
      <c r="T60" s="2" t="s">
        <v>855</v>
      </c>
      <c r="U60" s="2" t="s">
        <v>669</v>
      </c>
      <c r="V60" s="2" t="s">
        <v>673</v>
      </c>
    </row>
    <row r="61" spans="1:22" x14ac:dyDescent="0.25">
      <c r="A61" s="2" t="s">
        <v>478</v>
      </c>
      <c r="B61" s="2" t="s">
        <v>243</v>
      </c>
      <c r="C61" s="2" t="s">
        <v>8</v>
      </c>
      <c r="D61" s="6" t="s">
        <v>731</v>
      </c>
      <c r="E61" s="4">
        <v>28079</v>
      </c>
      <c r="F61" s="9">
        <f t="shared" ca="1" si="0"/>
        <v>44.45116756437087</v>
      </c>
      <c r="G61" s="2" t="s">
        <v>12</v>
      </c>
      <c r="H61" s="2" t="s">
        <v>14</v>
      </c>
      <c r="I61" s="2" t="s">
        <v>15</v>
      </c>
      <c r="J61" s="2" t="s">
        <v>22</v>
      </c>
      <c r="K61" s="2" t="s">
        <v>74</v>
      </c>
      <c r="L61" s="12">
        <v>40595</v>
      </c>
      <c r="M61" s="9">
        <f t="shared" ca="1" si="1"/>
        <v>581</v>
      </c>
      <c r="N61" s="4">
        <v>41176</v>
      </c>
      <c r="O61" s="4" t="s">
        <v>758</v>
      </c>
      <c r="P61" s="2" t="s">
        <v>665</v>
      </c>
      <c r="Q61" s="2" t="s">
        <v>666</v>
      </c>
      <c r="R61" s="2" t="s">
        <v>746</v>
      </c>
      <c r="S61" s="10">
        <v>42</v>
      </c>
      <c r="T61" s="2" t="s">
        <v>855</v>
      </c>
      <c r="U61" s="2" t="s">
        <v>40</v>
      </c>
      <c r="V61" s="2" t="s">
        <v>703</v>
      </c>
    </row>
    <row r="62" spans="1:22" x14ac:dyDescent="0.25">
      <c r="A62" s="2" t="s">
        <v>523</v>
      </c>
      <c r="B62" s="2" t="s">
        <v>266</v>
      </c>
      <c r="C62" s="2" t="s">
        <v>8</v>
      </c>
      <c r="D62" s="6">
        <v>2110</v>
      </c>
      <c r="E62" s="4">
        <v>29885</v>
      </c>
      <c r="F62" s="9">
        <f t="shared" ca="1" si="0"/>
        <v>39.503222358891421</v>
      </c>
      <c r="G62" s="2" t="s">
        <v>20</v>
      </c>
      <c r="H62" s="2" t="s">
        <v>14</v>
      </c>
      <c r="I62" s="2" t="s">
        <v>15</v>
      </c>
      <c r="J62" s="2" t="s">
        <v>22</v>
      </c>
      <c r="K62" s="2" t="s">
        <v>17</v>
      </c>
      <c r="L62" s="12">
        <v>41547</v>
      </c>
      <c r="M62" s="9">
        <f t="shared" ca="1" si="1"/>
        <v>2756</v>
      </c>
      <c r="O62" s="4" t="s">
        <v>715</v>
      </c>
      <c r="P62" s="2" t="s">
        <v>11</v>
      </c>
      <c r="Q62" s="2" t="s">
        <v>666</v>
      </c>
      <c r="R62" s="2" t="s">
        <v>746</v>
      </c>
      <c r="S62" s="10" t="s">
        <v>783</v>
      </c>
      <c r="T62" s="2" t="s">
        <v>855</v>
      </c>
      <c r="U62" s="2" t="s">
        <v>253</v>
      </c>
      <c r="V62" s="2" t="s">
        <v>671</v>
      </c>
    </row>
    <row r="63" spans="1:22" x14ac:dyDescent="0.25">
      <c r="A63" s="2" t="s">
        <v>527</v>
      </c>
      <c r="B63" s="2" t="s">
        <v>103</v>
      </c>
      <c r="C63" s="2" t="s">
        <v>8</v>
      </c>
      <c r="D63" s="6">
        <v>2045</v>
      </c>
      <c r="E63" s="4">
        <v>29808</v>
      </c>
      <c r="F63" s="9">
        <f t="shared" ca="1" si="0"/>
        <v>39.714181263001009</v>
      </c>
      <c r="G63" s="2" t="s">
        <v>12</v>
      </c>
      <c r="H63" s="2" t="s">
        <v>30</v>
      </c>
      <c r="I63" s="2" t="s">
        <v>15</v>
      </c>
      <c r="J63" s="2" t="s">
        <v>756</v>
      </c>
      <c r="K63" s="2" t="s">
        <v>291</v>
      </c>
      <c r="L63" s="12">
        <v>41137</v>
      </c>
      <c r="M63" s="9">
        <f t="shared" ca="1" si="1"/>
        <v>3166</v>
      </c>
      <c r="O63" s="4" t="s">
        <v>715</v>
      </c>
      <c r="P63" s="2" t="s">
        <v>11</v>
      </c>
      <c r="Q63" s="2" t="s">
        <v>666</v>
      </c>
      <c r="R63" s="2" t="s">
        <v>746</v>
      </c>
      <c r="S63" s="10" t="s">
        <v>773</v>
      </c>
      <c r="T63" s="2" t="s">
        <v>855</v>
      </c>
      <c r="U63" s="2" t="s">
        <v>82</v>
      </c>
      <c r="V63" s="2" t="s">
        <v>673</v>
      </c>
    </row>
    <row r="64" spans="1:22" x14ac:dyDescent="0.25">
      <c r="A64" s="2" t="s">
        <v>119</v>
      </c>
      <c r="B64" s="2" t="s">
        <v>120</v>
      </c>
      <c r="C64" s="2" t="s">
        <v>8</v>
      </c>
      <c r="D64" s="6">
        <v>2030</v>
      </c>
      <c r="E64" s="4">
        <v>28254</v>
      </c>
      <c r="F64" s="9">
        <f t="shared" ca="1" si="0"/>
        <v>43.971715509576349</v>
      </c>
      <c r="G64" s="2" t="s">
        <v>20</v>
      </c>
      <c r="H64" s="2" t="s">
        <v>14</v>
      </c>
      <c r="I64" s="2" t="s">
        <v>15</v>
      </c>
      <c r="J64" s="2" t="s">
        <v>22</v>
      </c>
      <c r="K64" s="2" t="s">
        <v>17</v>
      </c>
      <c r="L64" s="12">
        <v>40476</v>
      </c>
      <c r="M64" s="9">
        <f t="shared" ca="1" si="1"/>
        <v>2032</v>
      </c>
      <c r="N64" s="4">
        <v>42508</v>
      </c>
      <c r="O64" s="4" t="s">
        <v>704</v>
      </c>
      <c r="P64" s="2" t="s">
        <v>665</v>
      </c>
      <c r="Q64" s="2" t="s">
        <v>666</v>
      </c>
      <c r="R64" s="2" t="s">
        <v>746</v>
      </c>
      <c r="S64" s="10">
        <v>38.5</v>
      </c>
      <c r="T64" s="2" t="s">
        <v>855</v>
      </c>
      <c r="U64" s="2" t="s">
        <v>82</v>
      </c>
      <c r="V64" s="2" t="s">
        <v>673</v>
      </c>
    </row>
    <row r="65" spans="1:22" x14ac:dyDescent="0.25">
      <c r="A65" s="2" t="s">
        <v>487</v>
      </c>
      <c r="B65" s="2" t="s">
        <v>356</v>
      </c>
      <c r="C65" s="2" t="s">
        <v>8</v>
      </c>
      <c r="D65" s="6">
        <v>2451</v>
      </c>
      <c r="E65" s="4">
        <v>27667</v>
      </c>
      <c r="F65" s="9">
        <f t="shared" ca="1" si="0"/>
        <v>45.579934687658543</v>
      </c>
      <c r="G65" s="2" t="s">
        <v>20</v>
      </c>
      <c r="H65" s="2" t="s">
        <v>14</v>
      </c>
      <c r="I65" s="2" t="s">
        <v>15</v>
      </c>
      <c r="J65" s="2" t="s">
        <v>22</v>
      </c>
      <c r="K65" s="2" t="s">
        <v>17</v>
      </c>
      <c r="L65" s="12">
        <v>41184</v>
      </c>
      <c r="M65" s="9">
        <f t="shared" ca="1" si="1"/>
        <v>3119</v>
      </c>
      <c r="O65" s="4" t="s">
        <v>715</v>
      </c>
      <c r="P65" s="2" t="s">
        <v>11</v>
      </c>
      <c r="Q65" s="2" t="s">
        <v>666</v>
      </c>
      <c r="R65" s="2" t="s">
        <v>746</v>
      </c>
      <c r="S65" s="10" t="s">
        <v>784</v>
      </c>
      <c r="T65" s="2" t="s">
        <v>855</v>
      </c>
      <c r="U65" s="2" t="s">
        <v>676</v>
      </c>
      <c r="V65" s="2" t="s">
        <v>673</v>
      </c>
    </row>
    <row r="66" spans="1:22" x14ac:dyDescent="0.25">
      <c r="A66" s="2" t="s">
        <v>829</v>
      </c>
      <c r="B66" s="7">
        <v>1000974650</v>
      </c>
      <c r="C66" s="2" t="s">
        <v>8</v>
      </c>
      <c r="D66" s="6">
        <v>1803</v>
      </c>
      <c r="E66" s="4">
        <v>27745</v>
      </c>
      <c r="F66" s="9">
        <f t="shared" ref="F66:F129" ca="1" si="2">(NOW()-E66)/365</f>
        <v>45.366236057521554</v>
      </c>
      <c r="G66" s="2" t="s">
        <v>12</v>
      </c>
      <c r="H66" s="1" t="s">
        <v>21</v>
      </c>
      <c r="I66" s="2" t="s">
        <v>15</v>
      </c>
      <c r="J66" s="2" t="s">
        <v>22</v>
      </c>
      <c r="K66" s="2" t="s">
        <v>17</v>
      </c>
      <c r="L66" s="12">
        <v>40379</v>
      </c>
      <c r="M66" s="9">
        <f t="shared" ref="M66:M129" ca="1" si="3">IF(ISBLANK(N66), _xlfn.DAYS(NOW(), L66), _xlfn.DAYS(N66, L66))</f>
        <v>3924</v>
      </c>
      <c r="O66" s="4" t="s">
        <v>715</v>
      </c>
      <c r="P66" s="2" t="s">
        <v>11</v>
      </c>
      <c r="Q66" s="2" t="s">
        <v>666</v>
      </c>
      <c r="R66" s="2" t="s">
        <v>746</v>
      </c>
      <c r="S66" s="10" t="s">
        <v>773</v>
      </c>
      <c r="T66" s="2" t="s">
        <v>855</v>
      </c>
      <c r="U66" s="2" t="s">
        <v>680</v>
      </c>
      <c r="V66" s="2" t="s">
        <v>703</v>
      </c>
    </row>
    <row r="67" spans="1:22" x14ac:dyDescent="0.25">
      <c r="A67" s="2" t="s">
        <v>493</v>
      </c>
      <c r="B67" s="2" t="s">
        <v>367</v>
      </c>
      <c r="C67" s="2" t="s">
        <v>8</v>
      </c>
      <c r="D67" s="6">
        <v>1776</v>
      </c>
      <c r="E67" s="4">
        <v>28577</v>
      </c>
      <c r="F67" s="9">
        <f t="shared" ca="1" si="2"/>
        <v>43.086784002727036</v>
      </c>
      <c r="G67" s="2" t="s">
        <v>20</v>
      </c>
      <c r="H67" s="2" t="s">
        <v>14</v>
      </c>
      <c r="I67" s="2" t="s">
        <v>15</v>
      </c>
      <c r="J67" s="2" t="s">
        <v>22</v>
      </c>
      <c r="K67" s="2" t="s">
        <v>33</v>
      </c>
      <c r="L67" s="12">
        <v>39821</v>
      </c>
      <c r="M67" s="9">
        <f t="shared" ca="1" si="3"/>
        <v>4482</v>
      </c>
      <c r="O67" s="4" t="s">
        <v>715</v>
      </c>
      <c r="P67" s="2" t="s">
        <v>11</v>
      </c>
      <c r="Q67" s="2" t="s">
        <v>666</v>
      </c>
      <c r="R67" s="2" t="s">
        <v>746</v>
      </c>
      <c r="S67" s="10" t="s">
        <v>783</v>
      </c>
      <c r="T67" s="2" t="s">
        <v>855</v>
      </c>
      <c r="U67" s="2" t="s">
        <v>260</v>
      </c>
      <c r="V67" s="2" t="s">
        <v>673</v>
      </c>
    </row>
    <row r="68" spans="1:22" x14ac:dyDescent="0.25">
      <c r="A68" s="2" t="s">
        <v>77</v>
      </c>
      <c r="B68" s="2" t="s">
        <v>78</v>
      </c>
      <c r="C68" s="2" t="s">
        <v>8</v>
      </c>
      <c r="D68" s="6">
        <v>2478</v>
      </c>
      <c r="E68" s="4">
        <v>20407</v>
      </c>
      <c r="F68" s="9">
        <f t="shared" ca="1" si="2"/>
        <v>65.470345646562649</v>
      </c>
      <c r="G68" s="2" t="s">
        <v>20</v>
      </c>
      <c r="H68" s="2" t="s">
        <v>14</v>
      </c>
      <c r="I68" s="2" t="s">
        <v>15</v>
      </c>
      <c r="J68" s="2" t="s">
        <v>22</v>
      </c>
      <c r="K68" s="2" t="s">
        <v>33</v>
      </c>
      <c r="L68" s="12">
        <v>40812</v>
      </c>
      <c r="M68" s="9">
        <f t="shared" ca="1" si="3"/>
        <v>98</v>
      </c>
      <c r="N68" s="4">
        <v>40910</v>
      </c>
      <c r="O68" s="4" t="s">
        <v>704</v>
      </c>
      <c r="P68" s="2" t="s">
        <v>665</v>
      </c>
      <c r="Q68" s="2" t="s">
        <v>666</v>
      </c>
      <c r="R68" s="2" t="s">
        <v>746</v>
      </c>
      <c r="S68" s="10">
        <v>33.5</v>
      </c>
      <c r="T68" s="2" t="s">
        <v>855</v>
      </c>
      <c r="U68" s="2" t="s">
        <v>749</v>
      </c>
      <c r="V68" s="2" t="s">
        <v>673</v>
      </c>
    </row>
    <row r="69" spans="1:22" x14ac:dyDescent="0.25">
      <c r="A69" s="2" t="s">
        <v>539</v>
      </c>
      <c r="B69" s="2" t="s">
        <v>126</v>
      </c>
      <c r="C69" s="2" t="s">
        <v>8</v>
      </c>
      <c r="D69" s="6" t="s">
        <v>67</v>
      </c>
      <c r="E69" s="4">
        <v>30507</v>
      </c>
      <c r="F69" s="9">
        <f t="shared" ca="1" si="2"/>
        <v>37.799112769850325</v>
      </c>
      <c r="G69" s="2" t="s">
        <v>12</v>
      </c>
      <c r="H69" s="2" t="s">
        <v>30</v>
      </c>
      <c r="I69" s="2" t="s">
        <v>15</v>
      </c>
      <c r="J69" s="2" t="s">
        <v>22</v>
      </c>
      <c r="K69" s="2" t="s">
        <v>17</v>
      </c>
      <c r="L69" s="12">
        <v>40729</v>
      </c>
      <c r="M69" s="9">
        <f t="shared" ca="1" si="3"/>
        <v>3574</v>
      </c>
      <c r="N69" s="4"/>
      <c r="O69" s="4" t="s">
        <v>715</v>
      </c>
      <c r="P69" s="2" t="s">
        <v>11</v>
      </c>
      <c r="Q69" s="2" t="s">
        <v>666</v>
      </c>
      <c r="R69" s="2" t="s">
        <v>744</v>
      </c>
      <c r="S69" s="10">
        <v>20</v>
      </c>
      <c r="T69" s="2" t="s">
        <v>857</v>
      </c>
      <c r="U69" s="2" t="s">
        <v>678</v>
      </c>
      <c r="V69" s="2" t="s">
        <v>671</v>
      </c>
    </row>
    <row r="70" spans="1:22" x14ac:dyDescent="0.25">
      <c r="A70" s="2" t="s">
        <v>621</v>
      </c>
      <c r="B70" s="2" t="s">
        <v>394</v>
      </c>
      <c r="C70" s="2" t="s">
        <v>8</v>
      </c>
      <c r="D70" s="6">
        <v>1886</v>
      </c>
      <c r="E70" s="4">
        <v>32413</v>
      </c>
      <c r="F70" s="9">
        <f t="shared" ca="1" si="2"/>
        <v>32.577194961631143</v>
      </c>
      <c r="G70" s="2" t="s">
        <v>20</v>
      </c>
      <c r="H70" s="2" t="s">
        <v>14</v>
      </c>
      <c r="I70" s="2" t="s">
        <v>15</v>
      </c>
      <c r="J70" s="2" t="s">
        <v>22</v>
      </c>
      <c r="K70" s="2" t="s">
        <v>17</v>
      </c>
      <c r="L70" s="12">
        <v>39454</v>
      </c>
      <c r="M70" s="9">
        <f t="shared" ca="1" si="3"/>
        <v>4849</v>
      </c>
      <c r="N70" s="4"/>
      <c r="O70" s="4" t="s">
        <v>715</v>
      </c>
      <c r="P70" s="2" t="s">
        <v>11</v>
      </c>
      <c r="Q70" s="2" t="s">
        <v>666</v>
      </c>
      <c r="R70" s="2" t="s">
        <v>744</v>
      </c>
      <c r="S70" s="10">
        <v>21</v>
      </c>
      <c r="T70" s="2" t="s">
        <v>860</v>
      </c>
      <c r="U70" s="2" t="s">
        <v>260</v>
      </c>
      <c r="V70" s="2" t="s">
        <v>673</v>
      </c>
    </row>
    <row r="71" spans="1:22" x14ac:dyDescent="0.25">
      <c r="A71" s="2" t="s">
        <v>831</v>
      </c>
      <c r="B71" s="7">
        <v>1001417624</v>
      </c>
      <c r="C71" s="2" t="s">
        <v>8</v>
      </c>
      <c r="D71" s="6" t="s">
        <v>734</v>
      </c>
      <c r="E71" s="4">
        <v>32759</v>
      </c>
      <c r="F71" s="9">
        <f t="shared" ca="1" si="2"/>
        <v>31.629249756151694</v>
      </c>
      <c r="G71" s="2" t="s">
        <v>20</v>
      </c>
      <c r="H71" s="2" t="s">
        <v>21</v>
      </c>
      <c r="I71" s="2" t="s">
        <v>15</v>
      </c>
      <c r="J71" s="2" t="s">
        <v>22</v>
      </c>
      <c r="K71" s="2" t="s">
        <v>17</v>
      </c>
      <c r="L71" s="12">
        <v>40735</v>
      </c>
      <c r="M71" s="9">
        <f t="shared" ca="1" si="3"/>
        <v>57</v>
      </c>
      <c r="N71" s="4">
        <v>40792</v>
      </c>
      <c r="O71" s="4" t="s">
        <v>706</v>
      </c>
      <c r="P71" s="2" t="s">
        <v>665</v>
      </c>
      <c r="Q71" s="2" t="s">
        <v>666</v>
      </c>
      <c r="R71" s="2" t="s">
        <v>744</v>
      </c>
      <c r="S71" s="10">
        <v>16</v>
      </c>
      <c r="T71" s="2" t="s">
        <v>858</v>
      </c>
      <c r="U71" s="2" t="s">
        <v>305</v>
      </c>
      <c r="V71" s="2" t="s">
        <v>675</v>
      </c>
    </row>
    <row r="72" spans="1:22" x14ac:dyDescent="0.25">
      <c r="A72" s="2" t="s">
        <v>128</v>
      </c>
      <c r="B72" s="2" t="s">
        <v>129</v>
      </c>
      <c r="C72" s="2" t="s">
        <v>8</v>
      </c>
      <c r="D72" s="6" t="s">
        <v>307</v>
      </c>
      <c r="E72" s="4">
        <v>28267</v>
      </c>
      <c r="F72" s="9">
        <f t="shared" ca="1" si="2"/>
        <v>43.936099071220184</v>
      </c>
      <c r="G72" s="2" t="s">
        <v>20</v>
      </c>
      <c r="H72" s="2" t="s">
        <v>30</v>
      </c>
      <c r="I72" s="2" t="s">
        <v>15</v>
      </c>
      <c r="J72" s="2" t="s">
        <v>22</v>
      </c>
      <c r="K72" s="2" t="s">
        <v>17</v>
      </c>
      <c r="L72" s="12">
        <v>40917</v>
      </c>
      <c r="M72" s="9">
        <f t="shared" ca="1" si="3"/>
        <v>3386</v>
      </c>
      <c r="N72" s="4"/>
      <c r="O72" s="4" t="s">
        <v>715</v>
      </c>
      <c r="P72" s="2" t="s">
        <v>11</v>
      </c>
      <c r="Q72" s="2" t="s">
        <v>666</v>
      </c>
      <c r="R72" s="2" t="s">
        <v>744</v>
      </c>
      <c r="S72" s="10">
        <v>23</v>
      </c>
      <c r="T72" s="2" t="s">
        <v>859</v>
      </c>
      <c r="U72" s="2" t="s">
        <v>678</v>
      </c>
      <c r="V72" s="2" t="s">
        <v>674</v>
      </c>
    </row>
    <row r="73" spans="1:22" x14ac:dyDescent="0.25">
      <c r="A73" s="2" t="s">
        <v>546</v>
      </c>
      <c r="B73" s="2" t="s">
        <v>132</v>
      </c>
      <c r="C73" s="2" t="s">
        <v>8</v>
      </c>
      <c r="D73" s="6" t="s">
        <v>131</v>
      </c>
      <c r="E73" s="4">
        <v>30365</v>
      </c>
      <c r="F73" s="9">
        <f t="shared" ca="1" si="2"/>
        <v>38.188153865740738</v>
      </c>
      <c r="G73" s="2" t="s">
        <v>12</v>
      </c>
      <c r="H73" s="2" t="s">
        <v>702</v>
      </c>
      <c r="I73" s="2" t="s">
        <v>15</v>
      </c>
      <c r="J73" s="2" t="s">
        <v>22</v>
      </c>
      <c r="K73" s="2" t="s">
        <v>17</v>
      </c>
      <c r="L73" s="12">
        <v>41547</v>
      </c>
      <c r="M73" s="9">
        <f t="shared" ca="1" si="3"/>
        <v>2756</v>
      </c>
      <c r="N73" s="4"/>
      <c r="O73" s="4" t="s">
        <v>715</v>
      </c>
      <c r="P73" s="2" t="s">
        <v>11</v>
      </c>
      <c r="Q73" s="2" t="s">
        <v>666</v>
      </c>
      <c r="R73" s="2" t="s">
        <v>744</v>
      </c>
      <c r="S73" s="10">
        <v>22</v>
      </c>
      <c r="T73" s="2" t="s">
        <v>861</v>
      </c>
      <c r="U73" s="2" t="s">
        <v>669</v>
      </c>
      <c r="V73" s="2" t="s">
        <v>675</v>
      </c>
    </row>
    <row r="74" spans="1:22" x14ac:dyDescent="0.25">
      <c r="A74" s="2" t="s">
        <v>448</v>
      </c>
      <c r="B74" s="2" t="s">
        <v>133</v>
      </c>
      <c r="C74" s="2" t="s">
        <v>8</v>
      </c>
      <c r="D74" s="6" t="s">
        <v>251</v>
      </c>
      <c r="E74" s="4">
        <v>25610</v>
      </c>
      <c r="F74" s="9">
        <f t="shared" ca="1" si="2"/>
        <v>51.215551126014709</v>
      </c>
      <c r="G74" s="2" t="s">
        <v>20</v>
      </c>
      <c r="H74" s="2" t="s">
        <v>30</v>
      </c>
      <c r="I74" s="2" t="s">
        <v>15</v>
      </c>
      <c r="J74" s="2" t="s">
        <v>22</v>
      </c>
      <c r="K74" s="2" t="s">
        <v>366</v>
      </c>
      <c r="L74" s="12">
        <v>40000</v>
      </c>
      <c r="M74" s="9">
        <f t="shared" ca="1" si="3"/>
        <v>4303</v>
      </c>
      <c r="N74" s="4"/>
      <c r="O74" s="4" t="s">
        <v>715</v>
      </c>
      <c r="P74" s="2" t="s">
        <v>664</v>
      </c>
      <c r="Q74" s="2" t="s">
        <v>666</v>
      </c>
      <c r="R74" s="2" t="s">
        <v>744</v>
      </c>
      <c r="S74" s="10">
        <v>22</v>
      </c>
      <c r="T74" s="2" t="s">
        <v>869</v>
      </c>
      <c r="U74" s="2" t="s">
        <v>749</v>
      </c>
      <c r="V74" s="2" t="s">
        <v>673</v>
      </c>
    </row>
    <row r="75" spans="1:22" x14ac:dyDescent="0.25">
      <c r="A75" s="2" t="s">
        <v>135</v>
      </c>
      <c r="B75" s="2" t="s">
        <v>136</v>
      </c>
      <c r="C75" s="2" t="s">
        <v>8</v>
      </c>
      <c r="D75" s="6" t="s">
        <v>251</v>
      </c>
      <c r="E75" s="4">
        <v>27041</v>
      </c>
      <c r="F75" s="9">
        <f t="shared" ca="1" si="2"/>
        <v>47.295003180809225</v>
      </c>
      <c r="G75" s="2" t="s">
        <v>20</v>
      </c>
      <c r="H75" s="2" t="s">
        <v>14</v>
      </c>
      <c r="I75" s="2" t="s">
        <v>15</v>
      </c>
      <c r="J75" s="2" t="s">
        <v>16</v>
      </c>
      <c r="K75" s="2" t="s">
        <v>291</v>
      </c>
      <c r="L75" s="12">
        <v>40553</v>
      </c>
      <c r="M75" s="9">
        <f t="shared" ca="1" si="3"/>
        <v>2</v>
      </c>
      <c r="N75" s="4">
        <v>40555</v>
      </c>
      <c r="O75" s="4" t="s">
        <v>704</v>
      </c>
      <c r="P75" s="2" t="s">
        <v>665</v>
      </c>
      <c r="Q75" s="2" t="s">
        <v>666</v>
      </c>
      <c r="R75" s="2" t="s">
        <v>744</v>
      </c>
      <c r="S75" s="10">
        <v>17</v>
      </c>
      <c r="T75" s="2" t="s">
        <v>200</v>
      </c>
      <c r="U75" s="2" t="s">
        <v>749</v>
      </c>
      <c r="V75" s="2" t="s">
        <v>675</v>
      </c>
    </row>
    <row r="76" spans="1:22" x14ac:dyDescent="0.25">
      <c r="A76" s="2" t="s">
        <v>469</v>
      </c>
      <c r="B76" s="2" t="s">
        <v>138</v>
      </c>
      <c r="C76" s="2" t="s">
        <v>8</v>
      </c>
      <c r="D76" s="6" t="s">
        <v>137</v>
      </c>
      <c r="E76" s="4">
        <v>27081</v>
      </c>
      <c r="F76" s="9">
        <f t="shared" ca="1" si="2"/>
        <v>47.185414139713338</v>
      </c>
      <c r="G76" s="2" t="s">
        <v>12</v>
      </c>
      <c r="H76" s="2" t="s">
        <v>14</v>
      </c>
      <c r="I76" s="2" t="s">
        <v>15</v>
      </c>
      <c r="J76" s="2" t="s">
        <v>16</v>
      </c>
      <c r="K76" s="2" t="s">
        <v>74</v>
      </c>
      <c r="L76" s="12">
        <v>41001</v>
      </c>
      <c r="M76" s="9">
        <f t="shared" ca="1" si="3"/>
        <v>170</v>
      </c>
      <c r="N76" s="4">
        <v>41171</v>
      </c>
      <c r="O76" s="4" t="s">
        <v>758</v>
      </c>
      <c r="P76" s="2" t="s">
        <v>665</v>
      </c>
      <c r="Q76" s="2" t="s">
        <v>666</v>
      </c>
      <c r="R76" s="2" t="s">
        <v>744</v>
      </c>
      <c r="S76" s="10">
        <v>22</v>
      </c>
      <c r="T76" s="2" t="s">
        <v>863</v>
      </c>
      <c r="U76" s="2" t="s">
        <v>749</v>
      </c>
      <c r="V76" s="2" t="s">
        <v>682</v>
      </c>
    </row>
    <row r="77" spans="1:22" x14ac:dyDescent="0.25">
      <c r="A77" s="2" t="s">
        <v>139</v>
      </c>
      <c r="B77" s="2" t="s">
        <v>140</v>
      </c>
      <c r="C77" s="2" t="s">
        <v>8</v>
      </c>
      <c r="D77" s="6">
        <v>1810</v>
      </c>
      <c r="E77" s="4">
        <v>30517</v>
      </c>
      <c r="F77" s="9">
        <f t="shared" ca="1" si="2"/>
        <v>37.771715509576353</v>
      </c>
      <c r="G77" s="2" t="s">
        <v>12</v>
      </c>
      <c r="H77" s="2" t="s">
        <v>30</v>
      </c>
      <c r="I77" s="2" t="s">
        <v>15</v>
      </c>
      <c r="J77" s="2" t="s">
        <v>22</v>
      </c>
      <c r="K77" s="2" t="s">
        <v>366</v>
      </c>
      <c r="L77" s="12">
        <v>40959</v>
      </c>
      <c r="M77" s="9">
        <f t="shared" ca="1" si="3"/>
        <v>3344</v>
      </c>
      <c r="N77" s="4"/>
      <c r="O77" s="4" t="s">
        <v>715</v>
      </c>
      <c r="P77" s="2" t="s">
        <v>11</v>
      </c>
      <c r="Q77" s="2" t="s">
        <v>666</v>
      </c>
      <c r="R77" s="2" t="s">
        <v>744</v>
      </c>
      <c r="S77" s="10">
        <v>16.760000000000002</v>
      </c>
      <c r="T77" s="2" t="s">
        <v>862</v>
      </c>
      <c r="U77" s="2" t="s">
        <v>176</v>
      </c>
      <c r="V77" s="2" t="s">
        <v>673</v>
      </c>
    </row>
    <row r="78" spans="1:22" x14ac:dyDescent="0.25">
      <c r="A78" s="2" t="s">
        <v>684</v>
      </c>
      <c r="B78" s="2" t="s">
        <v>142</v>
      </c>
      <c r="C78" s="2" t="s">
        <v>8</v>
      </c>
      <c r="D78" s="6" t="s">
        <v>309</v>
      </c>
      <c r="E78" s="4">
        <v>28321</v>
      </c>
      <c r="F78" s="9">
        <f t="shared" ca="1" si="2"/>
        <v>43.788153865740732</v>
      </c>
      <c r="G78" s="2" t="s">
        <v>12</v>
      </c>
      <c r="H78" s="2" t="s">
        <v>21</v>
      </c>
      <c r="I78" s="2" t="s">
        <v>15</v>
      </c>
      <c r="J78" s="2" t="s">
        <v>22</v>
      </c>
      <c r="K78" s="2" t="s">
        <v>17</v>
      </c>
      <c r="L78" s="12">
        <v>41176</v>
      </c>
      <c r="M78" s="9">
        <f t="shared" ca="1" si="3"/>
        <v>194</v>
      </c>
      <c r="N78" s="4">
        <v>41370</v>
      </c>
      <c r="O78" s="4" t="s">
        <v>704</v>
      </c>
      <c r="P78" s="2" t="s">
        <v>665</v>
      </c>
      <c r="Q78" s="2" t="s">
        <v>666</v>
      </c>
      <c r="R78" s="2" t="s">
        <v>744</v>
      </c>
      <c r="S78" s="10">
        <v>18</v>
      </c>
      <c r="T78" s="2" t="s">
        <v>857</v>
      </c>
      <c r="U78" s="2" t="s">
        <v>178</v>
      </c>
      <c r="V78" s="2" t="s">
        <v>673</v>
      </c>
    </row>
    <row r="79" spans="1:22" x14ac:dyDescent="0.25">
      <c r="A79" s="2" t="s">
        <v>450</v>
      </c>
      <c r="B79" s="2" t="s">
        <v>144</v>
      </c>
      <c r="C79" s="2" t="s">
        <v>8</v>
      </c>
      <c r="D79" s="6" t="s">
        <v>143</v>
      </c>
      <c r="E79" s="4">
        <v>25868</v>
      </c>
      <c r="F79" s="9">
        <f t="shared" ca="1" si="2"/>
        <v>50.508701810946214</v>
      </c>
      <c r="G79" s="2" t="s">
        <v>20</v>
      </c>
      <c r="H79" s="2" t="s">
        <v>30</v>
      </c>
      <c r="I79" s="2" t="s">
        <v>63</v>
      </c>
      <c r="J79" s="2" t="s">
        <v>22</v>
      </c>
      <c r="K79" s="2" t="s">
        <v>17</v>
      </c>
      <c r="L79" s="12">
        <v>40637</v>
      </c>
      <c r="M79" s="9">
        <f t="shared" ca="1" si="3"/>
        <v>3666</v>
      </c>
      <c r="N79" s="4"/>
      <c r="O79" s="4" t="s">
        <v>715</v>
      </c>
      <c r="P79" s="2" t="s">
        <v>11</v>
      </c>
      <c r="Q79" s="2" t="s">
        <v>666</v>
      </c>
      <c r="R79" s="2" t="s">
        <v>744</v>
      </c>
      <c r="S79" s="10">
        <v>22</v>
      </c>
      <c r="T79" s="2" t="s">
        <v>860</v>
      </c>
      <c r="U79" s="2" t="s">
        <v>141</v>
      </c>
      <c r="V79" s="2" t="s">
        <v>673</v>
      </c>
    </row>
    <row r="80" spans="1:22" x14ac:dyDescent="0.25">
      <c r="A80" s="2" t="s">
        <v>506</v>
      </c>
      <c r="B80" s="2" t="s">
        <v>145</v>
      </c>
      <c r="C80" s="2" t="s">
        <v>8</v>
      </c>
      <c r="D80" s="6">
        <v>2452</v>
      </c>
      <c r="E80" s="4">
        <v>28951</v>
      </c>
      <c r="F80" s="9">
        <f t="shared" ca="1" si="2"/>
        <v>42.062126468480464</v>
      </c>
      <c r="G80" s="2" t="s">
        <v>12</v>
      </c>
      <c r="H80" s="2" t="s">
        <v>30</v>
      </c>
      <c r="I80" s="2" t="s">
        <v>15</v>
      </c>
      <c r="J80" s="2" t="s">
        <v>22</v>
      </c>
      <c r="K80" s="2" t="s">
        <v>74</v>
      </c>
      <c r="L80" s="12">
        <v>41463</v>
      </c>
      <c r="M80" s="9">
        <f t="shared" ca="1" si="3"/>
        <v>2840</v>
      </c>
      <c r="N80" s="4"/>
      <c r="O80" s="4" t="s">
        <v>715</v>
      </c>
      <c r="P80" s="2" t="s">
        <v>664</v>
      </c>
      <c r="Q80" s="2" t="s">
        <v>666</v>
      </c>
      <c r="R80" s="2" t="s">
        <v>744</v>
      </c>
      <c r="S80" s="10">
        <v>17</v>
      </c>
      <c r="T80" s="2" t="s">
        <v>858</v>
      </c>
      <c r="U80" s="2" t="s">
        <v>678</v>
      </c>
      <c r="V80" s="2" t="s">
        <v>673</v>
      </c>
    </row>
    <row r="81" spans="1:22" x14ac:dyDescent="0.25">
      <c r="A81" s="2" t="s">
        <v>455</v>
      </c>
      <c r="B81" s="2" t="s">
        <v>149</v>
      </c>
      <c r="C81" s="2" t="s">
        <v>8</v>
      </c>
      <c r="D81" s="6" t="s">
        <v>148</v>
      </c>
      <c r="E81" s="4">
        <v>25924</v>
      </c>
      <c r="F81" s="9">
        <f t="shared" ca="1" si="2"/>
        <v>50.355277153411969</v>
      </c>
      <c r="G81" s="2" t="s">
        <v>12</v>
      </c>
      <c r="H81" s="2" t="s">
        <v>30</v>
      </c>
      <c r="I81" s="2" t="s">
        <v>15</v>
      </c>
      <c r="J81" s="2" t="s">
        <v>16</v>
      </c>
      <c r="K81" s="2" t="s">
        <v>17</v>
      </c>
      <c r="L81" s="12">
        <v>41001</v>
      </c>
      <c r="M81" s="9">
        <f t="shared" ca="1" si="3"/>
        <v>3302</v>
      </c>
      <c r="N81" s="4"/>
      <c r="O81" s="4" t="s">
        <v>715</v>
      </c>
      <c r="P81" s="2" t="s">
        <v>11</v>
      </c>
      <c r="Q81" s="2" t="s">
        <v>666</v>
      </c>
      <c r="R81" s="2" t="s">
        <v>744</v>
      </c>
      <c r="S81" s="10">
        <v>16</v>
      </c>
      <c r="T81" s="2" t="s">
        <v>859</v>
      </c>
      <c r="U81" s="2" t="s">
        <v>305</v>
      </c>
      <c r="V81" s="2" t="s">
        <v>673</v>
      </c>
    </row>
    <row r="82" spans="1:22" x14ac:dyDescent="0.25">
      <c r="A82" s="2" t="s">
        <v>709</v>
      </c>
      <c r="B82" s="2" t="s">
        <v>26</v>
      </c>
      <c r="C82" s="2" t="s">
        <v>8</v>
      </c>
      <c r="D82" s="6">
        <v>2027</v>
      </c>
      <c r="E82" s="4">
        <v>21546</v>
      </c>
      <c r="F82" s="9">
        <f t="shared" ca="1" si="2"/>
        <v>62.349797701357176</v>
      </c>
      <c r="G82" s="2" t="s">
        <v>20</v>
      </c>
      <c r="H82" s="2" t="s">
        <v>21</v>
      </c>
      <c r="I82" s="2" t="s">
        <v>15</v>
      </c>
      <c r="J82" s="2" t="s">
        <v>22</v>
      </c>
      <c r="K82" s="2" t="s">
        <v>74</v>
      </c>
      <c r="L82" s="12">
        <v>41505</v>
      </c>
      <c r="M82" s="9">
        <f t="shared" ca="1" si="3"/>
        <v>2798</v>
      </c>
      <c r="N82" s="4"/>
      <c r="O82" s="4" t="s">
        <v>715</v>
      </c>
      <c r="P82" s="2" t="s">
        <v>11</v>
      </c>
      <c r="Q82" s="2" t="s">
        <v>666</v>
      </c>
      <c r="R82" s="2" t="s">
        <v>744</v>
      </c>
      <c r="S82" s="10">
        <v>22</v>
      </c>
      <c r="T82" s="2" t="s">
        <v>861</v>
      </c>
      <c r="U82" s="2" t="s">
        <v>260</v>
      </c>
      <c r="V82" s="2" t="s">
        <v>673</v>
      </c>
    </row>
    <row r="83" spans="1:22" x14ac:dyDescent="0.25">
      <c r="A83" s="2" t="s">
        <v>642</v>
      </c>
      <c r="B83" s="2" t="s">
        <v>399</v>
      </c>
      <c r="C83" s="2" t="s">
        <v>8</v>
      </c>
      <c r="D83" s="6">
        <v>2031</v>
      </c>
      <c r="E83" s="4">
        <v>32752</v>
      </c>
      <c r="F83" s="9">
        <f t="shared" ca="1" si="2"/>
        <v>31.648427838343476</v>
      </c>
      <c r="G83" s="2" t="s">
        <v>20</v>
      </c>
      <c r="H83" s="2" t="s">
        <v>14</v>
      </c>
      <c r="I83" s="2" t="s">
        <v>15</v>
      </c>
      <c r="J83" s="2" t="s">
        <v>22</v>
      </c>
      <c r="K83" s="2" t="s">
        <v>17</v>
      </c>
      <c r="L83" s="12">
        <v>41827</v>
      </c>
      <c r="M83" s="9">
        <f t="shared" ca="1" si="3"/>
        <v>2476</v>
      </c>
      <c r="N83" s="4"/>
      <c r="O83" s="4" t="s">
        <v>715</v>
      </c>
      <c r="P83" s="2" t="s">
        <v>11</v>
      </c>
      <c r="Q83" s="2" t="s">
        <v>666</v>
      </c>
      <c r="R83" s="2" t="s">
        <v>744</v>
      </c>
      <c r="S83" s="10">
        <v>16</v>
      </c>
      <c r="T83" s="2" t="s">
        <v>869</v>
      </c>
      <c r="U83" s="2" t="s">
        <v>24</v>
      </c>
      <c r="V83" s="2" t="s">
        <v>671</v>
      </c>
    </row>
    <row r="84" spans="1:22" x14ac:dyDescent="0.25">
      <c r="A84" s="2" t="s">
        <v>655</v>
      </c>
      <c r="B84" s="2" t="s">
        <v>80</v>
      </c>
      <c r="C84" s="2" t="s">
        <v>8</v>
      </c>
      <c r="D84" s="6">
        <v>1701</v>
      </c>
      <c r="E84" s="4">
        <v>33109</v>
      </c>
      <c r="F84" s="9">
        <f t="shared" ca="1" si="2"/>
        <v>30.670345646562652</v>
      </c>
      <c r="G84" s="2" t="s">
        <v>20</v>
      </c>
      <c r="H84" s="2" t="s">
        <v>14</v>
      </c>
      <c r="I84" s="2" t="s">
        <v>15</v>
      </c>
      <c r="J84" s="2" t="s">
        <v>22</v>
      </c>
      <c r="K84" s="2" t="s">
        <v>17</v>
      </c>
      <c r="L84" s="12">
        <v>41001</v>
      </c>
      <c r="M84" s="9">
        <f t="shared" ca="1" si="3"/>
        <v>439</v>
      </c>
      <c r="N84" s="4">
        <v>41440</v>
      </c>
      <c r="O84" s="4" t="s">
        <v>704</v>
      </c>
      <c r="P84" s="2" t="s">
        <v>665</v>
      </c>
      <c r="Q84" s="2" t="s">
        <v>666</v>
      </c>
      <c r="R84" s="2" t="s">
        <v>744</v>
      </c>
      <c r="S84" s="10">
        <v>20</v>
      </c>
      <c r="T84" s="2" t="s">
        <v>200</v>
      </c>
      <c r="U84" s="2" t="s">
        <v>141</v>
      </c>
      <c r="V84" s="2" t="s">
        <v>673</v>
      </c>
    </row>
    <row r="85" spans="1:22" x14ac:dyDescent="0.25">
      <c r="A85" s="2" t="s">
        <v>422</v>
      </c>
      <c r="B85" s="2" t="s">
        <v>29</v>
      </c>
      <c r="C85" s="2" t="s">
        <v>8</v>
      </c>
      <c r="D85" s="6">
        <v>2043</v>
      </c>
      <c r="E85" s="4">
        <v>25506</v>
      </c>
      <c r="F85" s="9">
        <f t="shared" ca="1" si="2"/>
        <v>51.500482632864021</v>
      </c>
      <c r="G85" s="2" t="s">
        <v>20</v>
      </c>
      <c r="H85" s="2" t="s">
        <v>50</v>
      </c>
      <c r="I85" s="2" t="s">
        <v>15</v>
      </c>
      <c r="J85" s="2" t="s">
        <v>22</v>
      </c>
      <c r="K85" s="2" t="s">
        <v>33</v>
      </c>
      <c r="L85" s="12">
        <v>41589</v>
      </c>
      <c r="M85" s="9">
        <f t="shared" ca="1" si="3"/>
        <v>2714</v>
      </c>
      <c r="N85" s="4"/>
      <c r="O85" s="4" t="s">
        <v>715</v>
      </c>
      <c r="P85" s="2" t="s">
        <v>664</v>
      </c>
      <c r="Q85" s="2" t="s">
        <v>666</v>
      </c>
      <c r="R85" s="2" t="s">
        <v>744</v>
      </c>
      <c r="S85" s="10">
        <v>20</v>
      </c>
      <c r="T85" s="2" t="s">
        <v>863</v>
      </c>
      <c r="U85" s="2" t="s">
        <v>749</v>
      </c>
      <c r="V85" s="2" t="s">
        <v>673</v>
      </c>
    </row>
    <row r="86" spans="1:22" x14ac:dyDescent="0.25">
      <c r="A86" s="2" t="s">
        <v>104</v>
      </c>
      <c r="B86" s="2" t="s">
        <v>106</v>
      </c>
      <c r="C86" s="2" t="s">
        <v>8</v>
      </c>
      <c r="D86" s="6" t="s">
        <v>105</v>
      </c>
      <c r="E86" s="4">
        <v>30349</v>
      </c>
      <c r="F86" s="9">
        <f t="shared" ca="1" si="2"/>
        <v>38.231989482179088</v>
      </c>
      <c r="G86" s="2" t="s">
        <v>12</v>
      </c>
      <c r="H86" s="2" t="s">
        <v>702</v>
      </c>
      <c r="I86" s="2" t="s">
        <v>15</v>
      </c>
      <c r="J86" s="2" t="s">
        <v>22</v>
      </c>
      <c r="K86" s="2" t="s">
        <v>33</v>
      </c>
      <c r="L86" s="12">
        <v>41729</v>
      </c>
      <c r="M86" s="9">
        <f t="shared" ca="1" si="3"/>
        <v>2574</v>
      </c>
      <c r="N86" s="4"/>
      <c r="O86" s="4" t="s">
        <v>715</v>
      </c>
      <c r="P86" s="2" t="s">
        <v>11</v>
      </c>
      <c r="Q86" s="2" t="s">
        <v>666</v>
      </c>
      <c r="R86" s="2" t="s">
        <v>744</v>
      </c>
      <c r="S86" s="10">
        <v>20</v>
      </c>
      <c r="T86" s="2" t="s">
        <v>862</v>
      </c>
      <c r="U86" s="2" t="s">
        <v>678</v>
      </c>
      <c r="V86" s="2" t="s">
        <v>673</v>
      </c>
    </row>
    <row r="87" spans="1:22" x14ac:dyDescent="0.25">
      <c r="A87" s="2" t="s">
        <v>451</v>
      </c>
      <c r="B87" s="2" t="s">
        <v>167</v>
      </c>
      <c r="C87" s="2" t="s">
        <v>8</v>
      </c>
      <c r="D87" s="6" t="s">
        <v>166</v>
      </c>
      <c r="E87" s="4">
        <v>18630</v>
      </c>
      <c r="F87" s="9">
        <f t="shared" ca="1" si="2"/>
        <v>70.33883879724759</v>
      </c>
      <c r="G87" s="2" t="s">
        <v>20</v>
      </c>
      <c r="H87" s="2" t="s">
        <v>30</v>
      </c>
      <c r="I87" s="2" t="s">
        <v>15</v>
      </c>
      <c r="J87" s="2" t="s">
        <v>22</v>
      </c>
      <c r="K87" s="2" t="s">
        <v>17</v>
      </c>
      <c r="L87" s="12">
        <v>41911</v>
      </c>
      <c r="M87" s="9">
        <f t="shared" ca="1" si="3"/>
        <v>2392</v>
      </c>
      <c r="N87" s="4"/>
      <c r="O87" s="4" t="s">
        <v>715</v>
      </c>
      <c r="P87" s="2" t="s">
        <v>11</v>
      </c>
      <c r="Q87" s="2" t="s">
        <v>666</v>
      </c>
      <c r="R87" s="2" t="s">
        <v>744</v>
      </c>
      <c r="S87" s="10">
        <v>16</v>
      </c>
      <c r="T87" s="2" t="s">
        <v>857</v>
      </c>
      <c r="U87" s="2" t="s">
        <v>141</v>
      </c>
      <c r="V87" s="2" t="s">
        <v>673</v>
      </c>
    </row>
    <row r="88" spans="1:22" x14ac:dyDescent="0.25">
      <c r="A88" s="2" t="s">
        <v>507</v>
      </c>
      <c r="B88" s="2" t="s">
        <v>268</v>
      </c>
      <c r="C88" s="2" t="s">
        <v>8</v>
      </c>
      <c r="D88" s="6" t="s">
        <v>267</v>
      </c>
      <c r="E88" s="4">
        <v>28898</v>
      </c>
      <c r="F88" s="9">
        <f t="shared" ca="1" si="2"/>
        <v>42.207331947932516</v>
      </c>
      <c r="G88" s="2" t="s">
        <v>20</v>
      </c>
      <c r="H88" s="2" t="s">
        <v>30</v>
      </c>
      <c r="I88" s="2" t="s">
        <v>15</v>
      </c>
      <c r="J88" s="2" t="s">
        <v>22</v>
      </c>
      <c r="K88" s="2" t="s">
        <v>17</v>
      </c>
      <c r="L88" s="12">
        <v>41771</v>
      </c>
      <c r="M88" s="9">
        <f t="shared" ca="1" si="3"/>
        <v>2532</v>
      </c>
      <c r="N88" s="4"/>
      <c r="O88" s="4" t="s">
        <v>715</v>
      </c>
      <c r="P88" s="2" t="s">
        <v>11</v>
      </c>
      <c r="Q88" s="2" t="s">
        <v>666</v>
      </c>
      <c r="R88" s="2" t="s">
        <v>744</v>
      </c>
      <c r="S88" s="10">
        <v>19.5</v>
      </c>
      <c r="T88" s="2" t="s">
        <v>860</v>
      </c>
      <c r="U88" s="2" t="s">
        <v>82</v>
      </c>
      <c r="V88" s="2" t="s">
        <v>673</v>
      </c>
    </row>
    <row r="89" spans="1:22" x14ac:dyDescent="0.25">
      <c r="A89" s="2" t="s">
        <v>543</v>
      </c>
      <c r="B89" s="2" t="s">
        <v>169</v>
      </c>
      <c r="C89" s="2" t="s">
        <v>8</v>
      </c>
      <c r="D89" s="6" t="s">
        <v>168</v>
      </c>
      <c r="E89" s="4">
        <v>30552</v>
      </c>
      <c r="F89" s="9">
        <f t="shared" ca="1" si="2"/>
        <v>37.675825098617445</v>
      </c>
      <c r="G89" s="2" t="s">
        <v>12</v>
      </c>
      <c r="H89" s="2" t="s">
        <v>30</v>
      </c>
      <c r="I89" s="2" t="s">
        <v>15</v>
      </c>
      <c r="J89" s="2" t="s">
        <v>22</v>
      </c>
      <c r="K89" s="2" t="s">
        <v>17</v>
      </c>
      <c r="L89" s="12">
        <v>41463</v>
      </c>
      <c r="M89" s="9">
        <f t="shared" ca="1" si="3"/>
        <v>2840</v>
      </c>
      <c r="N89" s="4"/>
      <c r="O89" s="4" t="s">
        <v>715</v>
      </c>
      <c r="P89" s="2" t="s">
        <v>11</v>
      </c>
      <c r="Q89" s="2" t="s">
        <v>666</v>
      </c>
      <c r="R89" s="2" t="s">
        <v>744</v>
      </c>
      <c r="S89" s="10">
        <v>22</v>
      </c>
      <c r="T89" s="2" t="s">
        <v>858</v>
      </c>
      <c r="U89" s="2" t="s">
        <v>364</v>
      </c>
      <c r="V89" s="2" t="s">
        <v>673</v>
      </c>
    </row>
    <row r="90" spans="1:22" x14ac:dyDescent="0.25">
      <c r="A90" s="2" t="s">
        <v>696</v>
      </c>
      <c r="B90" s="2" t="s">
        <v>171</v>
      </c>
      <c r="C90" s="2" t="s">
        <v>8</v>
      </c>
      <c r="D90" s="6" t="s">
        <v>170</v>
      </c>
      <c r="E90" s="4">
        <v>30555</v>
      </c>
      <c r="F90" s="9">
        <f t="shared" ca="1" si="2"/>
        <v>37.667605920535259</v>
      </c>
      <c r="G90" s="2" t="s">
        <v>20</v>
      </c>
      <c r="H90" s="2" t="s">
        <v>30</v>
      </c>
      <c r="I90" s="2" t="s">
        <v>15</v>
      </c>
      <c r="J90" s="2" t="s">
        <v>22</v>
      </c>
      <c r="K90" s="2" t="s">
        <v>17</v>
      </c>
      <c r="L90" s="12">
        <v>40721</v>
      </c>
      <c r="M90" s="9">
        <f t="shared" ca="1" si="3"/>
        <v>1602</v>
      </c>
      <c r="N90" s="4">
        <v>42323</v>
      </c>
      <c r="O90" s="4" t="s">
        <v>710</v>
      </c>
      <c r="P90" s="2" t="s">
        <v>665</v>
      </c>
      <c r="Q90" s="2" t="s">
        <v>666</v>
      </c>
      <c r="R90" s="2" t="s">
        <v>744</v>
      </c>
      <c r="S90" s="10">
        <v>21</v>
      </c>
      <c r="T90" s="2" t="s">
        <v>859</v>
      </c>
      <c r="U90" s="2" t="s">
        <v>40</v>
      </c>
      <c r="V90" s="2" t="s">
        <v>682</v>
      </c>
    </row>
    <row r="91" spans="1:22" x14ac:dyDescent="0.25">
      <c r="A91" s="2" t="s">
        <v>606</v>
      </c>
      <c r="B91" s="2" t="s">
        <v>173</v>
      </c>
      <c r="C91" s="2" t="s">
        <v>8</v>
      </c>
      <c r="D91" s="6">
        <v>2044</v>
      </c>
      <c r="E91" s="4">
        <v>32294</v>
      </c>
      <c r="F91" s="9">
        <f t="shared" ca="1" si="2"/>
        <v>32.903222358891419</v>
      </c>
      <c r="G91" s="2" t="s">
        <v>20</v>
      </c>
      <c r="H91" s="2" t="s">
        <v>30</v>
      </c>
      <c r="I91" s="2" t="s">
        <v>163</v>
      </c>
      <c r="J91" s="2" t="s">
        <v>22</v>
      </c>
      <c r="K91" s="2" t="s">
        <v>33</v>
      </c>
      <c r="L91" s="12">
        <v>40819</v>
      </c>
      <c r="M91" s="9">
        <f t="shared" ca="1" si="3"/>
        <v>3484</v>
      </c>
      <c r="N91" s="4"/>
      <c r="O91" s="4" t="s">
        <v>715</v>
      </c>
      <c r="P91" s="2" t="s">
        <v>11</v>
      </c>
      <c r="Q91" s="2" t="s">
        <v>666</v>
      </c>
      <c r="R91" s="2" t="s">
        <v>744</v>
      </c>
      <c r="S91" s="10">
        <v>22</v>
      </c>
      <c r="T91" s="2" t="s">
        <v>861</v>
      </c>
      <c r="U91" s="2" t="s">
        <v>39</v>
      </c>
      <c r="V91" s="2" t="s">
        <v>673</v>
      </c>
    </row>
    <row r="92" spans="1:22" x14ac:dyDescent="0.25">
      <c r="A92" s="2" t="s">
        <v>522</v>
      </c>
      <c r="B92" s="2" t="s">
        <v>180</v>
      </c>
      <c r="C92" s="2" t="s">
        <v>8</v>
      </c>
      <c r="D92" s="6" t="s">
        <v>179</v>
      </c>
      <c r="E92" s="4">
        <v>29459</v>
      </c>
      <c r="F92" s="9">
        <f t="shared" ca="1" si="2"/>
        <v>40.670345646562652</v>
      </c>
      <c r="G92" s="2" t="s">
        <v>12</v>
      </c>
      <c r="H92" s="2" t="s">
        <v>14</v>
      </c>
      <c r="I92" s="2" t="s">
        <v>15</v>
      </c>
      <c r="J92" s="2" t="s">
        <v>22</v>
      </c>
      <c r="K92" s="2" t="s">
        <v>17</v>
      </c>
      <c r="L92" s="12">
        <v>42557</v>
      </c>
      <c r="M92" s="9">
        <f t="shared" ca="1" si="3"/>
        <v>1746</v>
      </c>
      <c r="N92" s="4"/>
      <c r="O92" s="4" t="s">
        <v>716</v>
      </c>
      <c r="P92" s="2" t="s">
        <v>32</v>
      </c>
      <c r="Q92" s="2" t="s">
        <v>666</v>
      </c>
      <c r="R92" s="2" t="s">
        <v>744</v>
      </c>
      <c r="S92" s="10">
        <v>24.75</v>
      </c>
      <c r="T92" s="2" t="s">
        <v>869</v>
      </c>
      <c r="U92" s="2" t="s">
        <v>669</v>
      </c>
      <c r="V92" s="2" t="s">
        <v>671</v>
      </c>
    </row>
    <row r="93" spans="1:22" x14ac:dyDescent="0.25">
      <c r="A93" s="2" t="s">
        <v>847</v>
      </c>
      <c r="B93" s="2" t="s">
        <v>845</v>
      </c>
      <c r="C93" s="2" t="s">
        <v>8</v>
      </c>
      <c r="D93" s="6">
        <v>2452</v>
      </c>
      <c r="E93" s="4">
        <v>28376</v>
      </c>
      <c r="F93" s="9">
        <f t="shared" ca="1" si="2"/>
        <v>43.637468934233887</v>
      </c>
      <c r="G93" s="2" t="s">
        <v>12</v>
      </c>
      <c r="H93" s="2" t="s">
        <v>30</v>
      </c>
      <c r="I93" s="2" t="s">
        <v>15</v>
      </c>
      <c r="J93" s="2" t="s">
        <v>22</v>
      </c>
      <c r="K93" s="2" t="s">
        <v>17</v>
      </c>
      <c r="L93" s="12">
        <v>41463</v>
      </c>
      <c r="M93" s="9">
        <f t="shared" ca="1" si="3"/>
        <v>2840</v>
      </c>
      <c r="N93" s="4"/>
      <c r="O93" s="4" t="s">
        <v>715</v>
      </c>
      <c r="P93" s="2" t="s">
        <v>11</v>
      </c>
      <c r="Q93" s="2" t="s">
        <v>666</v>
      </c>
      <c r="R93" s="2" t="s">
        <v>744</v>
      </c>
      <c r="S93" s="10">
        <v>15</v>
      </c>
      <c r="T93" s="2" t="s">
        <v>200</v>
      </c>
      <c r="U93" s="2" t="s">
        <v>669</v>
      </c>
      <c r="V93" s="2" t="s">
        <v>673</v>
      </c>
    </row>
    <row r="94" spans="1:22" x14ac:dyDescent="0.25">
      <c r="A94" s="2" t="s">
        <v>724</v>
      </c>
      <c r="B94" s="7">
        <v>1001450968</v>
      </c>
      <c r="C94" s="2" t="s">
        <v>8</v>
      </c>
      <c r="D94" s="6">
        <v>1880</v>
      </c>
      <c r="E94" s="4">
        <v>29079</v>
      </c>
      <c r="F94" s="9">
        <f t="shared" ca="1" si="2"/>
        <v>41.711441536973609</v>
      </c>
      <c r="G94" s="2" t="s">
        <v>12</v>
      </c>
      <c r="H94" s="2" t="s">
        <v>30</v>
      </c>
      <c r="I94" s="2" t="s">
        <v>15</v>
      </c>
      <c r="J94" s="2" t="s">
        <v>22</v>
      </c>
      <c r="K94" s="2" t="s">
        <v>33</v>
      </c>
      <c r="L94" s="12">
        <v>40735</v>
      </c>
      <c r="M94" s="9">
        <f t="shared" ca="1" si="3"/>
        <v>440</v>
      </c>
      <c r="N94" s="4">
        <v>41175</v>
      </c>
      <c r="O94" s="4" t="s">
        <v>713</v>
      </c>
      <c r="P94" s="2" t="s">
        <v>663</v>
      </c>
      <c r="Q94" s="2" t="s">
        <v>666</v>
      </c>
      <c r="R94" s="2" t="s">
        <v>744</v>
      </c>
      <c r="S94" s="10">
        <v>15</v>
      </c>
      <c r="T94" s="2" t="s">
        <v>863</v>
      </c>
      <c r="U94" s="2" t="s">
        <v>678</v>
      </c>
      <c r="V94" s="2" t="s">
        <v>703</v>
      </c>
    </row>
    <row r="95" spans="1:22" x14ac:dyDescent="0.25">
      <c r="A95" s="2" t="s">
        <v>491</v>
      </c>
      <c r="B95" s="2" t="s">
        <v>107</v>
      </c>
      <c r="C95" s="2" t="s">
        <v>8</v>
      </c>
      <c r="D95" s="6">
        <v>2189</v>
      </c>
      <c r="E95" s="4">
        <v>28215</v>
      </c>
      <c r="F95" s="9">
        <f t="shared" ca="1" si="2"/>
        <v>44.078564824644843</v>
      </c>
      <c r="G95" s="2" t="s">
        <v>20</v>
      </c>
      <c r="H95" s="2" t="s">
        <v>14</v>
      </c>
      <c r="I95" s="2" t="s">
        <v>15</v>
      </c>
      <c r="J95" s="2" t="s">
        <v>16</v>
      </c>
      <c r="K95" s="2" t="s">
        <v>17</v>
      </c>
      <c r="L95" s="12">
        <v>42009</v>
      </c>
      <c r="M95" s="9">
        <f t="shared" ca="1" si="3"/>
        <v>2294</v>
      </c>
      <c r="N95" s="4"/>
      <c r="O95" s="4" t="s">
        <v>715</v>
      </c>
      <c r="P95" s="2" t="s">
        <v>11</v>
      </c>
      <c r="Q95" s="2" t="s">
        <v>666</v>
      </c>
      <c r="R95" s="2" t="s">
        <v>744</v>
      </c>
      <c r="S95" s="10">
        <v>15.75</v>
      </c>
      <c r="T95" s="2" t="s">
        <v>862</v>
      </c>
      <c r="U95" s="2" t="s">
        <v>260</v>
      </c>
      <c r="V95" s="2" t="s">
        <v>682</v>
      </c>
    </row>
    <row r="96" spans="1:22" x14ac:dyDescent="0.25">
      <c r="A96" s="2" t="s">
        <v>604</v>
      </c>
      <c r="B96" s="2" t="s">
        <v>181</v>
      </c>
      <c r="C96" s="2" t="s">
        <v>8</v>
      </c>
      <c r="D96" s="6" t="s">
        <v>9</v>
      </c>
      <c r="E96" s="4">
        <v>31877</v>
      </c>
      <c r="F96" s="9">
        <f t="shared" ca="1" si="2"/>
        <v>34.045688112316078</v>
      </c>
      <c r="G96" s="2" t="s">
        <v>20</v>
      </c>
      <c r="H96" s="2" t="s">
        <v>30</v>
      </c>
      <c r="I96" s="2" t="s">
        <v>15</v>
      </c>
      <c r="J96" s="2" t="s">
        <v>22</v>
      </c>
      <c r="K96" s="2" t="s">
        <v>17</v>
      </c>
      <c r="L96" s="12">
        <v>42557</v>
      </c>
      <c r="M96" s="9">
        <f t="shared" ca="1" si="3"/>
        <v>1746</v>
      </c>
      <c r="N96" s="4"/>
      <c r="O96" s="4" t="s">
        <v>716</v>
      </c>
      <c r="P96" s="2" t="s">
        <v>32</v>
      </c>
      <c r="Q96" s="2" t="s">
        <v>666</v>
      </c>
      <c r="R96" s="2" t="s">
        <v>744</v>
      </c>
      <c r="S96" s="10">
        <v>19.75</v>
      </c>
      <c r="T96" s="2" t="s">
        <v>857</v>
      </c>
      <c r="U96" s="2" t="s">
        <v>364</v>
      </c>
      <c r="V96" s="2" t="s">
        <v>675</v>
      </c>
    </row>
    <row r="97" spans="1:22" x14ac:dyDescent="0.25">
      <c r="A97" s="2" t="s">
        <v>830</v>
      </c>
      <c r="B97" s="7">
        <v>1001109612</v>
      </c>
      <c r="C97" s="2" t="s">
        <v>8</v>
      </c>
      <c r="D97" s="6" t="s">
        <v>735</v>
      </c>
      <c r="E97" s="4">
        <v>28799</v>
      </c>
      <c r="F97" s="9">
        <f t="shared" ca="1" si="2"/>
        <v>42.478564824644842</v>
      </c>
      <c r="G97" s="2" t="s">
        <v>20</v>
      </c>
      <c r="H97" s="2" t="s">
        <v>14</v>
      </c>
      <c r="I97" s="2" t="s">
        <v>15</v>
      </c>
      <c r="J97" s="2" t="s">
        <v>22</v>
      </c>
      <c r="K97" s="2" t="s">
        <v>17</v>
      </c>
      <c r="L97" s="12">
        <v>41092</v>
      </c>
      <c r="M97" s="9">
        <f t="shared" ca="1" si="3"/>
        <v>3211</v>
      </c>
      <c r="N97" s="4"/>
      <c r="O97" s="4" t="s">
        <v>715</v>
      </c>
      <c r="P97" s="2" t="s">
        <v>11</v>
      </c>
      <c r="Q97" s="2" t="s">
        <v>666</v>
      </c>
      <c r="R97" s="2" t="s">
        <v>744</v>
      </c>
      <c r="S97" s="10">
        <v>15</v>
      </c>
      <c r="T97" s="2" t="s">
        <v>860</v>
      </c>
      <c r="U97" s="2" t="s">
        <v>260</v>
      </c>
      <c r="V97" s="2" t="s">
        <v>673</v>
      </c>
    </row>
    <row r="98" spans="1:22" x14ac:dyDescent="0.25">
      <c r="A98" s="2" t="s">
        <v>499</v>
      </c>
      <c r="B98" s="2" t="s">
        <v>182</v>
      </c>
      <c r="C98" s="2" t="s">
        <v>8</v>
      </c>
      <c r="D98" s="6">
        <v>1810</v>
      </c>
      <c r="E98" s="4">
        <v>28429</v>
      </c>
      <c r="F98" s="9">
        <f t="shared" ca="1" si="2"/>
        <v>43.492263454781828</v>
      </c>
      <c r="G98" s="2" t="s">
        <v>12</v>
      </c>
      <c r="H98" s="2" t="s">
        <v>14</v>
      </c>
      <c r="I98" s="2" t="s">
        <v>15</v>
      </c>
      <c r="J98" s="2" t="s">
        <v>22</v>
      </c>
      <c r="K98" s="2" t="s">
        <v>17</v>
      </c>
      <c r="L98" s="12">
        <v>40679</v>
      </c>
      <c r="M98" s="9">
        <f t="shared" ca="1" si="3"/>
        <v>1484</v>
      </c>
      <c r="N98" s="4">
        <v>42163</v>
      </c>
      <c r="O98" s="4" t="s">
        <v>758</v>
      </c>
      <c r="P98" s="2" t="s">
        <v>665</v>
      </c>
      <c r="Q98" s="2" t="s">
        <v>666</v>
      </c>
      <c r="R98" s="2" t="s">
        <v>744</v>
      </c>
      <c r="S98" s="10">
        <v>23.5</v>
      </c>
      <c r="T98" s="2" t="s">
        <v>858</v>
      </c>
      <c r="U98" s="2" t="s">
        <v>260</v>
      </c>
      <c r="V98" s="2" t="s">
        <v>673</v>
      </c>
    </row>
    <row r="99" spans="1:22" x14ac:dyDescent="0.25">
      <c r="A99" s="2" t="s">
        <v>437</v>
      </c>
      <c r="B99" s="2" t="s">
        <v>38</v>
      </c>
      <c r="C99" s="2" t="s">
        <v>8</v>
      </c>
      <c r="D99" s="6">
        <v>2061</v>
      </c>
      <c r="E99" s="4">
        <v>24581</v>
      </c>
      <c r="F99" s="9">
        <f t="shared" ca="1" si="2"/>
        <v>54.034729208206485</v>
      </c>
      <c r="G99" s="2" t="s">
        <v>12</v>
      </c>
      <c r="H99" s="2" t="s">
        <v>14</v>
      </c>
      <c r="I99" s="2" t="s">
        <v>15</v>
      </c>
      <c r="J99" s="2" t="s">
        <v>22</v>
      </c>
      <c r="K99" s="2" t="s">
        <v>17</v>
      </c>
      <c r="L99" s="12">
        <v>41827</v>
      </c>
      <c r="M99" s="9">
        <f t="shared" ca="1" si="3"/>
        <v>2476</v>
      </c>
      <c r="N99" s="4"/>
      <c r="O99" s="4" t="s">
        <v>715</v>
      </c>
      <c r="P99" s="2" t="s">
        <v>11</v>
      </c>
      <c r="Q99" s="2" t="s">
        <v>666</v>
      </c>
      <c r="R99" s="2" t="s">
        <v>744</v>
      </c>
      <c r="S99" s="10">
        <v>20</v>
      </c>
      <c r="T99" s="2" t="s">
        <v>859</v>
      </c>
      <c r="U99" s="2" t="s">
        <v>24</v>
      </c>
      <c r="V99" s="2" t="s">
        <v>672</v>
      </c>
    </row>
    <row r="100" spans="1:22" x14ac:dyDescent="0.25">
      <c r="A100" s="2" t="s">
        <v>536</v>
      </c>
      <c r="B100" s="2" t="s">
        <v>185</v>
      </c>
      <c r="C100" s="2" t="s">
        <v>8</v>
      </c>
      <c r="D100" s="6">
        <v>2180</v>
      </c>
      <c r="E100" s="4">
        <v>30270</v>
      </c>
      <c r="F100" s="9">
        <f t="shared" ca="1" si="2"/>
        <v>38.448427838343477</v>
      </c>
      <c r="G100" s="2" t="s">
        <v>12</v>
      </c>
      <c r="H100" s="2" t="s">
        <v>30</v>
      </c>
      <c r="I100" s="2" t="s">
        <v>15</v>
      </c>
      <c r="J100" s="2" t="s">
        <v>22</v>
      </c>
      <c r="K100" s="2" t="s">
        <v>17</v>
      </c>
      <c r="L100" s="12">
        <v>41771</v>
      </c>
      <c r="M100" s="9">
        <f t="shared" ca="1" si="3"/>
        <v>2532</v>
      </c>
      <c r="N100" s="4"/>
      <c r="O100" s="4" t="s">
        <v>715</v>
      </c>
      <c r="P100" s="2" t="s">
        <v>11</v>
      </c>
      <c r="Q100" s="2" t="s">
        <v>666</v>
      </c>
      <c r="R100" s="2" t="s">
        <v>744</v>
      </c>
      <c r="S100" s="10">
        <v>21</v>
      </c>
      <c r="T100" s="2" t="s">
        <v>861</v>
      </c>
      <c r="U100" s="2" t="s">
        <v>39</v>
      </c>
      <c r="V100" s="2" t="s">
        <v>673</v>
      </c>
    </row>
    <row r="101" spans="1:22" x14ac:dyDescent="0.25">
      <c r="A101" s="2" t="s">
        <v>501</v>
      </c>
      <c r="B101" s="2" t="s">
        <v>191</v>
      </c>
      <c r="C101" s="2" t="s">
        <v>8</v>
      </c>
      <c r="D101" s="6" t="s">
        <v>190</v>
      </c>
      <c r="E101" s="4">
        <v>28826</v>
      </c>
      <c r="F101" s="9">
        <f t="shared" ca="1" si="2"/>
        <v>42.404592221905119</v>
      </c>
      <c r="G101" s="2" t="s">
        <v>20</v>
      </c>
      <c r="H101" s="2" t="s">
        <v>14</v>
      </c>
      <c r="I101" s="2" t="s">
        <v>15</v>
      </c>
      <c r="J101" s="2" t="s">
        <v>22</v>
      </c>
      <c r="K101" s="2" t="s">
        <v>33</v>
      </c>
      <c r="L101" s="12">
        <v>41281</v>
      </c>
      <c r="M101" s="9">
        <f t="shared" ca="1" si="3"/>
        <v>3022</v>
      </c>
      <c r="N101" s="4"/>
      <c r="O101" s="4" t="s">
        <v>715</v>
      </c>
      <c r="P101" s="2" t="s">
        <v>11</v>
      </c>
      <c r="Q101" s="2" t="s">
        <v>666</v>
      </c>
      <c r="R101" s="2" t="s">
        <v>744</v>
      </c>
      <c r="S101" s="10">
        <v>22</v>
      </c>
      <c r="T101" s="2" t="s">
        <v>869</v>
      </c>
      <c r="U101" s="2" t="s">
        <v>39</v>
      </c>
      <c r="V101" s="2" t="s">
        <v>703</v>
      </c>
    </row>
    <row r="102" spans="1:22" x14ac:dyDescent="0.25">
      <c r="A102" s="2" t="s">
        <v>192</v>
      </c>
      <c r="B102" s="2" t="s">
        <v>194</v>
      </c>
      <c r="C102" s="2" t="s">
        <v>8</v>
      </c>
      <c r="D102" s="6" t="s">
        <v>193</v>
      </c>
      <c r="E102" s="4">
        <v>31692</v>
      </c>
      <c r="F102" s="9">
        <f t="shared" ca="1" si="2"/>
        <v>34.552537427384571</v>
      </c>
      <c r="G102" s="2" t="s">
        <v>20</v>
      </c>
      <c r="H102" s="2" t="s">
        <v>30</v>
      </c>
      <c r="I102" s="2" t="s">
        <v>15</v>
      </c>
      <c r="J102" s="2" t="s">
        <v>16</v>
      </c>
      <c r="K102" s="2" t="s">
        <v>17</v>
      </c>
      <c r="L102" s="12">
        <v>41001</v>
      </c>
      <c r="M102" s="9">
        <f t="shared" ca="1" si="3"/>
        <v>3302</v>
      </c>
      <c r="N102" s="4"/>
      <c r="O102" s="4" t="s">
        <v>715</v>
      </c>
      <c r="P102" s="2" t="s">
        <v>11</v>
      </c>
      <c r="Q102" s="2" t="s">
        <v>666</v>
      </c>
      <c r="R102" s="2" t="s">
        <v>744</v>
      </c>
      <c r="S102" s="10">
        <v>16.75</v>
      </c>
      <c r="T102" s="2" t="s">
        <v>200</v>
      </c>
      <c r="U102" s="2" t="s">
        <v>680</v>
      </c>
      <c r="V102" s="2" t="s">
        <v>673</v>
      </c>
    </row>
    <row r="103" spans="1:22" x14ac:dyDescent="0.25">
      <c r="A103" s="2" t="s">
        <v>652</v>
      </c>
      <c r="B103" s="2" t="s">
        <v>85</v>
      </c>
      <c r="C103" s="2" t="s">
        <v>8</v>
      </c>
      <c r="D103" s="6" t="s">
        <v>43</v>
      </c>
      <c r="E103" s="4">
        <v>33486</v>
      </c>
      <c r="F103" s="9">
        <f t="shared" ca="1" si="2"/>
        <v>29.637468934233887</v>
      </c>
      <c r="G103" s="2" t="s">
        <v>20</v>
      </c>
      <c r="H103" s="2" t="s">
        <v>14</v>
      </c>
      <c r="I103" s="2" t="s">
        <v>15</v>
      </c>
      <c r="J103" s="2" t="s">
        <v>22</v>
      </c>
      <c r="K103" s="2" t="s">
        <v>17</v>
      </c>
      <c r="L103" s="12">
        <v>40637</v>
      </c>
      <c r="M103" s="9">
        <f t="shared" ca="1" si="3"/>
        <v>794</v>
      </c>
      <c r="N103" s="4">
        <v>41431</v>
      </c>
      <c r="O103" s="4" t="s">
        <v>757</v>
      </c>
      <c r="P103" s="2" t="s">
        <v>665</v>
      </c>
      <c r="Q103" s="2" t="s">
        <v>666</v>
      </c>
      <c r="R103" s="2" t="s">
        <v>744</v>
      </c>
      <c r="S103" s="10">
        <v>17</v>
      </c>
      <c r="T103" s="2" t="s">
        <v>863</v>
      </c>
      <c r="U103" s="2" t="s">
        <v>141</v>
      </c>
      <c r="V103" s="2" t="s">
        <v>673</v>
      </c>
    </row>
    <row r="104" spans="1:22" x14ac:dyDescent="0.25">
      <c r="A104" s="2" t="s">
        <v>467</v>
      </c>
      <c r="B104" s="2" t="s">
        <v>198</v>
      </c>
      <c r="C104" s="2" t="s">
        <v>8</v>
      </c>
      <c r="D104" s="6" t="s">
        <v>146</v>
      </c>
      <c r="E104" s="4">
        <v>27180</v>
      </c>
      <c r="F104" s="9">
        <f t="shared" ca="1" si="2"/>
        <v>46.914181263001012</v>
      </c>
      <c r="G104" s="2" t="s">
        <v>12</v>
      </c>
      <c r="H104" s="2" t="s">
        <v>30</v>
      </c>
      <c r="I104" s="2" t="s">
        <v>15</v>
      </c>
      <c r="J104" s="2" t="s">
        <v>22</v>
      </c>
      <c r="K104" s="2" t="s">
        <v>17</v>
      </c>
      <c r="L104" s="12">
        <v>41953</v>
      </c>
      <c r="M104" s="9">
        <f t="shared" ca="1" si="3"/>
        <v>2350</v>
      </c>
      <c r="N104" s="4"/>
      <c r="O104" s="4" t="s">
        <v>715</v>
      </c>
      <c r="P104" s="2" t="s">
        <v>11</v>
      </c>
      <c r="Q104" s="2" t="s">
        <v>666</v>
      </c>
      <c r="R104" s="2" t="s">
        <v>744</v>
      </c>
      <c r="S104" s="10">
        <v>21.25</v>
      </c>
      <c r="T104" s="2" t="s">
        <v>862</v>
      </c>
      <c r="U104" s="2" t="s">
        <v>678</v>
      </c>
      <c r="V104" s="2" t="s">
        <v>673</v>
      </c>
    </row>
    <row r="105" spans="1:22" x14ac:dyDescent="0.25">
      <c r="A105" s="2" t="s">
        <v>497</v>
      </c>
      <c r="B105" s="2" t="s">
        <v>199</v>
      </c>
      <c r="C105" s="2" t="s">
        <v>8</v>
      </c>
      <c r="D105" s="6">
        <v>2045</v>
      </c>
      <c r="E105" s="4">
        <v>28727</v>
      </c>
      <c r="F105" s="9">
        <f t="shared" ca="1" si="2"/>
        <v>42.675825098617445</v>
      </c>
      <c r="G105" s="2" t="s">
        <v>12</v>
      </c>
      <c r="H105" s="2" t="s">
        <v>14</v>
      </c>
      <c r="I105" s="2" t="s">
        <v>15</v>
      </c>
      <c r="J105" s="2" t="s">
        <v>22</v>
      </c>
      <c r="K105" s="2" t="s">
        <v>17</v>
      </c>
      <c r="L105" s="12">
        <v>41729</v>
      </c>
      <c r="M105" s="9">
        <f t="shared" ca="1" si="3"/>
        <v>2574</v>
      </c>
      <c r="N105" s="4"/>
      <c r="O105" s="4" t="s">
        <v>715</v>
      </c>
      <c r="P105" s="2" t="s">
        <v>11</v>
      </c>
      <c r="Q105" s="2" t="s">
        <v>666</v>
      </c>
      <c r="R105" s="2" t="s">
        <v>744</v>
      </c>
      <c r="S105" s="10">
        <v>21</v>
      </c>
      <c r="T105" s="2" t="s">
        <v>862</v>
      </c>
      <c r="U105" s="2" t="s">
        <v>669</v>
      </c>
      <c r="V105" s="2" t="s">
        <v>682</v>
      </c>
    </row>
    <row r="106" spans="1:22" x14ac:dyDescent="0.25">
      <c r="A106" s="2" t="s">
        <v>545</v>
      </c>
      <c r="B106" s="2" t="s">
        <v>202</v>
      </c>
      <c r="C106" s="2" t="s">
        <v>8</v>
      </c>
      <c r="D106" s="6" t="s">
        <v>201</v>
      </c>
      <c r="E106" s="4">
        <v>30561</v>
      </c>
      <c r="F106" s="9">
        <f t="shared" ca="1" si="2"/>
        <v>37.651167564370873</v>
      </c>
      <c r="G106" s="2" t="s">
        <v>12</v>
      </c>
      <c r="H106" s="2" t="s">
        <v>30</v>
      </c>
      <c r="I106" s="2" t="s">
        <v>15</v>
      </c>
      <c r="J106" s="2" t="s">
        <v>22</v>
      </c>
      <c r="K106" s="2" t="s">
        <v>17</v>
      </c>
      <c r="L106" s="12">
        <v>41001</v>
      </c>
      <c r="M106" s="9">
        <f t="shared" ca="1" si="3"/>
        <v>908</v>
      </c>
      <c r="N106" s="4">
        <v>41909</v>
      </c>
      <c r="O106" s="4" t="s">
        <v>705</v>
      </c>
      <c r="P106" s="2" t="s">
        <v>663</v>
      </c>
      <c r="Q106" s="2" t="s">
        <v>666</v>
      </c>
      <c r="R106" s="2" t="s">
        <v>744</v>
      </c>
      <c r="S106" s="10">
        <v>17</v>
      </c>
      <c r="T106" s="2" t="s">
        <v>857</v>
      </c>
      <c r="U106" s="2" t="s">
        <v>305</v>
      </c>
      <c r="V106" s="2" t="s">
        <v>703</v>
      </c>
    </row>
    <row r="107" spans="1:22" x14ac:dyDescent="0.25">
      <c r="A107" s="2" t="s">
        <v>622</v>
      </c>
      <c r="B107" s="2" t="s">
        <v>402</v>
      </c>
      <c r="C107" s="2" t="s">
        <v>8</v>
      </c>
      <c r="D107" s="6">
        <v>2458</v>
      </c>
      <c r="E107" s="4">
        <v>32634</v>
      </c>
      <c r="F107" s="9">
        <f t="shared" ca="1" si="2"/>
        <v>31.971715509576352</v>
      </c>
      <c r="G107" s="2" t="s">
        <v>20</v>
      </c>
      <c r="H107" s="2" t="s">
        <v>30</v>
      </c>
      <c r="I107" s="2" t="s">
        <v>15</v>
      </c>
      <c r="J107" s="2" t="s">
        <v>22</v>
      </c>
      <c r="K107" s="2" t="s">
        <v>17</v>
      </c>
      <c r="L107" s="12">
        <v>41687</v>
      </c>
      <c r="M107" s="9">
        <f t="shared" ca="1" si="3"/>
        <v>8</v>
      </c>
      <c r="N107" s="4">
        <v>41695</v>
      </c>
      <c r="O107" s="4" t="s">
        <v>707</v>
      </c>
      <c r="P107" s="2" t="s">
        <v>663</v>
      </c>
      <c r="Q107" s="2" t="s">
        <v>666</v>
      </c>
      <c r="R107" s="2" t="s">
        <v>744</v>
      </c>
      <c r="S107" s="10">
        <v>18</v>
      </c>
      <c r="T107" s="2" t="s">
        <v>860</v>
      </c>
      <c r="U107" s="2" t="s">
        <v>305</v>
      </c>
      <c r="V107" s="2" t="s">
        <v>675</v>
      </c>
    </row>
    <row r="108" spans="1:22" x14ac:dyDescent="0.25">
      <c r="A108" s="2" t="s">
        <v>647</v>
      </c>
      <c r="B108" s="2" t="s">
        <v>45</v>
      </c>
      <c r="C108" s="2" t="s">
        <v>8</v>
      </c>
      <c r="D108" s="6" t="s">
        <v>227</v>
      </c>
      <c r="E108" s="4">
        <v>20193</v>
      </c>
      <c r="F108" s="9">
        <f t="shared" ca="1" si="2"/>
        <v>66.056647016425671</v>
      </c>
      <c r="G108" s="2" t="s">
        <v>20</v>
      </c>
      <c r="H108" s="2" t="s">
        <v>14</v>
      </c>
      <c r="I108" s="2" t="s">
        <v>15</v>
      </c>
      <c r="J108" s="2" t="s">
        <v>22</v>
      </c>
      <c r="K108" s="2" t="s">
        <v>17</v>
      </c>
      <c r="L108" s="12">
        <v>40854</v>
      </c>
      <c r="M108" s="9">
        <f t="shared" ca="1" si="3"/>
        <v>922</v>
      </c>
      <c r="N108" s="4">
        <v>41776</v>
      </c>
      <c r="O108" s="4" t="s">
        <v>757</v>
      </c>
      <c r="P108" s="2" t="s">
        <v>665</v>
      </c>
      <c r="Q108" s="2" t="s">
        <v>666</v>
      </c>
      <c r="R108" s="2" t="s">
        <v>744</v>
      </c>
      <c r="S108" s="10">
        <v>20</v>
      </c>
      <c r="T108" s="2" t="s">
        <v>858</v>
      </c>
      <c r="U108" s="2" t="s">
        <v>141</v>
      </c>
      <c r="V108" s="2" t="s">
        <v>673</v>
      </c>
    </row>
    <row r="109" spans="1:22" x14ac:dyDescent="0.25">
      <c r="A109" s="2" t="s">
        <v>412</v>
      </c>
      <c r="B109" s="2" t="s">
        <v>413</v>
      </c>
      <c r="C109" s="2" t="s">
        <v>8</v>
      </c>
      <c r="D109" s="6">
        <v>2132</v>
      </c>
      <c r="E109" s="4">
        <v>32799</v>
      </c>
      <c r="F109" s="9">
        <f t="shared" ca="1" si="2"/>
        <v>31.519660715055803</v>
      </c>
      <c r="G109" s="2" t="s">
        <v>12</v>
      </c>
      <c r="H109" s="2" t="s">
        <v>14</v>
      </c>
      <c r="I109" s="2" t="s">
        <v>15</v>
      </c>
      <c r="J109" s="2" t="s">
        <v>22</v>
      </c>
      <c r="K109" s="2" t="s">
        <v>17</v>
      </c>
      <c r="L109" s="12">
        <v>42135</v>
      </c>
      <c r="M109" s="9">
        <f t="shared" ca="1" si="3"/>
        <v>2168</v>
      </c>
      <c r="N109" s="4"/>
      <c r="O109" s="4" t="s">
        <v>715</v>
      </c>
      <c r="P109" s="2" t="s">
        <v>11</v>
      </c>
      <c r="Q109" s="2" t="s">
        <v>666</v>
      </c>
      <c r="R109" s="2" t="s">
        <v>744</v>
      </c>
      <c r="S109" s="10">
        <v>18</v>
      </c>
      <c r="T109" s="2" t="s">
        <v>859</v>
      </c>
      <c r="U109" s="2" t="s">
        <v>24</v>
      </c>
      <c r="V109" s="2" t="s">
        <v>675</v>
      </c>
    </row>
    <row r="110" spans="1:22" ht="15" customHeight="1" x14ac:dyDescent="0.25">
      <c r="A110" s="2" t="s">
        <v>582</v>
      </c>
      <c r="B110" s="2" t="s">
        <v>206</v>
      </c>
      <c r="C110" s="2" t="s">
        <v>8</v>
      </c>
      <c r="D110" s="6">
        <v>2176</v>
      </c>
      <c r="E110" s="4">
        <v>31573</v>
      </c>
      <c r="F110" s="9">
        <f t="shared" ca="1" si="2"/>
        <v>34.878564824644847</v>
      </c>
      <c r="G110" s="2" t="s">
        <v>20</v>
      </c>
      <c r="H110" s="2" t="s">
        <v>30</v>
      </c>
      <c r="I110" s="2" t="s">
        <v>15</v>
      </c>
      <c r="J110" s="2" t="s">
        <v>22</v>
      </c>
      <c r="K110" s="2" t="s">
        <v>17</v>
      </c>
      <c r="L110" s="12">
        <v>40959</v>
      </c>
      <c r="M110" s="9">
        <f t="shared" ca="1" si="3"/>
        <v>3344</v>
      </c>
      <c r="O110" s="4" t="s">
        <v>715</v>
      </c>
      <c r="P110" s="2" t="s">
        <v>11</v>
      </c>
      <c r="Q110" s="2" t="s">
        <v>666</v>
      </c>
      <c r="R110" s="2" t="s">
        <v>744</v>
      </c>
      <c r="S110" s="10">
        <v>23</v>
      </c>
      <c r="T110" s="2" t="s">
        <v>861</v>
      </c>
      <c r="U110" s="2" t="s">
        <v>364</v>
      </c>
      <c r="V110" s="2" t="s">
        <v>673</v>
      </c>
    </row>
    <row r="111" spans="1:22" x14ac:dyDescent="0.25">
      <c r="A111" s="2" t="s">
        <v>524</v>
      </c>
      <c r="B111" s="2" t="s">
        <v>207</v>
      </c>
      <c r="C111" s="2" t="s">
        <v>8</v>
      </c>
      <c r="D111" s="6" t="s">
        <v>121</v>
      </c>
      <c r="E111" s="4">
        <v>29661</v>
      </c>
      <c r="F111" s="9">
        <f t="shared" ca="1" si="2"/>
        <v>40.116920989028408</v>
      </c>
      <c r="G111" s="2" t="s">
        <v>20</v>
      </c>
      <c r="H111" s="2" t="s">
        <v>14</v>
      </c>
      <c r="I111" s="2" t="s">
        <v>15</v>
      </c>
      <c r="J111" s="2" t="s">
        <v>22</v>
      </c>
      <c r="K111" s="2" t="s">
        <v>17</v>
      </c>
      <c r="L111" s="12">
        <v>40917</v>
      </c>
      <c r="M111" s="9">
        <f t="shared" ca="1" si="3"/>
        <v>3386</v>
      </c>
      <c r="N111" s="4"/>
      <c r="O111" s="4" t="s">
        <v>715</v>
      </c>
      <c r="P111" s="2" t="s">
        <v>11</v>
      </c>
      <c r="Q111" s="2" t="s">
        <v>666</v>
      </c>
      <c r="R111" s="2" t="s">
        <v>744</v>
      </c>
      <c r="S111" s="10">
        <v>24</v>
      </c>
      <c r="T111" s="2" t="s">
        <v>869</v>
      </c>
      <c r="U111" s="2" t="s">
        <v>176</v>
      </c>
      <c r="V111" s="2" t="s">
        <v>673</v>
      </c>
    </row>
    <row r="112" spans="1:22" x14ac:dyDescent="0.25">
      <c r="A112" s="2" t="s">
        <v>579</v>
      </c>
      <c r="B112" s="2" t="s">
        <v>213</v>
      </c>
      <c r="C112" s="2" t="s">
        <v>8</v>
      </c>
      <c r="D112" s="6" t="s">
        <v>408</v>
      </c>
      <c r="E112" s="4">
        <v>31305</v>
      </c>
      <c r="F112" s="9">
        <f t="shared" ca="1" si="2"/>
        <v>35.612811399987308</v>
      </c>
      <c r="G112" s="2" t="s">
        <v>12</v>
      </c>
      <c r="H112" s="2" t="s">
        <v>30</v>
      </c>
      <c r="I112" s="2" t="s">
        <v>15</v>
      </c>
      <c r="J112" s="2" t="s">
        <v>16</v>
      </c>
      <c r="K112" s="2" t="s">
        <v>17</v>
      </c>
      <c r="L112" s="12">
        <v>42093</v>
      </c>
      <c r="M112" s="9">
        <f t="shared" ca="1" si="3"/>
        <v>2210</v>
      </c>
      <c r="N112" s="4"/>
      <c r="O112" s="4" t="s">
        <v>715</v>
      </c>
      <c r="P112" s="2" t="s">
        <v>11</v>
      </c>
      <c r="Q112" s="2" t="s">
        <v>666</v>
      </c>
      <c r="R112" s="2" t="s">
        <v>744</v>
      </c>
      <c r="S112" s="10">
        <v>19</v>
      </c>
      <c r="T112" s="2" t="s">
        <v>200</v>
      </c>
      <c r="U112" s="2" t="s">
        <v>669</v>
      </c>
      <c r="V112" s="2" t="s">
        <v>675</v>
      </c>
    </row>
    <row r="113" spans="1:22" x14ac:dyDescent="0.25">
      <c r="A113" s="2" t="s">
        <v>515</v>
      </c>
      <c r="B113" s="2" t="s">
        <v>214</v>
      </c>
      <c r="C113" s="2" t="s">
        <v>8</v>
      </c>
      <c r="D113" s="6" t="s">
        <v>398</v>
      </c>
      <c r="E113" s="4">
        <v>29329</v>
      </c>
      <c r="F113" s="9">
        <f t="shared" ca="1" si="2"/>
        <v>41.0265100301243</v>
      </c>
      <c r="G113" s="2" t="s">
        <v>12</v>
      </c>
      <c r="H113" s="2" t="s">
        <v>30</v>
      </c>
      <c r="I113" s="2" t="s">
        <v>15</v>
      </c>
      <c r="J113" s="2" t="s">
        <v>22</v>
      </c>
      <c r="K113" s="2" t="s">
        <v>74</v>
      </c>
      <c r="L113" s="12">
        <v>41463</v>
      </c>
      <c r="M113" s="9">
        <f t="shared" ca="1" si="3"/>
        <v>2840</v>
      </c>
      <c r="N113" s="4"/>
      <c r="O113" s="4" t="s">
        <v>715</v>
      </c>
      <c r="P113" s="2" t="s">
        <v>11</v>
      </c>
      <c r="Q113" s="2" t="s">
        <v>666</v>
      </c>
      <c r="R113" s="2" t="s">
        <v>744</v>
      </c>
      <c r="S113" s="10">
        <v>18</v>
      </c>
      <c r="T113" s="2" t="s">
        <v>863</v>
      </c>
      <c r="U113" s="2" t="s">
        <v>24</v>
      </c>
      <c r="V113" s="2" t="s">
        <v>673</v>
      </c>
    </row>
    <row r="114" spans="1:22" x14ac:dyDescent="0.25">
      <c r="A114" s="2" t="s">
        <v>549</v>
      </c>
      <c r="B114" s="2" t="s">
        <v>216</v>
      </c>
      <c r="C114" s="2" t="s">
        <v>8</v>
      </c>
      <c r="D114" s="6" t="s">
        <v>215</v>
      </c>
      <c r="E114" s="4">
        <v>30652</v>
      </c>
      <c r="F114" s="9">
        <f t="shared" ca="1" si="2"/>
        <v>37.401852495877719</v>
      </c>
      <c r="G114" s="2" t="s">
        <v>20</v>
      </c>
      <c r="H114" s="2" t="s">
        <v>702</v>
      </c>
      <c r="I114" s="2" t="s">
        <v>15</v>
      </c>
      <c r="J114" s="2" t="s">
        <v>16</v>
      </c>
      <c r="K114" s="2" t="s">
        <v>33</v>
      </c>
      <c r="L114" s="12">
        <v>40679</v>
      </c>
      <c r="M114" s="9">
        <f t="shared" ca="1" si="3"/>
        <v>3624</v>
      </c>
      <c r="N114" s="4"/>
      <c r="O114" s="4" t="s">
        <v>715</v>
      </c>
      <c r="P114" s="2" t="s">
        <v>11</v>
      </c>
      <c r="Q114" s="2" t="s">
        <v>666</v>
      </c>
      <c r="R114" s="2" t="s">
        <v>744</v>
      </c>
      <c r="S114" s="10">
        <v>24</v>
      </c>
      <c r="T114" s="2" t="s">
        <v>862</v>
      </c>
      <c r="U114" s="2" t="s">
        <v>678</v>
      </c>
      <c r="V114" s="2" t="s">
        <v>673</v>
      </c>
    </row>
    <row r="115" spans="1:22" x14ac:dyDescent="0.25">
      <c r="A115" s="2" t="s">
        <v>653</v>
      </c>
      <c r="B115" s="2" t="s">
        <v>86</v>
      </c>
      <c r="C115" s="2" t="s">
        <v>8</v>
      </c>
      <c r="D115" s="6">
        <v>2145</v>
      </c>
      <c r="E115" s="4">
        <v>33147</v>
      </c>
      <c r="F115" s="9">
        <f t="shared" ca="1" si="2"/>
        <v>30.566236057521557</v>
      </c>
      <c r="G115" s="2" t="s">
        <v>20</v>
      </c>
      <c r="H115" s="2" t="s">
        <v>14</v>
      </c>
      <c r="I115" s="2" t="s">
        <v>15</v>
      </c>
      <c r="J115" s="2" t="s">
        <v>22</v>
      </c>
      <c r="K115" s="2" t="s">
        <v>33</v>
      </c>
      <c r="L115" s="12">
        <v>42093</v>
      </c>
      <c r="M115" s="9">
        <f t="shared" ca="1" si="3"/>
        <v>2210</v>
      </c>
      <c r="N115" s="4"/>
      <c r="O115" s="4" t="s">
        <v>715</v>
      </c>
      <c r="P115" s="2" t="s">
        <v>11</v>
      </c>
      <c r="Q115" s="2" t="s">
        <v>666</v>
      </c>
      <c r="R115" s="2" t="s">
        <v>744</v>
      </c>
      <c r="S115" s="10">
        <v>19</v>
      </c>
      <c r="T115" s="2" t="s">
        <v>857</v>
      </c>
      <c r="U115" s="2" t="s">
        <v>24</v>
      </c>
      <c r="V115" s="2" t="s">
        <v>675</v>
      </c>
    </row>
    <row r="116" spans="1:22" x14ac:dyDescent="0.25">
      <c r="A116" s="2" t="s">
        <v>457</v>
      </c>
      <c r="B116" s="2" t="s">
        <v>217</v>
      </c>
      <c r="C116" s="2" t="s">
        <v>8</v>
      </c>
      <c r="D116" s="6" t="s">
        <v>157</v>
      </c>
      <c r="E116" s="4">
        <v>25703</v>
      </c>
      <c r="F116" s="9">
        <f t="shared" ca="1" si="2"/>
        <v>50.960756605466763</v>
      </c>
      <c r="G116" s="2" t="s">
        <v>20</v>
      </c>
      <c r="H116" s="2" t="s">
        <v>21</v>
      </c>
      <c r="I116" s="2" t="s">
        <v>15</v>
      </c>
      <c r="J116" s="2" t="s">
        <v>22</v>
      </c>
      <c r="K116" s="2" t="s">
        <v>17</v>
      </c>
      <c r="L116" s="12">
        <v>40854</v>
      </c>
      <c r="M116" s="9">
        <f t="shared" ca="1" si="3"/>
        <v>8</v>
      </c>
      <c r="N116" s="4">
        <v>40862</v>
      </c>
      <c r="O116" s="4" t="s">
        <v>759</v>
      </c>
      <c r="P116" s="2" t="s">
        <v>665</v>
      </c>
      <c r="Q116" s="2" t="s">
        <v>666</v>
      </c>
      <c r="R116" s="2" t="s">
        <v>744</v>
      </c>
      <c r="S116" s="10">
        <v>22</v>
      </c>
      <c r="T116" s="2" t="s">
        <v>860</v>
      </c>
      <c r="U116" s="2" t="s">
        <v>749</v>
      </c>
      <c r="V116" s="2" t="s">
        <v>675</v>
      </c>
    </row>
    <row r="117" spans="1:22" x14ac:dyDescent="0.25">
      <c r="A117" s="2" t="s">
        <v>468</v>
      </c>
      <c r="B117" s="2" t="s">
        <v>219</v>
      </c>
      <c r="C117" s="2" t="s">
        <v>8</v>
      </c>
      <c r="D117" s="6" t="s">
        <v>137</v>
      </c>
      <c r="E117" s="4">
        <v>27250</v>
      </c>
      <c r="F117" s="9">
        <f t="shared" ca="1" si="2"/>
        <v>46.722400441083202</v>
      </c>
      <c r="G117" s="2" t="s">
        <v>12</v>
      </c>
      <c r="H117" s="2" t="s">
        <v>14</v>
      </c>
      <c r="I117" s="2" t="s">
        <v>15</v>
      </c>
      <c r="J117" s="2" t="s">
        <v>22</v>
      </c>
      <c r="K117" s="2" t="s">
        <v>33</v>
      </c>
      <c r="L117" s="12">
        <v>41001</v>
      </c>
      <c r="M117" s="9">
        <f t="shared" ca="1" si="3"/>
        <v>1179</v>
      </c>
      <c r="N117" s="4">
        <v>42180</v>
      </c>
      <c r="O117" s="4" t="s">
        <v>757</v>
      </c>
      <c r="P117" s="2" t="s">
        <v>665</v>
      </c>
      <c r="Q117" s="2" t="s">
        <v>666</v>
      </c>
      <c r="R117" s="2" t="s">
        <v>744</v>
      </c>
      <c r="S117" s="10">
        <v>15</v>
      </c>
      <c r="T117" s="2" t="s">
        <v>858</v>
      </c>
      <c r="U117" s="2" t="s">
        <v>749</v>
      </c>
      <c r="V117" s="2" t="s">
        <v>703</v>
      </c>
    </row>
    <row r="118" spans="1:22" x14ac:dyDescent="0.25">
      <c r="A118" s="2" t="s">
        <v>517</v>
      </c>
      <c r="B118" s="2" t="s">
        <v>220</v>
      </c>
      <c r="C118" s="2" t="s">
        <v>8</v>
      </c>
      <c r="D118" s="6">
        <v>2451</v>
      </c>
      <c r="E118" s="4">
        <v>29349</v>
      </c>
      <c r="F118" s="9">
        <f t="shared" ca="1" si="2"/>
        <v>40.971715509576349</v>
      </c>
      <c r="G118" s="2" t="s">
        <v>20</v>
      </c>
      <c r="H118" s="2" t="s">
        <v>30</v>
      </c>
      <c r="I118" s="2" t="s">
        <v>15</v>
      </c>
      <c r="J118" s="2" t="s">
        <v>16</v>
      </c>
      <c r="K118" s="2" t="s">
        <v>366</v>
      </c>
      <c r="L118" s="12">
        <v>41911</v>
      </c>
      <c r="M118" s="9">
        <f t="shared" ca="1" si="3"/>
        <v>2392</v>
      </c>
      <c r="N118" s="4"/>
      <c r="O118" s="4" t="s">
        <v>715</v>
      </c>
      <c r="P118" s="2" t="s">
        <v>11</v>
      </c>
      <c r="Q118" s="2" t="s">
        <v>666</v>
      </c>
      <c r="R118" s="2" t="s">
        <v>744</v>
      </c>
      <c r="S118" s="10">
        <v>16</v>
      </c>
      <c r="T118" s="2" t="s">
        <v>859</v>
      </c>
      <c r="U118" s="2" t="s">
        <v>24</v>
      </c>
      <c r="V118" s="2" t="s">
        <v>671</v>
      </c>
    </row>
    <row r="119" spans="1:22" x14ac:dyDescent="0.25">
      <c r="A119" s="2" t="s">
        <v>638</v>
      </c>
      <c r="B119" s="2" t="s">
        <v>81</v>
      </c>
      <c r="C119" s="2" t="s">
        <v>8</v>
      </c>
      <c r="D119" s="6">
        <v>2451</v>
      </c>
      <c r="E119" s="4">
        <v>33773</v>
      </c>
      <c r="F119" s="9">
        <f t="shared" ca="1" si="2"/>
        <v>28.851167564370872</v>
      </c>
      <c r="G119" s="2" t="s">
        <v>20</v>
      </c>
      <c r="H119" s="2" t="s">
        <v>30</v>
      </c>
      <c r="I119" s="2" t="s">
        <v>15</v>
      </c>
      <c r="J119" s="2" t="s">
        <v>16</v>
      </c>
      <c r="K119" s="2" t="s">
        <v>17</v>
      </c>
      <c r="L119" s="12">
        <v>41589</v>
      </c>
      <c r="M119" s="9">
        <f t="shared" ca="1" si="3"/>
        <v>2714</v>
      </c>
      <c r="N119" s="4"/>
      <c r="O119" s="4" t="s">
        <v>715</v>
      </c>
      <c r="P119" s="2" t="s">
        <v>11</v>
      </c>
      <c r="Q119" s="2" t="s">
        <v>666</v>
      </c>
      <c r="R119" s="2" t="s">
        <v>744</v>
      </c>
      <c r="S119" s="10">
        <v>17</v>
      </c>
      <c r="T119" s="2" t="s">
        <v>861</v>
      </c>
      <c r="U119" s="2" t="s">
        <v>677</v>
      </c>
      <c r="V119" s="2" t="s">
        <v>673</v>
      </c>
    </row>
    <row r="120" spans="1:22" x14ac:dyDescent="0.25">
      <c r="A120" s="2" t="s">
        <v>424</v>
      </c>
      <c r="B120" s="2" t="s">
        <v>49</v>
      </c>
      <c r="C120" s="2" t="s">
        <v>8</v>
      </c>
      <c r="D120" s="6">
        <v>2108</v>
      </c>
      <c r="E120" s="4">
        <v>25475</v>
      </c>
      <c r="F120" s="9">
        <f t="shared" ca="1" si="2"/>
        <v>51.585414139713336</v>
      </c>
      <c r="G120" s="2" t="s">
        <v>12</v>
      </c>
      <c r="H120" s="2" t="s">
        <v>21</v>
      </c>
      <c r="I120" s="2" t="s">
        <v>15</v>
      </c>
      <c r="J120" s="2" t="s">
        <v>22</v>
      </c>
      <c r="K120" s="2" t="s">
        <v>94</v>
      </c>
      <c r="L120" s="12">
        <v>40735</v>
      </c>
      <c r="M120" s="9">
        <f t="shared" ca="1" si="3"/>
        <v>3568</v>
      </c>
      <c r="N120" s="4"/>
      <c r="O120" s="4" t="s">
        <v>715</v>
      </c>
      <c r="P120" s="2" t="s">
        <v>11</v>
      </c>
      <c r="Q120" s="2" t="s">
        <v>666</v>
      </c>
      <c r="R120" s="2" t="s">
        <v>744</v>
      </c>
      <c r="S120" s="10">
        <v>16</v>
      </c>
      <c r="T120" s="2" t="s">
        <v>869</v>
      </c>
      <c r="U120" s="2" t="s">
        <v>749</v>
      </c>
      <c r="V120" s="2" t="s">
        <v>671</v>
      </c>
    </row>
    <row r="121" spans="1:22" x14ac:dyDescent="0.25">
      <c r="A121" s="2" t="s">
        <v>510</v>
      </c>
      <c r="B121" s="2" t="s">
        <v>125</v>
      </c>
      <c r="C121" s="2" t="s">
        <v>8</v>
      </c>
      <c r="D121" s="6" t="s">
        <v>124</v>
      </c>
      <c r="E121" s="4">
        <v>28996</v>
      </c>
      <c r="F121" s="9">
        <f t="shared" ca="1" si="2"/>
        <v>41.938838797247584</v>
      </c>
      <c r="G121" s="2" t="s">
        <v>12</v>
      </c>
      <c r="H121" s="2" t="s">
        <v>14</v>
      </c>
      <c r="I121" s="2" t="s">
        <v>15</v>
      </c>
      <c r="J121" s="2" t="s">
        <v>22</v>
      </c>
      <c r="K121" s="2" t="s">
        <v>17</v>
      </c>
      <c r="L121" s="12">
        <v>41092</v>
      </c>
      <c r="M121" s="9">
        <f t="shared" ca="1" si="3"/>
        <v>3211</v>
      </c>
      <c r="N121" s="4"/>
      <c r="O121" s="4" t="s">
        <v>715</v>
      </c>
      <c r="P121" s="2" t="s">
        <v>11</v>
      </c>
      <c r="Q121" s="2" t="s">
        <v>666</v>
      </c>
      <c r="R121" s="2" t="s">
        <v>744</v>
      </c>
      <c r="S121" s="10">
        <v>15</v>
      </c>
      <c r="T121" s="2" t="s">
        <v>200</v>
      </c>
      <c r="U121" s="2" t="s">
        <v>678</v>
      </c>
      <c r="V121" s="2" t="s">
        <v>673</v>
      </c>
    </row>
    <row r="122" spans="1:22" x14ac:dyDescent="0.25">
      <c r="A122" s="2" t="s">
        <v>473</v>
      </c>
      <c r="B122" s="2" t="s">
        <v>224</v>
      </c>
      <c r="C122" s="2" t="s">
        <v>8</v>
      </c>
      <c r="D122" s="6" t="s">
        <v>223</v>
      </c>
      <c r="E122" s="4">
        <v>27311</v>
      </c>
      <c r="F122" s="9">
        <f t="shared" ca="1" si="2"/>
        <v>46.555277153411971</v>
      </c>
      <c r="G122" s="2" t="s">
        <v>20</v>
      </c>
      <c r="H122" s="2" t="s">
        <v>14</v>
      </c>
      <c r="I122" s="2" t="s">
        <v>15</v>
      </c>
      <c r="J122" s="2" t="s">
        <v>22</v>
      </c>
      <c r="K122" s="2" t="s">
        <v>74</v>
      </c>
      <c r="L122" s="12">
        <v>41505</v>
      </c>
      <c r="M122" s="9">
        <f t="shared" ca="1" si="3"/>
        <v>2798</v>
      </c>
      <c r="N122" s="4"/>
      <c r="O122" s="4" t="s">
        <v>715</v>
      </c>
      <c r="P122" s="2" t="s">
        <v>664</v>
      </c>
      <c r="Q122" s="2" t="s">
        <v>666</v>
      </c>
      <c r="R122" s="2" t="s">
        <v>744</v>
      </c>
      <c r="S122" s="10">
        <v>24</v>
      </c>
      <c r="T122" s="2" t="s">
        <v>863</v>
      </c>
      <c r="U122" s="2" t="s">
        <v>679</v>
      </c>
      <c r="V122" s="2" t="s">
        <v>673</v>
      </c>
    </row>
    <row r="123" spans="1:22" x14ac:dyDescent="0.25">
      <c r="A123" s="2" t="s">
        <v>537</v>
      </c>
      <c r="B123" s="2" t="s">
        <v>228</v>
      </c>
      <c r="C123" s="2" t="s">
        <v>8</v>
      </c>
      <c r="D123" s="6" t="s">
        <v>227</v>
      </c>
      <c r="E123" s="4">
        <v>30457</v>
      </c>
      <c r="F123" s="9">
        <f t="shared" ca="1" si="2"/>
        <v>37.936099071220184</v>
      </c>
      <c r="G123" s="2" t="s">
        <v>20</v>
      </c>
      <c r="H123" s="2" t="s">
        <v>21</v>
      </c>
      <c r="I123" s="2" t="s">
        <v>15</v>
      </c>
      <c r="J123" s="2" t="s">
        <v>22</v>
      </c>
      <c r="K123" s="2" t="s">
        <v>17</v>
      </c>
      <c r="L123" s="12">
        <v>40595</v>
      </c>
      <c r="M123" s="9">
        <f t="shared" ca="1" si="3"/>
        <v>1055</v>
      </c>
      <c r="N123" s="4">
        <v>41650</v>
      </c>
      <c r="O123" s="4" t="s">
        <v>717</v>
      </c>
      <c r="P123" s="2" t="s">
        <v>665</v>
      </c>
      <c r="Q123" s="2" t="s">
        <v>666</v>
      </c>
      <c r="R123" s="2" t="s">
        <v>744</v>
      </c>
      <c r="S123" s="10">
        <v>14</v>
      </c>
      <c r="T123" s="2" t="s">
        <v>862</v>
      </c>
      <c r="U123" s="2" t="s">
        <v>680</v>
      </c>
      <c r="V123" s="2" t="s">
        <v>673</v>
      </c>
    </row>
    <row r="124" spans="1:22" x14ac:dyDescent="0.25">
      <c r="A124" s="2" t="s">
        <v>483</v>
      </c>
      <c r="B124" s="2" t="s">
        <v>229</v>
      </c>
      <c r="C124" s="2" t="s">
        <v>8</v>
      </c>
      <c r="D124" s="6" t="s">
        <v>108</v>
      </c>
      <c r="E124" s="4">
        <v>28207</v>
      </c>
      <c r="F124" s="9">
        <f t="shared" ca="1" si="2"/>
        <v>44.100482632864022</v>
      </c>
      <c r="G124" s="2" t="s">
        <v>20</v>
      </c>
      <c r="H124" s="2" t="s">
        <v>14</v>
      </c>
      <c r="I124" s="2" t="s">
        <v>15</v>
      </c>
      <c r="J124" s="2" t="s">
        <v>22</v>
      </c>
      <c r="K124" s="2" t="s">
        <v>17</v>
      </c>
      <c r="L124" s="12">
        <v>40875</v>
      </c>
      <c r="M124" s="9">
        <f t="shared" ca="1" si="3"/>
        <v>3428</v>
      </c>
      <c r="N124" s="4"/>
      <c r="O124" s="4" t="s">
        <v>715</v>
      </c>
      <c r="P124" s="2" t="s">
        <v>11</v>
      </c>
      <c r="Q124" s="2" t="s">
        <v>666</v>
      </c>
      <c r="R124" s="2" t="s">
        <v>744</v>
      </c>
      <c r="S124" s="10">
        <v>24</v>
      </c>
      <c r="T124" s="2" t="s">
        <v>857</v>
      </c>
      <c r="U124" s="2" t="s">
        <v>305</v>
      </c>
      <c r="V124" s="2" t="s">
        <v>673</v>
      </c>
    </row>
    <row r="125" spans="1:22" x14ac:dyDescent="0.25">
      <c r="A125" s="2" t="s">
        <v>639</v>
      </c>
      <c r="B125" s="2" t="s">
        <v>88</v>
      </c>
      <c r="C125" s="2" t="s">
        <v>8</v>
      </c>
      <c r="D125" s="6">
        <v>1776</v>
      </c>
      <c r="E125" s="4">
        <v>30196</v>
      </c>
      <c r="F125" s="9">
        <f t="shared" ca="1" si="2"/>
        <v>38.651167564370873</v>
      </c>
      <c r="G125" s="2" t="s">
        <v>12</v>
      </c>
      <c r="H125" s="2" t="s">
        <v>14</v>
      </c>
      <c r="I125" s="2" t="s">
        <v>15</v>
      </c>
      <c r="J125" s="2" t="s">
        <v>22</v>
      </c>
      <c r="K125" s="2" t="s">
        <v>74</v>
      </c>
      <c r="L125" s="12">
        <v>41043</v>
      </c>
      <c r="M125" s="9">
        <f t="shared" ca="1" si="3"/>
        <v>3260</v>
      </c>
      <c r="N125" s="4"/>
      <c r="O125" s="4" t="s">
        <v>715</v>
      </c>
      <c r="P125" s="2" t="s">
        <v>11</v>
      </c>
      <c r="Q125" s="2" t="s">
        <v>666</v>
      </c>
      <c r="R125" s="2" t="s">
        <v>744</v>
      </c>
      <c r="S125" s="10">
        <v>21</v>
      </c>
      <c r="T125" s="2" t="s">
        <v>860</v>
      </c>
      <c r="U125" s="2" t="s">
        <v>141</v>
      </c>
      <c r="V125" s="2" t="s">
        <v>673</v>
      </c>
    </row>
    <row r="126" spans="1:22" ht="18" customHeight="1" x14ac:dyDescent="0.25">
      <c r="A126" s="2" t="s">
        <v>458</v>
      </c>
      <c r="B126" s="2" t="s">
        <v>233</v>
      </c>
      <c r="C126" s="2" t="s">
        <v>8</v>
      </c>
      <c r="D126" s="6" t="s">
        <v>232</v>
      </c>
      <c r="E126" s="4">
        <v>19224</v>
      </c>
      <c r="F126" s="9">
        <f t="shared" ca="1" si="2"/>
        <v>68.711441536973609</v>
      </c>
      <c r="G126" s="2" t="s">
        <v>20</v>
      </c>
      <c r="H126" s="2" t="s">
        <v>30</v>
      </c>
      <c r="I126" s="2" t="s">
        <v>15</v>
      </c>
      <c r="J126" s="2" t="s">
        <v>22</v>
      </c>
      <c r="K126" s="2" t="s">
        <v>17</v>
      </c>
      <c r="L126" s="12">
        <v>40917</v>
      </c>
      <c r="M126" s="9">
        <f t="shared" ca="1" si="3"/>
        <v>1436</v>
      </c>
      <c r="N126" s="4">
        <v>42353</v>
      </c>
      <c r="O126" s="4" t="s">
        <v>708</v>
      </c>
      <c r="P126" s="2" t="s">
        <v>665</v>
      </c>
      <c r="Q126" s="2" t="s">
        <v>666</v>
      </c>
      <c r="R126" s="2" t="s">
        <v>744</v>
      </c>
      <c r="S126" s="10">
        <v>19.75</v>
      </c>
      <c r="T126" s="2" t="s">
        <v>858</v>
      </c>
      <c r="U126" s="2" t="s">
        <v>680</v>
      </c>
      <c r="V126" s="2" t="s">
        <v>673</v>
      </c>
    </row>
    <row r="127" spans="1:22" x14ac:dyDescent="0.25">
      <c r="A127" s="2" t="s">
        <v>644</v>
      </c>
      <c r="B127" s="2" t="s">
        <v>89</v>
      </c>
      <c r="C127" s="2" t="s">
        <v>8</v>
      </c>
      <c r="D127" s="6">
        <v>1886</v>
      </c>
      <c r="E127" s="4">
        <v>27151</v>
      </c>
      <c r="F127" s="9">
        <f t="shared" ca="1" si="2"/>
        <v>46.993633317795528</v>
      </c>
      <c r="G127" s="2" t="s">
        <v>20</v>
      </c>
      <c r="H127" s="2" t="s">
        <v>14</v>
      </c>
      <c r="I127" s="2" t="s">
        <v>15</v>
      </c>
      <c r="J127" s="2" t="s">
        <v>22</v>
      </c>
      <c r="K127" s="2" t="s">
        <v>17</v>
      </c>
      <c r="L127" s="12">
        <v>41771</v>
      </c>
      <c r="M127" s="9">
        <f t="shared" ca="1" si="3"/>
        <v>2532</v>
      </c>
      <c r="N127" s="4"/>
      <c r="O127" s="4" t="s">
        <v>715</v>
      </c>
      <c r="P127" s="2" t="s">
        <v>11</v>
      </c>
      <c r="Q127" s="2" t="s">
        <v>666</v>
      </c>
      <c r="R127" s="2" t="s">
        <v>744</v>
      </c>
      <c r="S127" s="10">
        <v>20</v>
      </c>
      <c r="T127" s="2" t="s">
        <v>859</v>
      </c>
      <c r="U127" s="2" t="s">
        <v>680</v>
      </c>
      <c r="V127" s="2" t="s">
        <v>671</v>
      </c>
    </row>
    <row r="128" spans="1:22" ht="16.5" customHeight="1" x14ac:dyDescent="0.25">
      <c r="A128" s="2" t="s">
        <v>556</v>
      </c>
      <c r="B128" s="2" t="s">
        <v>234</v>
      </c>
      <c r="C128" s="2" t="s">
        <v>8</v>
      </c>
      <c r="D128" s="6">
        <v>2149</v>
      </c>
      <c r="E128" s="4">
        <v>30685</v>
      </c>
      <c r="F128" s="9">
        <f t="shared" ca="1" si="2"/>
        <v>37.311441536973611</v>
      </c>
      <c r="G128" s="2" t="s">
        <v>12</v>
      </c>
      <c r="H128" s="2" t="s">
        <v>30</v>
      </c>
      <c r="I128" s="2" t="s">
        <v>15</v>
      </c>
      <c r="J128" s="2" t="s">
        <v>22</v>
      </c>
      <c r="K128" s="2" t="s">
        <v>17</v>
      </c>
      <c r="L128" s="12">
        <v>41134</v>
      </c>
      <c r="M128" s="9">
        <f t="shared" ca="1" si="3"/>
        <v>3169</v>
      </c>
      <c r="N128" s="4"/>
      <c r="O128" s="4" t="s">
        <v>715</v>
      </c>
      <c r="P128" s="2" t="s">
        <v>11</v>
      </c>
      <c r="Q128" s="2" t="s">
        <v>666</v>
      </c>
      <c r="R128" s="2" t="s">
        <v>744</v>
      </c>
      <c r="S128" s="10">
        <v>19</v>
      </c>
      <c r="T128" s="2" t="s">
        <v>861</v>
      </c>
      <c r="U128" s="2" t="s">
        <v>176</v>
      </c>
      <c r="V128" s="2" t="s">
        <v>682</v>
      </c>
    </row>
    <row r="129" spans="1:22" ht="15.75" customHeight="1" x14ac:dyDescent="0.25">
      <c r="A129" s="2" t="s">
        <v>645</v>
      </c>
      <c r="B129" s="2" t="s">
        <v>92</v>
      </c>
      <c r="C129" s="2" t="s">
        <v>8</v>
      </c>
      <c r="D129" s="6">
        <v>1775</v>
      </c>
      <c r="E129" s="4">
        <v>33266</v>
      </c>
      <c r="F129" s="9">
        <f t="shared" ca="1" si="2"/>
        <v>30.240208660261281</v>
      </c>
      <c r="G129" s="2" t="s">
        <v>20</v>
      </c>
      <c r="H129" s="2" t="s">
        <v>30</v>
      </c>
      <c r="I129" s="2" t="s">
        <v>15</v>
      </c>
      <c r="J129" s="2" t="s">
        <v>22</v>
      </c>
      <c r="K129" s="2" t="s">
        <v>17</v>
      </c>
      <c r="L129" s="12">
        <v>41505</v>
      </c>
      <c r="M129" s="9">
        <f t="shared" ca="1" si="3"/>
        <v>2798</v>
      </c>
      <c r="N129" s="4"/>
      <c r="O129" s="4" t="s">
        <v>715</v>
      </c>
      <c r="P129" s="2" t="s">
        <v>11</v>
      </c>
      <c r="Q129" s="2" t="s">
        <v>666</v>
      </c>
      <c r="R129" s="2" t="s">
        <v>744</v>
      </c>
      <c r="S129" s="10">
        <v>16</v>
      </c>
      <c r="T129" s="2" t="s">
        <v>869</v>
      </c>
      <c r="U129" s="2" t="s">
        <v>24</v>
      </c>
      <c r="V129" s="2" t="s">
        <v>673</v>
      </c>
    </row>
    <row r="130" spans="1:22" x14ac:dyDescent="0.25">
      <c r="A130" s="2" t="s">
        <v>459</v>
      </c>
      <c r="B130" s="2" t="s">
        <v>245</v>
      </c>
      <c r="C130" s="2" t="s">
        <v>8</v>
      </c>
      <c r="D130" s="6" t="s">
        <v>244</v>
      </c>
      <c r="E130" s="4">
        <v>26553</v>
      </c>
      <c r="F130" s="9">
        <f t="shared" ref="F130:F193" ca="1" si="4">(NOW()-E130)/365</f>
        <v>48.631989482179094</v>
      </c>
      <c r="G130" s="2" t="s">
        <v>20</v>
      </c>
      <c r="H130" s="2" t="s">
        <v>50</v>
      </c>
      <c r="I130" s="2" t="s">
        <v>15</v>
      </c>
      <c r="J130" s="2" t="s">
        <v>22</v>
      </c>
      <c r="K130" s="2" t="s">
        <v>17</v>
      </c>
      <c r="L130" s="12">
        <v>41218</v>
      </c>
      <c r="M130" s="9">
        <f t="shared" ref="M130:M193" ca="1" si="5">IF(ISBLANK(N130), _xlfn.DAYS(NOW(), L130), _xlfn.DAYS(N130, L130))</f>
        <v>3085</v>
      </c>
      <c r="N130" s="4"/>
      <c r="O130" s="4" t="s">
        <v>715</v>
      </c>
      <c r="P130" s="2" t="s">
        <v>11</v>
      </c>
      <c r="Q130" s="2" t="s">
        <v>666</v>
      </c>
      <c r="R130" s="2" t="s">
        <v>744</v>
      </c>
      <c r="S130" s="10">
        <v>20</v>
      </c>
      <c r="T130" s="2" t="s">
        <v>200</v>
      </c>
      <c r="U130" s="2" t="s">
        <v>364</v>
      </c>
      <c r="V130" s="1" t="s">
        <v>673</v>
      </c>
    </row>
    <row r="131" spans="1:22" x14ac:dyDescent="0.25">
      <c r="A131" s="2" t="s">
        <v>435</v>
      </c>
      <c r="B131" s="2" t="s">
        <v>52</v>
      </c>
      <c r="C131" s="2" t="s">
        <v>8</v>
      </c>
      <c r="D131" s="6">
        <v>1778</v>
      </c>
      <c r="E131" s="4">
        <v>24188</v>
      </c>
      <c r="F131" s="9">
        <f t="shared" ca="1" si="4"/>
        <v>55.111441536973615</v>
      </c>
      <c r="G131" s="2" t="s">
        <v>20</v>
      </c>
      <c r="H131" s="2" t="s">
        <v>21</v>
      </c>
      <c r="I131" s="2" t="s">
        <v>15</v>
      </c>
      <c r="J131" s="2" t="s">
        <v>22</v>
      </c>
      <c r="K131" s="2" t="s">
        <v>17</v>
      </c>
      <c r="L131" s="12">
        <v>41547</v>
      </c>
      <c r="M131" s="9">
        <f t="shared" ca="1" si="5"/>
        <v>2756</v>
      </c>
      <c r="N131" s="4"/>
      <c r="O131" s="4" t="s">
        <v>715</v>
      </c>
      <c r="P131" s="2" t="s">
        <v>11</v>
      </c>
      <c r="Q131" s="2" t="s">
        <v>666</v>
      </c>
      <c r="R131" s="2" t="s">
        <v>744</v>
      </c>
      <c r="S131" s="10">
        <v>21</v>
      </c>
      <c r="T131" s="2" t="s">
        <v>863</v>
      </c>
      <c r="U131" s="2" t="s">
        <v>669</v>
      </c>
      <c r="V131" s="1" t="s">
        <v>673</v>
      </c>
    </row>
    <row r="132" spans="1:22" x14ac:dyDescent="0.25">
      <c r="A132" s="2" t="s">
        <v>53</v>
      </c>
      <c r="B132" s="2" t="s">
        <v>54</v>
      </c>
      <c r="C132" s="2" t="s">
        <v>8</v>
      </c>
      <c r="D132" s="6">
        <v>2109</v>
      </c>
      <c r="E132" s="4">
        <v>23480</v>
      </c>
      <c r="F132" s="9">
        <f t="shared" ca="1" si="4"/>
        <v>57.051167564370871</v>
      </c>
      <c r="G132" s="2" t="s">
        <v>20</v>
      </c>
      <c r="H132" s="2" t="s">
        <v>50</v>
      </c>
      <c r="I132" s="2" t="s">
        <v>15</v>
      </c>
      <c r="J132" s="2" t="s">
        <v>22</v>
      </c>
      <c r="K132" s="2" t="s">
        <v>17</v>
      </c>
      <c r="L132" s="12">
        <v>41645</v>
      </c>
      <c r="M132" s="9">
        <f t="shared" ca="1" si="5"/>
        <v>2658</v>
      </c>
      <c r="N132" s="4"/>
      <c r="O132" s="4" t="s">
        <v>715</v>
      </c>
      <c r="P132" s="2" t="s">
        <v>11</v>
      </c>
      <c r="Q132" s="2" t="s">
        <v>666</v>
      </c>
      <c r="R132" s="2" t="s">
        <v>744</v>
      </c>
      <c r="S132" s="10">
        <v>19</v>
      </c>
      <c r="T132" s="2" t="s">
        <v>862</v>
      </c>
      <c r="U132" s="2" t="s">
        <v>679</v>
      </c>
      <c r="V132" s="2" t="s">
        <v>673</v>
      </c>
    </row>
    <row r="133" spans="1:22" x14ac:dyDescent="0.25">
      <c r="A133" s="2" t="s">
        <v>629</v>
      </c>
      <c r="B133" s="2" t="s">
        <v>403</v>
      </c>
      <c r="C133" s="2" t="s">
        <v>8</v>
      </c>
      <c r="D133" s="6">
        <v>2445</v>
      </c>
      <c r="E133" s="4">
        <v>21781</v>
      </c>
      <c r="F133" s="9">
        <f t="shared" ca="1" si="4"/>
        <v>61.705962084918816</v>
      </c>
      <c r="G133" s="2" t="s">
        <v>12</v>
      </c>
      <c r="H133" s="2" t="s">
        <v>14</v>
      </c>
      <c r="I133" s="2" t="s">
        <v>15</v>
      </c>
      <c r="J133" s="2" t="s">
        <v>22</v>
      </c>
      <c r="K133" s="2" t="s">
        <v>17</v>
      </c>
      <c r="L133" s="12">
        <v>40854</v>
      </c>
      <c r="M133" s="9">
        <f t="shared" ca="1" si="5"/>
        <v>1635</v>
      </c>
      <c r="N133" s="4">
        <v>42489</v>
      </c>
      <c r="O133" s="4" t="s">
        <v>717</v>
      </c>
      <c r="P133" s="2" t="s">
        <v>665</v>
      </c>
      <c r="Q133" s="2" t="s">
        <v>666</v>
      </c>
      <c r="R133" s="2" t="s">
        <v>744</v>
      </c>
      <c r="S133" s="10">
        <v>17</v>
      </c>
      <c r="T133" s="2" t="s">
        <v>857</v>
      </c>
      <c r="U133" s="2" t="s">
        <v>680</v>
      </c>
      <c r="V133" s="2" t="s">
        <v>671</v>
      </c>
    </row>
    <row r="134" spans="1:22" x14ac:dyDescent="0.25">
      <c r="A134" s="2" t="s">
        <v>585</v>
      </c>
      <c r="B134" s="2" t="s">
        <v>250</v>
      </c>
      <c r="C134" s="2" t="s">
        <v>8</v>
      </c>
      <c r="D134" s="6" t="s">
        <v>249</v>
      </c>
      <c r="E134" s="4">
        <v>31519</v>
      </c>
      <c r="F134" s="9">
        <f t="shared" ca="1" si="4"/>
        <v>35.0265100301243</v>
      </c>
      <c r="G134" s="2" t="s">
        <v>20</v>
      </c>
      <c r="H134" s="2" t="s">
        <v>14</v>
      </c>
      <c r="I134" s="2" t="s">
        <v>15</v>
      </c>
      <c r="J134" s="2" t="s">
        <v>22</v>
      </c>
      <c r="K134" s="2" t="s">
        <v>17</v>
      </c>
      <c r="L134" s="12">
        <v>40553</v>
      </c>
      <c r="M134" s="9">
        <f t="shared" ca="1" si="5"/>
        <v>1908</v>
      </c>
      <c r="N134" s="4">
        <v>42461</v>
      </c>
      <c r="O134" s="4" t="s">
        <v>758</v>
      </c>
      <c r="P134" s="2" t="s">
        <v>665</v>
      </c>
      <c r="Q134" s="2" t="s">
        <v>666</v>
      </c>
      <c r="R134" s="2" t="s">
        <v>744</v>
      </c>
      <c r="S134" s="10">
        <v>21</v>
      </c>
      <c r="T134" s="2" t="s">
        <v>860</v>
      </c>
      <c r="U134" s="2" t="s">
        <v>680</v>
      </c>
      <c r="V134" s="2" t="s">
        <v>682</v>
      </c>
    </row>
    <row r="135" spans="1:22" x14ac:dyDescent="0.25">
      <c r="A135" s="2" t="s">
        <v>625</v>
      </c>
      <c r="B135" s="2" t="s">
        <v>397</v>
      </c>
      <c r="C135" s="2" t="s">
        <v>8</v>
      </c>
      <c r="D135" s="6">
        <v>1887</v>
      </c>
      <c r="E135" s="4">
        <v>27778</v>
      </c>
      <c r="F135" s="9">
        <f t="shared" ca="1" si="4"/>
        <v>45.275825098617446</v>
      </c>
      <c r="G135" s="2" t="s">
        <v>12</v>
      </c>
      <c r="H135" s="2" t="s">
        <v>30</v>
      </c>
      <c r="I135" s="2" t="s">
        <v>15</v>
      </c>
      <c r="J135" s="2" t="s">
        <v>22</v>
      </c>
      <c r="K135" s="2" t="s">
        <v>17</v>
      </c>
      <c r="L135" s="12">
        <v>41547</v>
      </c>
      <c r="M135" s="9">
        <f t="shared" ca="1" si="5"/>
        <v>2756</v>
      </c>
      <c r="N135" s="4"/>
      <c r="O135" s="4" t="s">
        <v>715</v>
      </c>
      <c r="P135" s="2" t="s">
        <v>11</v>
      </c>
      <c r="Q135" s="2" t="s">
        <v>666</v>
      </c>
      <c r="R135" s="2" t="s">
        <v>744</v>
      </c>
      <c r="S135" s="10">
        <v>19</v>
      </c>
      <c r="T135" s="2" t="s">
        <v>857</v>
      </c>
      <c r="U135" s="2" t="s">
        <v>260</v>
      </c>
      <c r="V135" s="2" t="s">
        <v>673</v>
      </c>
    </row>
    <row r="136" spans="1:22" x14ac:dyDescent="0.25">
      <c r="A136" s="2" t="s">
        <v>689</v>
      </c>
      <c r="B136" s="2" t="s">
        <v>231</v>
      </c>
      <c r="C136" s="2" t="s">
        <v>8</v>
      </c>
      <c r="D136" s="6" t="s">
        <v>267</v>
      </c>
      <c r="E136" s="4">
        <v>27006</v>
      </c>
      <c r="F136" s="9">
        <f t="shared" ca="1" si="4"/>
        <v>47.390893591768133</v>
      </c>
      <c r="G136" s="2" t="s">
        <v>20</v>
      </c>
      <c r="H136" s="2" t="s">
        <v>14</v>
      </c>
      <c r="I136" s="2" t="s">
        <v>15</v>
      </c>
      <c r="J136" s="2" t="s">
        <v>22</v>
      </c>
      <c r="K136" s="2" t="s">
        <v>17</v>
      </c>
      <c r="L136" s="12">
        <v>40812</v>
      </c>
      <c r="M136" s="9">
        <f t="shared" ca="1" si="5"/>
        <v>1347</v>
      </c>
      <c r="N136" s="4">
        <v>42159</v>
      </c>
      <c r="O136" s="4" t="s">
        <v>717</v>
      </c>
      <c r="P136" s="2" t="s">
        <v>665</v>
      </c>
      <c r="Q136" s="2" t="s">
        <v>666</v>
      </c>
      <c r="R136" s="2" t="s">
        <v>744</v>
      </c>
      <c r="S136" s="10">
        <v>22</v>
      </c>
      <c r="T136" s="2" t="s">
        <v>858</v>
      </c>
      <c r="U136" s="2" t="s">
        <v>141</v>
      </c>
      <c r="V136" s="2" t="s">
        <v>682</v>
      </c>
    </row>
    <row r="137" spans="1:22" x14ac:dyDescent="0.25">
      <c r="A137" s="2" t="s">
        <v>683</v>
      </c>
      <c r="B137" s="2" t="s">
        <v>109</v>
      </c>
      <c r="C137" s="2" t="s">
        <v>8</v>
      </c>
      <c r="D137" s="6" t="s">
        <v>108</v>
      </c>
      <c r="E137" s="4">
        <v>25849</v>
      </c>
      <c r="F137" s="9">
        <f t="shared" ca="1" si="4"/>
        <v>50.560756605466764</v>
      </c>
      <c r="G137" s="2" t="s">
        <v>20</v>
      </c>
      <c r="H137" s="2" t="s">
        <v>14</v>
      </c>
      <c r="I137" s="2" t="s">
        <v>15</v>
      </c>
      <c r="J137" s="2" t="s">
        <v>22</v>
      </c>
      <c r="K137" s="2" t="s">
        <v>17</v>
      </c>
      <c r="L137" s="12">
        <v>40812</v>
      </c>
      <c r="M137" s="9">
        <f t="shared" ca="1" si="5"/>
        <v>105</v>
      </c>
      <c r="N137" s="4">
        <v>40917</v>
      </c>
      <c r="O137" s="4" t="s">
        <v>717</v>
      </c>
      <c r="P137" s="2" t="s">
        <v>665</v>
      </c>
      <c r="Q137" s="2" t="s">
        <v>666</v>
      </c>
      <c r="R137" s="2" t="s">
        <v>744</v>
      </c>
      <c r="S137" s="10">
        <v>24</v>
      </c>
      <c r="T137" s="2" t="s">
        <v>859</v>
      </c>
      <c r="U137" s="2" t="s">
        <v>141</v>
      </c>
      <c r="V137" s="2" t="s">
        <v>673</v>
      </c>
    </row>
    <row r="138" spans="1:22" x14ac:dyDescent="0.25">
      <c r="A138" s="2" t="s">
        <v>496</v>
      </c>
      <c r="B138" s="2" t="s">
        <v>254</v>
      </c>
      <c r="C138" s="2" t="s">
        <v>8</v>
      </c>
      <c r="D138" s="6">
        <v>1721</v>
      </c>
      <c r="E138" s="4">
        <v>28439</v>
      </c>
      <c r="F138" s="9">
        <f t="shared" ca="1" si="4"/>
        <v>43.464866194507856</v>
      </c>
      <c r="G138" s="2" t="s">
        <v>12</v>
      </c>
      <c r="H138" s="2" t="s">
        <v>30</v>
      </c>
      <c r="I138" s="2" t="s">
        <v>15</v>
      </c>
      <c r="J138" s="2" t="s">
        <v>22</v>
      </c>
      <c r="K138" s="2" t="s">
        <v>33</v>
      </c>
      <c r="L138" s="12">
        <v>41687</v>
      </c>
      <c r="M138" s="9">
        <f t="shared" ca="1" si="5"/>
        <v>2616</v>
      </c>
      <c r="N138" s="4"/>
      <c r="O138" s="4" t="s">
        <v>715</v>
      </c>
      <c r="P138" s="2" t="s">
        <v>11</v>
      </c>
      <c r="Q138" s="2" t="s">
        <v>666</v>
      </c>
      <c r="R138" s="2" t="s">
        <v>744</v>
      </c>
      <c r="S138" s="10">
        <v>14</v>
      </c>
      <c r="T138" s="2" t="s">
        <v>861</v>
      </c>
      <c r="U138" s="2" t="s">
        <v>679</v>
      </c>
      <c r="V138" s="2" t="s">
        <v>673</v>
      </c>
    </row>
    <row r="139" spans="1:22" x14ac:dyDescent="0.25">
      <c r="A139" s="2" t="s">
        <v>518</v>
      </c>
      <c r="B139" s="2" t="s">
        <v>255</v>
      </c>
      <c r="C139" s="2" t="s">
        <v>8</v>
      </c>
      <c r="D139" s="6">
        <v>1801</v>
      </c>
      <c r="E139" s="4">
        <v>29253</v>
      </c>
      <c r="F139" s="9">
        <f t="shared" ca="1" si="4"/>
        <v>41.234729208206488</v>
      </c>
      <c r="G139" s="2" t="s">
        <v>12</v>
      </c>
      <c r="H139" s="2" t="s">
        <v>14</v>
      </c>
      <c r="I139" s="2" t="s">
        <v>15</v>
      </c>
      <c r="J139" s="2" t="s">
        <v>22</v>
      </c>
      <c r="K139" s="2" t="s">
        <v>74</v>
      </c>
      <c r="L139" s="12">
        <v>40553</v>
      </c>
      <c r="M139" s="9">
        <f t="shared" ca="1" si="5"/>
        <v>3750</v>
      </c>
      <c r="N139" s="4"/>
      <c r="O139" s="4" t="s">
        <v>715</v>
      </c>
      <c r="P139" s="2" t="s">
        <v>11</v>
      </c>
      <c r="Q139" s="2" t="s">
        <v>666</v>
      </c>
      <c r="R139" s="2" t="s">
        <v>744</v>
      </c>
      <c r="S139" s="10">
        <v>21</v>
      </c>
      <c r="T139" s="2" t="s">
        <v>869</v>
      </c>
      <c r="U139" s="2" t="s">
        <v>39</v>
      </c>
      <c r="V139" s="2" t="s">
        <v>673</v>
      </c>
    </row>
    <row r="140" spans="1:22" x14ac:dyDescent="0.25">
      <c r="A140" s="2" t="s">
        <v>594</v>
      </c>
      <c r="B140" s="2" t="s">
        <v>258</v>
      </c>
      <c r="C140" s="2" t="s">
        <v>8</v>
      </c>
      <c r="D140" s="6" t="s">
        <v>100</v>
      </c>
      <c r="E140" s="4">
        <v>31755</v>
      </c>
      <c r="F140" s="9">
        <f t="shared" ca="1" si="4"/>
        <v>34.37993468765854</v>
      </c>
      <c r="G140" s="2" t="s">
        <v>12</v>
      </c>
      <c r="H140" s="2" t="s">
        <v>14</v>
      </c>
      <c r="I140" s="2" t="s">
        <v>15</v>
      </c>
      <c r="J140" s="2" t="s">
        <v>22</v>
      </c>
      <c r="K140" s="2" t="s">
        <v>17</v>
      </c>
      <c r="L140" s="12">
        <v>41099</v>
      </c>
      <c r="M140" s="9">
        <f t="shared" ca="1" si="5"/>
        <v>3204</v>
      </c>
      <c r="N140" s="4"/>
      <c r="O140" s="4" t="s">
        <v>715</v>
      </c>
      <c r="P140" s="2" t="s">
        <v>11</v>
      </c>
      <c r="Q140" s="2" t="s">
        <v>666</v>
      </c>
      <c r="R140" s="2" t="s">
        <v>744</v>
      </c>
      <c r="S140" s="10">
        <v>17</v>
      </c>
      <c r="T140" s="2" t="s">
        <v>200</v>
      </c>
      <c r="U140" s="2" t="s">
        <v>364</v>
      </c>
      <c r="V140" s="2" t="s">
        <v>673</v>
      </c>
    </row>
    <row r="141" spans="1:22" x14ac:dyDescent="0.25">
      <c r="A141" s="2" t="s">
        <v>624</v>
      </c>
      <c r="B141" s="2" t="s">
        <v>404</v>
      </c>
      <c r="C141" s="2" t="s">
        <v>8</v>
      </c>
      <c r="D141" s="6">
        <v>1810</v>
      </c>
      <c r="E141" s="4">
        <v>28872</v>
      </c>
      <c r="F141" s="9">
        <f t="shared" ca="1" si="4"/>
        <v>42.278564824644846</v>
      </c>
      <c r="G141" s="2" t="s">
        <v>20</v>
      </c>
      <c r="H141" s="2" t="s">
        <v>30</v>
      </c>
      <c r="I141" s="2" t="s">
        <v>15</v>
      </c>
      <c r="J141" s="2" t="s">
        <v>22</v>
      </c>
      <c r="K141" s="2" t="s">
        <v>74</v>
      </c>
      <c r="L141" s="12">
        <v>40812</v>
      </c>
      <c r="M141" s="9">
        <f t="shared" ca="1" si="5"/>
        <v>693</v>
      </c>
      <c r="N141" s="4">
        <v>41505</v>
      </c>
      <c r="O141" s="4" t="s">
        <v>706</v>
      </c>
      <c r="P141" s="2" t="s">
        <v>665</v>
      </c>
      <c r="Q141" s="2" t="s">
        <v>666</v>
      </c>
      <c r="R141" s="2" t="s">
        <v>744</v>
      </c>
      <c r="S141" s="10">
        <v>19</v>
      </c>
      <c r="T141" s="2" t="s">
        <v>863</v>
      </c>
      <c r="U141" s="2" t="s">
        <v>680</v>
      </c>
      <c r="V141" s="2" t="s">
        <v>673</v>
      </c>
    </row>
    <row r="142" spans="1:22" x14ac:dyDescent="0.25">
      <c r="A142" s="2" t="s">
        <v>262</v>
      </c>
      <c r="B142" s="2" t="s">
        <v>263</v>
      </c>
      <c r="C142" s="2" t="s">
        <v>8</v>
      </c>
      <c r="D142" s="6" t="s">
        <v>359</v>
      </c>
      <c r="E142" s="4">
        <v>29877</v>
      </c>
      <c r="F142" s="9">
        <f t="shared" ca="1" si="4"/>
        <v>39.5251401671106</v>
      </c>
      <c r="G142" s="2" t="s">
        <v>12</v>
      </c>
      <c r="H142" s="2" t="s">
        <v>30</v>
      </c>
      <c r="I142" s="2" t="s">
        <v>15</v>
      </c>
      <c r="J142" s="2" t="s">
        <v>22</v>
      </c>
      <c r="K142" s="2" t="s">
        <v>17</v>
      </c>
      <c r="L142" s="12">
        <v>40595</v>
      </c>
      <c r="M142" s="9">
        <f t="shared" ca="1" si="5"/>
        <v>164</v>
      </c>
      <c r="N142" s="4">
        <v>40759</v>
      </c>
      <c r="O142" s="4" t="s">
        <v>705</v>
      </c>
      <c r="P142" s="2" t="s">
        <v>663</v>
      </c>
      <c r="Q142" s="2" t="s">
        <v>666</v>
      </c>
      <c r="R142" s="2" t="s">
        <v>744</v>
      </c>
      <c r="S142" s="10">
        <v>15</v>
      </c>
      <c r="T142" s="2" t="s">
        <v>862</v>
      </c>
      <c r="U142" s="2" t="s">
        <v>176</v>
      </c>
      <c r="V142" s="2" t="s">
        <v>682</v>
      </c>
    </row>
    <row r="143" spans="1:22" x14ac:dyDescent="0.25">
      <c r="A143" s="2" t="s">
        <v>525</v>
      </c>
      <c r="B143" s="2" t="s">
        <v>269</v>
      </c>
      <c r="C143" s="2" t="s">
        <v>8</v>
      </c>
      <c r="D143" s="6">
        <v>1886</v>
      </c>
      <c r="E143" s="4">
        <v>29671</v>
      </c>
      <c r="F143" s="9">
        <f t="shared" ca="1" si="4"/>
        <v>40.089523728754436</v>
      </c>
      <c r="G143" s="2" t="s">
        <v>20</v>
      </c>
      <c r="H143" s="2" t="s">
        <v>14</v>
      </c>
      <c r="I143" s="2" t="s">
        <v>15</v>
      </c>
      <c r="J143" s="2" t="s">
        <v>22</v>
      </c>
      <c r="K143" s="2" t="s">
        <v>17</v>
      </c>
      <c r="L143" s="12">
        <v>40729</v>
      </c>
      <c r="M143" s="9">
        <f t="shared" ca="1" si="5"/>
        <v>83</v>
      </c>
      <c r="N143" s="4">
        <v>40812</v>
      </c>
      <c r="O143" s="4" t="s">
        <v>758</v>
      </c>
      <c r="P143" s="2" t="s">
        <v>665</v>
      </c>
      <c r="Q143" s="2" t="s">
        <v>666</v>
      </c>
      <c r="R143" s="2" t="s">
        <v>744</v>
      </c>
      <c r="S143" s="10">
        <v>15.25</v>
      </c>
      <c r="T143" s="2" t="s">
        <v>857</v>
      </c>
      <c r="U143" s="2" t="s">
        <v>82</v>
      </c>
      <c r="V143" s="2" t="s">
        <v>675</v>
      </c>
    </row>
    <row r="144" spans="1:22" x14ac:dyDescent="0.25">
      <c r="A144" s="2" t="s">
        <v>486</v>
      </c>
      <c r="B144" s="2" t="s">
        <v>271</v>
      </c>
      <c r="C144" s="2" t="s">
        <v>8</v>
      </c>
      <c r="D144" s="6" t="s">
        <v>270</v>
      </c>
      <c r="E144" s="4">
        <v>27689</v>
      </c>
      <c r="F144" s="9">
        <f t="shared" ca="1" si="4"/>
        <v>45.519660715055807</v>
      </c>
      <c r="G144" s="2" t="s">
        <v>20</v>
      </c>
      <c r="H144" s="2" t="s">
        <v>14</v>
      </c>
      <c r="I144" s="2" t="s">
        <v>15</v>
      </c>
      <c r="J144" s="2" t="s">
        <v>22</v>
      </c>
      <c r="K144" s="2" t="s">
        <v>33</v>
      </c>
      <c r="L144" s="12">
        <v>42051</v>
      </c>
      <c r="M144" s="9">
        <f t="shared" ca="1" si="5"/>
        <v>2252</v>
      </c>
      <c r="N144" s="4"/>
      <c r="O144" s="4" t="s">
        <v>715</v>
      </c>
      <c r="P144" s="2" t="s">
        <v>664</v>
      </c>
      <c r="Q144" s="2" t="s">
        <v>666</v>
      </c>
      <c r="R144" s="2" t="s">
        <v>744</v>
      </c>
      <c r="S144" s="10">
        <v>20</v>
      </c>
      <c r="T144" s="2" t="s">
        <v>860</v>
      </c>
      <c r="U144" s="2" t="s">
        <v>253</v>
      </c>
      <c r="V144" s="2" t="s">
        <v>682</v>
      </c>
    </row>
    <row r="145" spans="1:22" x14ac:dyDescent="0.25">
      <c r="A145" s="2" t="s">
        <v>727</v>
      </c>
      <c r="B145" s="7">
        <v>1001138521</v>
      </c>
      <c r="C145" s="2" t="s">
        <v>8</v>
      </c>
      <c r="D145" s="6" t="s">
        <v>307</v>
      </c>
      <c r="E145" s="4">
        <v>26709</v>
      </c>
      <c r="F145" s="9">
        <f t="shared" ca="1" si="4"/>
        <v>48.204592221905116</v>
      </c>
      <c r="G145" s="2" t="s">
        <v>20</v>
      </c>
      <c r="H145" s="2" t="s">
        <v>30</v>
      </c>
      <c r="I145" s="2" t="s">
        <v>15</v>
      </c>
      <c r="J145" s="2" t="s">
        <v>16</v>
      </c>
      <c r="K145" s="2" t="s">
        <v>366</v>
      </c>
      <c r="L145" s="12">
        <v>40854</v>
      </c>
      <c r="M145" s="9">
        <f t="shared" ca="1" si="5"/>
        <v>1468</v>
      </c>
      <c r="N145" s="4">
        <v>42322</v>
      </c>
      <c r="O145" s="4" t="s">
        <v>704</v>
      </c>
      <c r="P145" s="2" t="s">
        <v>665</v>
      </c>
      <c r="Q145" s="2" t="s">
        <v>666</v>
      </c>
      <c r="R145" s="2" t="s">
        <v>744</v>
      </c>
      <c r="S145" s="10">
        <v>19</v>
      </c>
      <c r="T145" s="2" t="s">
        <v>858</v>
      </c>
      <c r="U145" s="2" t="s">
        <v>749</v>
      </c>
      <c r="V145" s="2" t="s">
        <v>671</v>
      </c>
    </row>
    <row r="146" spans="1:22" x14ac:dyDescent="0.25">
      <c r="A146" s="2" t="s">
        <v>460</v>
      </c>
      <c r="B146" s="2" t="s">
        <v>273</v>
      </c>
      <c r="C146" s="2" t="s">
        <v>8</v>
      </c>
      <c r="D146" s="6" t="s">
        <v>272</v>
      </c>
      <c r="E146" s="4">
        <v>26612</v>
      </c>
      <c r="F146" s="9">
        <f t="shared" ca="1" si="4"/>
        <v>48.470345646562656</v>
      </c>
      <c r="G146" s="2" t="s">
        <v>12</v>
      </c>
      <c r="H146" s="2" t="s">
        <v>702</v>
      </c>
      <c r="I146" s="2" t="s">
        <v>15</v>
      </c>
      <c r="J146" s="2" t="s">
        <v>22</v>
      </c>
      <c r="K146" s="2" t="s">
        <v>17</v>
      </c>
      <c r="L146" s="12">
        <v>41176</v>
      </c>
      <c r="M146" s="9">
        <f t="shared" ca="1" si="5"/>
        <v>2</v>
      </c>
      <c r="N146" s="4">
        <v>41178</v>
      </c>
      <c r="O146" s="4" t="s">
        <v>759</v>
      </c>
      <c r="P146" s="2" t="s">
        <v>665</v>
      </c>
      <c r="Q146" s="2" t="s">
        <v>666</v>
      </c>
      <c r="R146" s="2" t="s">
        <v>744</v>
      </c>
      <c r="S146" s="10">
        <v>15</v>
      </c>
      <c r="T146" s="2" t="s">
        <v>859</v>
      </c>
      <c r="U146" s="2" t="s">
        <v>41</v>
      </c>
      <c r="V146" s="2" t="s">
        <v>675</v>
      </c>
    </row>
    <row r="147" spans="1:22" x14ac:dyDescent="0.25">
      <c r="A147" s="2" t="s">
        <v>274</v>
      </c>
      <c r="B147" s="2" t="s">
        <v>276</v>
      </c>
      <c r="C147" s="2" t="s">
        <v>8</v>
      </c>
      <c r="D147" s="6" t="s">
        <v>275</v>
      </c>
      <c r="E147" s="4">
        <v>31600</v>
      </c>
      <c r="F147" s="9">
        <f t="shared" ca="1" si="4"/>
        <v>34.804592221905118</v>
      </c>
      <c r="G147" s="2" t="s">
        <v>20</v>
      </c>
      <c r="H147" s="2" t="s">
        <v>30</v>
      </c>
      <c r="I147" s="2" t="s">
        <v>15</v>
      </c>
      <c r="J147" s="2" t="s">
        <v>22</v>
      </c>
      <c r="K147" s="2" t="s">
        <v>17</v>
      </c>
      <c r="L147" s="12">
        <v>41645</v>
      </c>
      <c r="M147" s="9">
        <f t="shared" ca="1" si="5"/>
        <v>2658</v>
      </c>
      <c r="N147" s="4"/>
      <c r="O147" s="4" t="s">
        <v>715</v>
      </c>
      <c r="P147" s="2" t="s">
        <v>11</v>
      </c>
      <c r="Q147" s="2" t="s">
        <v>666</v>
      </c>
      <c r="R147" s="2" t="s">
        <v>744</v>
      </c>
      <c r="S147" s="10">
        <v>17</v>
      </c>
      <c r="T147" s="2" t="s">
        <v>861</v>
      </c>
      <c r="U147" s="2" t="s">
        <v>364</v>
      </c>
      <c r="V147" s="2" t="s">
        <v>673</v>
      </c>
    </row>
    <row r="148" spans="1:22" x14ac:dyDescent="0.25">
      <c r="A148" s="2" t="s">
        <v>474</v>
      </c>
      <c r="B148" s="2" t="s">
        <v>279</v>
      </c>
      <c r="C148" s="2" t="s">
        <v>8</v>
      </c>
      <c r="D148" s="6">
        <v>2451</v>
      </c>
      <c r="E148" s="4">
        <v>27340</v>
      </c>
      <c r="F148" s="9">
        <f t="shared" ca="1" si="4"/>
        <v>46.475825098617449</v>
      </c>
      <c r="G148" s="2" t="s">
        <v>20</v>
      </c>
      <c r="H148" s="2" t="s">
        <v>14</v>
      </c>
      <c r="I148" s="2" t="s">
        <v>15</v>
      </c>
      <c r="J148" s="2" t="s">
        <v>22</v>
      </c>
      <c r="K148" s="2" t="s">
        <v>17</v>
      </c>
      <c r="L148" s="12">
        <v>41589</v>
      </c>
      <c r="M148" s="9">
        <f t="shared" ca="1" si="5"/>
        <v>2714</v>
      </c>
      <c r="N148" s="4"/>
      <c r="O148" s="4" t="s">
        <v>715</v>
      </c>
      <c r="P148" s="2" t="s">
        <v>11</v>
      </c>
      <c r="Q148" s="2" t="s">
        <v>666</v>
      </c>
      <c r="R148" s="2" t="s">
        <v>744</v>
      </c>
      <c r="S148" s="10">
        <v>23</v>
      </c>
      <c r="T148" s="2" t="s">
        <v>869</v>
      </c>
      <c r="U148" s="2" t="s">
        <v>679</v>
      </c>
      <c r="V148" s="2" t="s">
        <v>673</v>
      </c>
    </row>
    <row r="149" spans="1:22" x14ac:dyDescent="0.25">
      <c r="A149" s="2" t="s">
        <v>492</v>
      </c>
      <c r="B149" s="2" t="s">
        <v>283</v>
      </c>
      <c r="C149" s="2" t="s">
        <v>8</v>
      </c>
      <c r="D149" s="6" t="s">
        <v>157</v>
      </c>
      <c r="E149" s="4">
        <v>28451</v>
      </c>
      <c r="F149" s="9">
        <f t="shared" ca="1" si="4"/>
        <v>43.431989482179091</v>
      </c>
      <c r="G149" s="2" t="s">
        <v>20</v>
      </c>
      <c r="H149" s="2" t="s">
        <v>14</v>
      </c>
      <c r="I149" s="2" t="s">
        <v>15</v>
      </c>
      <c r="J149" s="2" t="s">
        <v>22</v>
      </c>
      <c r="K149" s="2" t="s">
        <v>17</v>
      </c>
      <c r="L149" s="12">
        <v>40694</v>
      </c>
      <c r="M149" s="9">
        <f t="shared" ca="1" si="5"/>
        <v>3609</v>
      </c>
      <c r="N149" s="4"/>
      <c r="O149" s="4" t="s">
        <v>715</v>
      </c>
      <c r="P149" s="2" t="s">
        <v>11</v>
      </c>
      <c r="Q149" s="2" t="s">
        <v>666</v>
      </c>
      <c r="R149" s="2" t="s">
        <v>744</v>
      </c>
      <c r="S149" s="10">
        <v>20</v>
      </c>
      <c r="T149" s="2" t="s">
        <v>200</v>
      </c>
      <c r="U149" s="2" t="s">
        <v>40</v>
      </c>
      <c r="V149" s="2" t="s">
        <v>682</v>
      </c>
    </row>
    <row r="150" spans="1:22" x14ac:dyDescent="0.25">
      <c r="A150" s="2" t="s">
        <v>593</v>
      </c>
      <c r="B150" s="2" t="s">
        <v>285</v>
      </c>
      <c r="C150" s="2" t="s">
        <v>8</v>
      </c>
      <c r="D150" s="6" t="s">
        <v>57</v>
      </c>
      <c r="E150" s="4">
        <v>31784</v>
      </c>
      <c r="F150" s="9">
        <f t="shared" ca="1" si="4"/>
        <v>34.300482632864025</v>
      </c>
      <c r="G150" s="2" t="s">
        <v>20</v>
      </c>
      <c r="H150" s="2" t="s">
        <v>14</v>
      </c>
      <c r="I150" s="2" t="s">
        <v>15</v>
      </c>
      <c r="J150" s="2" t="s">
        <v>22</v>
      </c>
      <c r="K150" s="2" t="s">
        <v>33</v>
      </c>
      <c r="L150" s="12">
        <v>41281</v>
      </c>
      <c r="M150" s="9">
        <f t="shared" ca="1" si="5"/>
        <v>3022</v>
      </c>
      <c r="N150" s="4"/>
      <c r="O150" s="4" t="s">
        <v>715</v>
      </c>
      <c r="P150" s="2" t="s">
        <v>11</v>
      </c>
      <c r="Q150" s="2" t="s">
        <v>666</v>
      </c>
      <c r="R150" s="2" t="s">
        <v>744</v>
      </c>
      <c r="S150" s="10">
        <v>24</v>
      </c>
      <c r="T150" s="2" t="s">
        <v>863</v>
      </c>
      <c r="U150" s="2" t="s">
        <v>680</v>
      </c>
      <c r="V150" s="2" t="s">
        <v>673</v>
      </c>
    </row>
    <row r="151" spans="1:22" x14ac:dyDescent="0.25">
      <c r="A151" s="2" t="s">
        <v>442</v>
      </c>
      <c r="B151" s="2" t="s">
        <v>55</v>
      </c>
      <c r="C151" s="2" t="s">
        <v>8</v>
      </c>
      <c r="D151" s="6">
        <v>1760</v>
      </c>
      <c r="E151" s="4">
        <v>24988</v>
      </c>
      <c r="F151" s="9">
        <f t="shared" ca="1" si="4"/>
        <v>52.919660715055805</v>
      </c>
      <c r="G151" s="2" t="s">
        <v>20</v>
      </c>
      <c r="H151" s="2" t="s">
        <v>30</v>
      </c>
      <c r="I151" s="2" t="s">
        <v>15</v>
      </c>
      <c r="J151" s="2" t="s">
        <v>22</v>
      </c>
      <c r="K151" s="2" t="s">
        <v>33</v>
      </c>
      <c r="L151" s="12">
        <v>41001</v>
      </c>
      <c r="M151" s="9">
        <f t="shared" ca="1" si="5"/>
        <v>1318</v>
      </c>
      <c r="N151" s="4">
        <v>42319</v>
      </c>
      <c r="O151" s="4" t="s">
        <v>704</v>
      </c>
      <c r="P151" s="2" t="s">
        <v>665</v>
      </c>
      <c r="Q151" s="2" t="s">
        <v>666</v>
      </c>
      <c r="R151" s="2" t="s">
        <v>744</v>
      </c>
      <c r="S151" s="10">
        <v>14</v>
      </c>
      <c r="T151" s="2" t="s">
        <v>862</v>
      </c>
      <c r="U151" s="2" t="s">
        <v>749</v>
      </c>
      <c r="V151" s="2" t="s">
        <v>673</v>
      </c>
    </row>
    <row r="152" spans="1:22" x14ac:dyDescent="0.25">
      <c r="A152" s="2" t="s">
        <v>484</v>
      </c>
      <c r="B152" s="2" t="s">
        <v>288</v>
      </c>
      <c r="C152" s="2" t="s">
        <v>8</v>
      </c>
      <c r="D152" s="6" t="s">
        <v>287</v>
      </c>
      <c r="E152" s="4">
        <v>28025</v>
      </c>
      <c r="F152" s="9">
        <f t="shared" ca="1" si="4"/>
        <v>44.599112769850322</v>
      </c>
      <c r="G152" s="2" t="s">
        <v>20</v>
      </c>
      <c r="H152" s="2" t="s">
        <v>30</v>
      </c>
      <c r="I152" s="2" t="s">
        <v>15</v>
      </c>
      <c r="J152" s="2" t="s">
        <v>22</v>
      </c>
      <c r="K152" s="2" t="s">
        <v>17</v>
      </c>
      <c r="L152" s="12">
        <v>42093</v>
      </c>
      <c r="M152" s="9">
        <f t="shared" ca="1" si="5"/>
        <v>2210</v>
      </c>
      <c r="N152" s="4"/>
      <c r="O152" s="4" t="s">
        <v>715</v>
      </c>
      <c r="P152" s="2" t="s">
        <v>11</v>
      </c>
      <c r="Q152" s="2" t="s">
        <v>666</v>
      </c>
      <c r="R152" s="2" t="s">
        <v>744</v>
      </c>
      <c r="S152" s="10">
        <v>20</v>
      </c>
      <c r="T152" s="2" t="s">
        <v>857</v>
      </c>
      <c r="U152" s="2" t="s">
        <v>680</v>
      </c>
      <c r="V152" s="2" t="s">
        <v>675</v>
      </c>
    </row>
    <row r="153" spans="1:22" x14ac:dyDescent="0.25">
      <c r="A153" s="2" t="s">
        <v>562</v>
      </c>
      <c r="B153" s="2" t="s">
        <v>295</v>
      </c>
      <c r="C153" s="2" t="s">
        <v>8</v>
      </c>
      <c r="D153" s="6">
        <v>2453</v>
      </c>
      <c r="E153" s="4">
        <v>30870</v>
      </c>
      <c r="F153" s="9">
        <f t="shared" ca="1" si="4"/>
        <v>36.804592221905118</v>
      </c>
      <c r="G153" s="2" t="s">
        <v>20</v>
      </c>
      <c r="H153" s="2" t="s">
        <v>21</v>
      </c>
      <c r="I153" s="2" t="s">
        <v>15</v>
      </c>
      <c r="J153" s="2" t="s">
        <v>22</v>
      </c>
      <c r="K153" s="2" t="s">
        <v>17</v>
      </c>
      <c r="L153" s="12">
        <v>41365</v>
      </c>
      <c r="M153" s="9">
        <f t="shared" ca="1" si="5"/>
        <v>2938</v>
      </c>
      <c r="O153" s="4" t="s">
        <v>715</v>
      </c>
      <c r="P153" s="2" t="s">
        <v>11</v>
      </c>
      <c r="Q153" s="2" t="s">
        <v>666</v>
      </c>
      <c r="R153" s="2" t="s">
        <v>744</v>
      </c>
      <c r="S153" s="10">
        <v>15</v>
      </c>
      <c r="T153" s="2" t="s">
        <v>860</v>
      </c>
      <c r="U153" s="2" t="s">
        <v>678</v>
      </c>
      <c r="V153" s="2" t="s">
        <v>673</v>
      </c>
    </row>
    <row r="154" spans="1:22" x14ac:dyDescent="0.25">
      <c r="A154" s="2" t="s">
        <v>628</v>
      </c>
      <c r="B154" s="2" t="s">
        <v>299</v>
      </c>
      <c r="C154" s="2" t="s">
        <v>8</v>
      </c>
      <c r="D154" s="6">
        <v>2110</v>
      </c>
      <c r="E154" s="4">
        <v>32630</v>
      </c>
      <c r="F154" s="9">
        <f t="shared" ca="1" si="4"/>
        <v>31.982674413685942</v>
      </c>
      <c r="G154" s="2" t="s">
        <v>12</v>
      </c>
      <c r="H154" s="2" t="s">
        <v>30</v>
      </c>
      <c r="I154" s="2" t="s">
        <v>15</v>
      </c>
      <c r="J154" s="2" t="s">
        <v>22</v>
      </c>
      <c r="K154" s="2" t="s">
        <v>33</v>
      </c>
      <c r="L154" s="12">
        <v>40812</v>
      </c>
      <c r="M154" s="9">
        <f t="shared" ca="1" si="5"/>
        <v>921</v>
      </c>
      <c r="N154" s="4">
        <v>41733</v>
      </c>
      <c r="O154" s="4" t="s">
        <v>706</v>
      </c>
      <c r="P154" s="2" t="s">
        <v>665</v>
      </c>
      <c r="Q154" s="2" t="s">
        <v>666</v>
      </c>
      <c r="R154" s="2" t="s">
        <v>744</v>
      </c>
      <c r="S154" s="10">
        <v>18</v>
      </c>
      <c r="T154" s="2" t="s">
        <v>858</v>
      </c>
      <c r="U154" s="2" t="s">
        <v>749</v>
      </c>
      <c r="V154" s="2" t="s">
        <v>673</v>
      </c>
    </row>
    <row r="155" spans="1:22" x14ac:dyDescent="0.25">
      <c r="A155" s="2" t="s">
        <v>568</v>
      </c>
      <c r="B155" s="2" t="s">
        <v>299</v>
      </c>
      <c r="C155" s="2" t="s">
        <v>8</v>
      </c>
      <c r="D155" s="6">
        <v>2421</v>
      </c>
      <c r="E155" s="4">
        <v>30403</v>
      </c>
      <c r="F155" s="9">
        <f t="shared" ca="1" si="4"/>
        <v>38.084044276699636</v>
      </c>
      <c r="G155" s="2" t="s">
        <v>12</v>
      </c>
      <c r="H155" s="2" t="s">
        <v>14</v>
      </c>
      <c r="I155" s="2" t="s">
        <v>15</v>
      </c>
      <c r="J155" s="2" t="s">
        <v>22</v>
      </c>
      <c r="K155" s="2" t="s">
        <v>17</v>
      </c>
      <c r="L155" s="12">
        <v>41365</v>
      </c>
      <c r="M155" s="9">
        <f t="shared" ca="1" si="5"/>
        <v>1150</v>
      </c>
      <c r="N155" s="4">
        <v>42515</v>
      </c>
      <c r="O155" s="4" t="s">
        <v>717</v>
      </c>
      <c r="P155" s="2" t="s">
        <v>665</v>
      </c>
      <c r="Q155" s="2" t="s">
        <v>666</v>
      </c>
      <c r="R155" s="2" t="s">
        <v>744</v>
      </c>
      <c r="S155" s="10">
        <v>22</v>
      </c>
      <c r="T155" s="2" t="s">
        <v>859</v>
      </c>
      <c r="U155" s="2" t="s">
        <v>669</v>
      </c>
      <c r="V155" s="2" t="s">
        <v>673</v>
      </c>
    </row>
    <row r="156" spans="1:22" x14ac:dyDescent="0.25">
      <c r="A156" s="2" t="s">
        <v>490</v>
      </c>
      <c r="B156" s="2" t="s">
        <v>114</v>
      </c>
      <c r="C156" s="2" t="s">
        <v>8</v>
      </c>
      <c r="D156" s="6" t="s">
        <v>736</v>
      </c>
      <c r="E156" s="4">
        <v>28223</v>
      </c>
      <c r="F156" s="9">
        <f t="shared" ca="1" si="4"/>
        <v>44.056647016425664</v>
      </c>
      <c r="G156" s="2" t="s">
        <v>12</v>
      </c>
      <c r="H156" s="2" t="s">
        <v>14</v>
      </c>
      <c r="I156" s="2" t="s">
        <v>15</v>
      </c>
      <c r="J156" s="2" t="s">
        <v>22</v>
      </c>
      <c r="K156" s="2" t="s">
        <v>17</v>
      </c>
      <c r="L156" s="12">
        <v>41771</v>
      </c>
      <c r="M156" s="9">
        <f t="shared" ca="1" si="5"/>
        <v>2532</v>
      </c>
      <c r="N156" s="4"/>
      <c r="O156" s="4" t="s">
        <v>715</v>
      </c>
      <c r="P156" s="2" t="s">
        <v>664</v>
      </c>
      <c r="Q156" s="2" t="s">
        <v>666</v>
      </c>
      <c r="R156" s="2" t="s">
        <v>744</v>
      </c>
      <c r="S156" s="10">
        <v>21</v>
      </c>
      <c r="T156" s="2" t="s">
        <v>861</v>
      </c>
      <c r="U156" s="2" t="s">
        <v>679</v>
      </c>
      <c r="V156" s="2" t="s">
        <v>673</v>
      </c>
    </row>
    <row r="157" spans="1:22" x14ac:dyDescent="0.25">
      <c r="A157" s="2" t="s">
        <v>438</v>
      </c>
      <c r="B157" s="2" t="s">
        <v>56</v>
      </c>
      <c r="C157" s="2" t="s">
        <v>8</v>
      </c>
      <c r="D157" s="6">
        <v>1810</v>
      </c>
      <c r="E157" s="4">
        <v>24626</v>
      </c>
      <c r="F157" s="9">
        <f t="shared" ca="1" si="4"/>
        <v>53.911441536973612</v>
      </c>
      <c r="G157" s="2" t="s">
        <v>20</v>
      </c>
      <c r="H157" s="2" t="s">
        <v>50</v>
      </c>
      <c r="I157" s="2" t="s">
        <v>15</v>
      </c>
      <c r="J157" s="2" t="s">
        <v>22</v>
      </c>
      <c r="K157" s="2" t="s">
        <v>74</v>
      </c>
      <c r="L157" s="12">
        <v>41365</v>
      </c>
      <c r="M157" s="9">
        <f t="shared" ca="1" si="5"/>
        <v>2938</v>
      </c>
      <c r="N157" s="4"/>
      <c r="O157" s="4" t="s">
        <v>715</v>
      </c>
      <c r="P157" s="2" t="s">
        <v>11</v>
      </c>
      <c r="Q157" s="2" t="s">
        <v>666</v>
      </c>
      <c r="R157" s="2" t="s">
        <v>744</v>
      </c>
      <c r="S157" s="10">
        <v>15</v>
      </c>
      <c r="T157" s="2" t="s">
        <v>869</v>
      </c>
      <c r="U157" s="2" t="s">
        <v>749</v>
      </c>
      <c r="V157" s="2" t="s">
        <v>671</v>
      </c>
    </row>
    <row r="158" spans="1:22" x14ac:dyDescent="0.25">
      <c r="A158" s="2" t="s">
        <v>561</v>
      </c>
      <c r="B158" s="2" t="s">
        <v>300</v>
      </c>
      <c r="C158" s="2" t="s">
        <v>8</v>
      </c>
      <c r="D158" s="6">
        <v>2132</v>
      </c>
      <c r="E158" s="4">
        <v>30870</v>
      </c>
      <c r="F158" s="9">
        <f t="shared" ca="1" si="4"/>
        <v>36.804592221905118</v>
      </c>
      <c r="G158" s="2" t="s">
        <v>20</v>
      </c>
      <c r="H158" s="2" t="s">
        <v>30</v>
      </c>
      <c r="I158" s="2" t="s">
        <v>15</v>
      </c>
      <c r="J158" s="2" t="s">
        <v>22</v>
      </c>
      <c r="K158" s="2" t="s">
        <v>17</v>
      </c>
      <c r="L158" s="12">
        <v>41463</v>
      </c>
      <c r="M158" s="9">
        <f t="shared" ca="1" si="5"/>
        <v>2840</v>
      </c>
      <c r="N158" s="4"/>
      <c r="O158" s="4" t="s">
        <v>715</v>
      </c>
      <c r="P158" s="2" t="s">
        <v>11</v>
      </c>
      <c r="Q158" s="2" t="s">
        <v>666</v>
      </c>
      <c r="R158" s="2" t="s">
        <v>744</v>
      </c>
      <c r="S158" s="10">
        <v>19</v>
      </c>
      <c r="T158" s="2" t="s">
        <v>200</v>
      </c>
      <c r="U158" s="2" t="s">
        <v>676</v>
      </c>
      <c r="V158" s="2" t="s">
        <v>673</v>
      </c>
    </row>
    <row r="159" spans="1:22" x14ac:dyDescent="0.25">
      <c r="A159" s="2" t="s">
        <v>533</v>
      </c>
      <c r="B159" s="2" t="s">
        <v>116</v>
      </c>
      <c r="C159" s="2" t="s">
        <v>8</v>
      </c>
      <c r="D159" s="6" t="s">
        <v>115</v>
      </c>
      <c r="E159" s="4">
        <v>29494</v>
      </c>
      <c r="F159" s="9">
        <f t="shared" ca="1" si="4"/>
        <v>40.57445523560375</v>
      </c>
      <c r="G159" s="2" t="s">
        <v>20</v>
      </c>
      <c r="H159" s="2" t="s">
        <v>702</v>
      </c>
      <c r="I159" s="2" t="s">
        <v>15</v>
      </c>
      <c r="J159" s="2" t="s">
        <v>22</v>
      </c>
      <c r="K159" s="2" t="s">
        <v>366</v>
      </c>
      <c r="L159" s="12">
        <v>41729</v>
      </c>
      <c r="M159" s="9">
        <f t="shared" ca="1" si="5"/>
        <v>762</v>
      </c>
      <c r="N159" s="4">
        <v>42491</v>
      </c>
      <c r="O159" s="4" t="s">
        <v>713</v>
      </c>
      <c r="P159" s="2" t="s">
        <v>663</v>
      </c>
      <c r="Q159" s="2" t="s">
        <v>666</v>
      </c>
      <c r="R159" s="2" t="s">
        <v>744</v>
      </c>
      <c r="S159" s="10">
        <v>18.5</v>
      </c>
      <c r="T159" s="2" t="s">
        <v>863</v>
      </c>
      <c r="U159" s="2" t="s">
        <v>24</v>
      </c>
      <c r="V159" s="2" t="s">
        <v>672</v>
      </c>
    </row>
    <row r="160" spans="1:22" x14ac:dyDescent="0.25">
      <c r="A160" s="2" t="s">
        <v>692</v>
      </c>
      <c r="B160" s="2" t="s">
        <v>302</v>
      </c>
      <c r="C160" s="2" t="s">
        <v>8</v>
      </c>
      <c r="D160" s="6">
        <v>2478</v>
      </c>
      <c r="E160" s="4">
        <v>28105</v>
      </c>
      <c r="F160" s="9">
        <f t="shared" ca="1" si="4"/>
        <v>44.37993468765854</v>
      </c>
      <c r="G160" s="2" t="s">
        <v>12</v>
      </c>
      <c r="H160" s="2" t="s">
        <v>14</v>
      </c>
      <c r="I160" s="2" t="s">
        <v>15</v>
      </c>
      <c r="J160" s="2" t="s">
        <v>22</v>
      </c>
      <c r="K160" s="2" t="s">
        <v>17</v>
      </c>
      <c r="L160" s="12">
        <v>41547</v>
      </c>
      <c r="M160" s="9">
        <f t="shared" ca="1" si="5"/>
        <v>2756</v>
      </c>
      <c r="N160" s="4"/>
      <c r="O160" s="4" t="s">
        <v>715</v>
      </c>
      <c r="P160" s="2" t="s">
        <v>11</v>
      </c>
      <c r="Q160" s="2" t="s">
        <v>666</v>
      </c>
      <c r="R160" s="2" t="s">
        <v>744</v>
      </c>
      <c r="S160" s="10">
        <v>16</v>
      </c>
      <c r="T160" s="2" t="s">
        <v>862</v>
      </c>
      <c r="U160" s="2" t="s">
        <v>679</v>
      </c>
      <c r="V160" s="2" t="s">
        <v>671</v>
      </c>
    </row>
    <row r="161" spans="1:22" x14ac:dyDescent="0.25">
      <c r="A161" s="2" t="s">
        <v>511</v>
      </c>
      <c r="B161" s="2" t="s">
        <v>303</v>
      </c>
      <c r="C161" s="2" t="s">
        <v>8</v>
      </c>
      <c r="D161" s="6" t="s">
        <v>298</v>
      </c>
      <c r="E161" s="4">
        <v>29183</v>
      </c>
      <c r="F161" s="9">
        <f t="shared" ca="1" si="4"/>
        <v>41.426510030124298</v>
      </c>
      <c r="G161" s="2" t="s">
        <v>12</v>
      </c>
      <c r="H161" s="2" t="s">
        <v>30</v>
      </c>
      <c r="I161" s="2" t="s">
        <v>15</v>
      </c>
      <c r="J161" s="2" t="s">
        <v>22</v>
      </c>
      <c r="K161" s="2" t="s">
        <v>33</v>
      </c>
      <c r="L161" s="12">
        <v>41687</v>
      </c>
      <c r="M161" s="9">
        <f t="shared" ca="1" si="5"/>
        <v>2616</v>
      </c>
      <c r="N161" s="4"/>
      <c r="O161" s="4" t="s">
        <v>715</v>
      </c>
      <c r="P161" s="2" t="s">
        <v>11</v>
      </c>
      <c r="Q161" s="2" t="s">
        <v>666</v>
      </c>
      <c r="R161" s="2" t="s">
        <v>744</v>
      </c>
      <c r="S161" s="10">
        <v>22</v>
      </c>
      <c r="T161" s="2" t="s">
        <v>857</v>
      </c>
      <c r="U161" s="2" t="s">
        <v>678</v>
      </c>
      <c r="V161" s="2" t="s">
        <v>703</v>
      </c>
    </row>
    <row r="162" spans="1:22" x14ac:dyDescent="0.25">
      <c r="A162" s="2" t="s">
        <v>521</v>
      </c>
      <c r="B162" s="2" t="s">
        <v>306</v>
      </c>
      <c r="C162" s="2" t="s">
        <v>8</v>
      </c>
      <c r="D162" s="6" t="s">
        <v>190</v>
      </c>
      <c r="E162" s="4">
        <v>28976</v>
      </c>
      <c r="F162" s="9">
        <f t="shared" ca="1" si="4"/>
        <v>41.993633317795528</v>
      </c>
      <c r="G162" s="2" t="s">
        <v>20</v>
      </c>
      <c r="H162" s="2" t="s">
        <v>14</v>
      </c>
      <c r="I162" s="2" t="s">
        <v>15</v>
      </c>
      <c r="J162" s="2" t="s">
        <v>22</v>
      </c>
      <c r="K162" s="2" t="s">
        <v>17</v>
      </c>
      <c r="L162" s="12">
        <v>40581</v>
      </c>
      <c r="M162" s="9">
        <f t="shared" ca="1" si="5"/>
        <v>1070</v>
      </c>
      <c r="N162" s="4">
        <v>41651</v>
      </c>
      <c r="O162" s="4" t="s">
        <v>704</v>
      </c>
      <c r="P162" s="2" t="s">
        <v>665</v>
      </c>
      <c r="Q162" s="2" t="s">
        <v>666</v>
      </c>
      <c r="R162" s="2" t="s">
        <v>744</v>
      </c>
      <c r="S162" s="10">
        <v>18</v>
      </c>
      <c r="T162" s="2" t="s">
        <v>860</v>
      </c>
      <c r="U162" s="2" t="s">
        <v>176</v>
      </c>
      <c r="V162" s="2" t="s">
        <v>673</v>
      </c>
    </row>
    <row r="163" spans="1:22" x14ac:dyDescent="0.25">
      <c r="A163" s="2" t="s">
        <v>614</v>
      </c>
      <c r="B163" s="2" t="s">
        <v>118</v>
      </c>
      <c r="C163" s="2" t="s">
        <v>8</v>
      </c>
      <c r="D163" s="6" t="s">
        <v>112</v>
      </c>
      <c r="E163" s="4">
        <v>32219</v>
      </c>
      <c r="F163" s="9">
        <f t="shared" ca="1" si="4"/>
        <v>33.108701810946215</v>
      </c>
      <c r="G163" s="2" t="s">
        <v>12</v>
      </c>
      <c r="H163" s="2" t="s">
        <v>30</v>
      </c>
      <c r="I163" s="2" t="s">
        <v>15</v>
      </c>
      <c r="J163" s="2" t="s">
        <v>22</v>
      </c>
      <c r="K163" s="2" t="s">
        <v>33</v>
      </c>
      <c r="L163" s="12">
        <v>40553</v>
      </c>
      <c r="M163" s="9">
        <f t="shared" ca="1" si="5"/>
        <v>718</v>
      </c>
      <c r="N163" s="4">
        <v>41271</v>
      </c>
      <c r="O163" s="4" t="s">
        <v>711</v>
      </c>
      <c r="P163" s="2" t="s">
        <v>665</v>
      </c>
      <c r="Q163" s="2" t="s">
        <v>666</v>
      </c>
      <c r="R163" s="2" t="s">
        <v>744</v>
      </c>
      <c r="S163" s="10">
        <v>24</v>
      </c>
      <c r="T163" s="2" t="s">
        <v>858</v>
      </c>
      <c r="U163" s="2" t="s">
        <v>141</v>
      </c>
      <c r="V163" s="2" t="s">
        <v>703</v>
      </c>
    </row>
    <row r="164" spans="1:22" x14ac:dyDescent="0.25">
      <c r="A164" s="2" t="s">
        <v>691</v>
      </c>
      <c r="B164" s="2" t="s">
        <v>314</v>
      </c>
      <c r="C164" s="2" t="s">
        <v>8</v>
      </c>
      <c r="D164" s="6">
        <v>2176</v>
      </c>
      <c r="E164" s="4">
        <v>31613</v>
      </c>
      <c r="F164" s="9">
        <f t="shared" ca="1" si="4"/>
        <v>34.768975783548953</v>
      </c>
      <c r="G164" s="2" t="s">
        <v>20</v>
      </c>
      <c r="H164" s="2" t="s">
        <v>30</v>
      </c>
      <c r="I164" s="2" t="s">
        <v>15</v>
      </c>
      <c r="J164" s="2" t="s">
        <v>22</v>
      </c>
      <c r="K164" s="2" t="s">
        <v>17</v>
      </c>
      <c r="L164" s="12">
        <v>40679</v>
      </c>
      <c r="M164" s="9">
        <f t="shared" ca="1" si="5"/>
        <v>1623</v>
      </c>
      <c r="N164" s="4">
        <v>42302</v>
      </c>
      <c r="O164" s="4" t="s">
        <v>712</v>
      </c>
      <c r="P164" s="2" t="s">
        <v>665</v>
      </c>
      <c r="Q164" s="2" t="s">
        <v>666</v>
      </c>
      <c r="R164" s="2" t="s">
        <v>744</v>
      </c>
      <c r="S164" s="10">
        <v>22</v>
      </c>
      <c r="T164" s="2" t="s">
        <v>859</v>
      </c>
      <c r="U164" s="2" t="s">
        <v>678</v>
      </c>
      <c r="V164" s="2" t="s">
        <v>673</v>
      </c>
    </row>
    <row r="165" spans="1:22" x14ac:dyDescent="0.25">
      <c r="A165" s="2" t="s">
        <v>465</v>
      </c>
      <c r="B165" s="2" t="s">
        <v>317</v>
      </c>
      <c r="C165" s="2" t="s">
        <v>8</v>
      </c>
      <c r="D165" s="6" t="s">
        <v>316</v>
      </c>
      <c r="E165" s="4">
        <v>26930</v>
      </c>
      <c r="F165" s="9">
        <f t="shared" ca="1" si="4"/>
        <v>47.599112769850322</v>
      </c>
      <c r="G165" s="2" t="s">
        <v>20</v>
      </c>
      <c r="H165" s="2" t="s">
        <v>14</v>
      </c>
      <c r="I165" s="2" t="s">
        <v>15</v>
      </c>
      <c r="J165" s="2" t="s">
        <v>22</v>
      </c>
      <c r="K165" s="2" t="s">
        <v>17</v>
      </c>
      <c r="L165" s="12">
        <v>40294</v>
      </c>
      <c r="M165" s="9">
        <f t="shared" ca="1" si="5"/>
        <v>4009</v>
      </c>
      <c r="N165" s="4"/>
      <c r="O165" s="4" t="s">
        <v>715</v>
      </c>
      <c r="P165" s="2" t="s">
        <v>11</v>
      </c>
      <c r="Q165" s="2" t="s">
        <v>666</v>
      </c>
      <c r="R165" s="2" t="s">
        <v>744</v>
      </c>
      <c r="S165" s="10">
        <v>17</v>
      </c>
      <c r="T165" s="2" t="s">
        <v>861</v>
      </c>
      <c r="U165" s="2" t="s">
        <v>141</v>
      </c>
      <c r="V165" s="2" t="s">
        <v>673</v>
      </c>
    </row>
    <row r="166" spans="1:22" x14ac:dyDescent="0.25">
      <c r="A166" s="5" t="s">
        <v>649</v>
      </c>
      <c r="B166" s="2" t="s">
        <v>320</v>
      </c>
      <c r="C166" s="2" t="s">
        <v>8</v>
      </c>
      <c r="D166" s="6">
        <v>2451</v>
      </c>
      <c r="E166" s="4">
        <v>32208</v>
      </c>
      <c r="F166" s="9">
        <f t="shared" ca="1" si="4"/>
        <v>33.138838797247587</v>
      </c>
      <c r="G166" s="2" t="s">
        <v>12</v>
      </c>
      <c r="H166" s="2" t="s">
        <v>14</v>
      </c>
      <c r="I166" s="2" t="s">
        <v>15</v>
      </c>
      <c r="J166" s="2" t="s">
        <v>22</v>
      </c>
      <c r="K166" s="2" t="s">
        <v>17</v>
      </c>
      <c r="L166" s="12">
        <v>40729</v>
      </c>
      <c r="M166" s="9">
        <f t="shared" ca="1" si="5"/>
        <v>514</v>
      </c>
      <c r="N166" s="4">
        <v>41243</v>
      </c>
      <c r="O166" s="4" t="s">
        <v>717</v>
      </c>
      <c r="P166" s="2" t="s">
        <v>665</v>
      </c>
      <c r="Q166" s="2" t="s">
        <v>666</v>
      </c>
      <c r="R166" s="2" t="s">
        <v>744</v>
      </c>
      <c r="S166" s="10">
        <v>18</v>
      </c>
      <c r="T166" s="2" t="s">
        <v>869</v>
      </c>
      <c r="U166" s="2" t="s">
        <v>141</v>
      </c>
      <c r="V166" s="2" t="s">
        <v>673</v>
      </c>
    </row>
    <row r="167" spans="1:22" x14ac:dyDescent="0.25">
      <c r="A167" s="2" t="s">
        <v>833</v>
      </c>
      <c r="B167" s="7">
        <v>1001735072</v>
      </c>
      <c r="C167" s="2" t="s">
        <v>8</v>
      </c>
      <c r="D167" s="6">
        <v>2451</v>
      </c>
      <c r="E167" s="4">
        <v>29913</v>
      </c>
      <c r="F167" s="9">
        <f t="shared" ca="1" si="4"/>
        <v>39.426510030124298</v>
      </c>
      <c r="G167" s="2" t="s">
        <v>12</v>
      </c>
      <c r="H167" s="2" t="s">
        <v>30</v>
      </c>
      <c r="I167" s="2" t="s">
        <v>15</v>
      </c>
      <c r="J167" s="2" t="s">
        <v>22</v>
      </c>
      <c r="K167" s="2" t="s">
        <v>33</v>
      </c>
      <c r="L167" s="12">
        <v>39391</v>
      </c>
      <c r="M167" s="9">
        <f t="shared" ca="1" si="5"/>
        <v>4912</v>
      </c>
      <c r="N167" s="4"/>
      <c r="O167" s="4" t="s">
        <v>715</v>
      </c>
      <c r="P167" s="2" t="s">
        <v>11</v>
      </c>
      <c r="Q167" s="2" t="s">
        <v>666</v>
      </c>
      <c r="R167" s="2" t="s">
        <v>744</v>
      </c>
      <c r="S167" s="10">
        <v>17</v>
      </c>
      <c r="T167" s="2" t="s">
        <v>200</v>
      </c>
      <c r="U167" s="2" t="s">
        <v>141</v>
      </c>
      <c r="V167" s="2" t="s">
        <v>673</v>
      </c>
    </row>
    <row r="168" spans="1:22" x14ac:dyDescent="0.25">
      <c r="A168" s="2" t="s">
        <v>558</v>
      </c>
      <c r="B168" s="2" t="s">
        <v>322</v>
      </c>
      <c r="C168" s="2" t="s">
        <v>8</v>
      </c>
      <c r="D168" s="6">
        <v>1742</v>
      </c>
      <c r="E168" s="4">
        <v>30970</v>
      </c>
      <c r="F168" s="9">
        <f t="shared" ca="1" si="4"/>
        <v>36.530619619165392</v>
      </c>
      <c r="G168" s="2" t="s">
        <v>20</v>
      </c>
      <c r="H168" s="2" t="s">
        <v>21</v>
      </c>
      <c r="I168" s="2" t="s">
        <v>63</v>
      </c>
      <c r="J168" s="2" t="s">
        <v>22</v>
      </c>
      <c r="K168" s="2" t="s">
        <v>74</v>
      </c>
      <c r="L168" s="12">
        <v>40679</v>
      </c>
      <c r="M168" s="9">
        <f t="shared" ca="1" si="5"/>
        <v>19</v>
      </c>
      <c r="N168" s="4">
        <v>40698</v>
      </c>
      <c r="O168" s="4" t="s">
        <v>704</v>
      </c>
      <c r="P168" s="2" t="s">
        <v>665</v>
      </c>
      <c r="Q168" s="2" t="s">
        <v>666</v>
      </c>
      <c r="R168" s="2" t="s">
        <v>744</v>
      </c>
      <c r="S168" s="10">
        <v>19</v>
      </c>
      <c r="T168" s="2" t="s">
        <v>863</v>
      </c>
      <c r="U168" s="2" t="s">
        <v>176</v>
      </c>
      <c r="V168" s="2" t="s">
        <v>675</v>
      </c>
    </row>
    <row r="169" spans="1:22" x14ac:dyDescent="0.25">
      <c r="A169" s="2" t="s">
        <v>423</v>
      </c>
      <c r="B169" s="2" t="s">
        <v>42</v>
      </c>
      <c r="C169" s="2" t="s">
        <v>8</v>
      </c>
      <c r="D169" s="6">
        <v>2109</v>
      </c>
      <c r="E169" s="4">
        <v>22451</v>
      </c>
      <c r="F169" s="9">
        <f t="shared" ca="1" si="4"/>
        <v>59.870345646562654</v>
      </c>
      <c r="G169" s="2" t="s">
        <v>12</v>
      </c>
      <c r="H169" s="2" t="s">
        <v>30</v>
      </c>
      <c r="I169" s="2" t="s">
        <v>15</v>
      </c>
      <c r="J169" s="2" t="s">
        <v>22</v>
      </c>
      <c r="K169" s="2" t="s">
        <v>17</v>
      </c>
      <c r="L169" s="12">
        <v>41645</v>
      </c>
      <c r="M169" s="9">
        <f t="shared" ca="1" si="5"/>
        <v>2658</v>
      </c>
      <c r="N169" s="4"/>
      <c r="O169" s="4" t="s">
        <v>715</v>
      </c>
      <c r="P169" s="2" t="s">
        <v>11</v>
      </c>
      <c r="Q169" s="2" t="s">
        <v>666</v>
      </c>
      <c r="R169" s="2" t="s">
        <v>744</v>
      </c>
      <c r="S169" s="10">
        <v>16</v>
      </c>
      <c r="T169" s="2" t="s">
        <v>862</v>
      </c>
      <c r="U169" s="2" t="s">
        <v>669</v>
      </c>
      <c r="V169" s="2" t="s">
        <v>673</v>
      </c>
    </row>
    <row r="170" spans="1:22" x14ac:dyDescent="0.25">
      <c r="A170" s="2" t="s">
        <v>449</v>
      </c>
      <c r="B170" s="2" t="s">
        <v>324</v>
      </c>
      <c r="C170" s="2" t="s">
        <v>8</v>
      </c>
      <c r="D170" s="6" t="s">
        <v>323</v>
      </c>
      <c r="E170" s="4">
        <v>25833</v>
      </c>
      <c r="F170" s="9">
        <f t="shared" ca="1" si="4"/>
        <v>50.604592221905122</v>
      </c>
      <c r="G170" s="2" t="s">
        <v>20</v>
      </c>
      <c r="H170" s="2" t="s">
        <v>21</v>
      </c>
      <c r="I170" s="2" t="s">
        <v>15</v>
      </c>
      <c r="J170" s="2" t="s">
        <v>22</v>
      </c>
      <c r="K170" s="2" t="s">
        <v>17</v>
      </c>
      <c r="L170" s="12">
        <v>41176</v>
      </c>
      <c r="M170" s="9">
        <f t="shared" ca="1" si="5"/>
        <v>267</v>
      </c>
      <c r="N170" s="4">
        <v>41443</v>
      </c>
      <c r="O170" s="4" t="s">
        <v>758</v>
      </c>
      <c r="P170" s="2" t="s">
        <v>665</v>
      </c>
      <c r="Q170" s="2" t="s">
        <v>666</v>
      </c>
      <c r="R170" s="2" t="s">
        <v>744</v>
      </c>
      <c r="S170" s="10">
        <v>16</v>
      </c>
      <c r="T170" s="2" t="s">
        <v>863</v>
      </c>
      <c r="U170" s="2" t="s">
        <v>260</v>
      </c>
      <c r="V170" s="2" t="s">
        <v>673</v>
      </c>
    </row>
    <row r="171" spans="1:22" x14ac:dyDescent="0.25">
      <c r="A171" s="2" t="s">
        <v>559</v>
      </c>
      <c r="B171" s="2" t="s">
        <v>328</v>
      </c>
      <c r="C171" s="2" t="s">
        <v>8</v>
      </c>
      <c r="D171" s="6">
        <v>2478</v>
      </c>
      <c r="E171" s="4">
        <v>31047</v>
      </c>
      <c r="F171" s="9">
        <f t="shared" ca="1" si="4"/>
        <v>36.319660715055804</v>
      </c>
      <c r="G171" s="2" t="s">
        <v>12</v>
      </c>
      <c r="H171" s="2" t="s">
        <v>21</v>
      </c>
      <c r="I171" s="2" t="s">
        <v>15</v>
      </c>
      <c r="J171" s="2" t="s">
        <v>22</v>
      </c>
      <c r="K171" s="2" t="s">
        <v>17</v>
      </c>
      <c r="L171" s="12">
        <v>40812</v>
      </c>
      <c r="M171" s="9">
        <f t="shared" ca="1" si="5"/>
        <v>194</v>
      </c>
      <c r="N171" s="4">
        <v>41006</v>
      </c>
      <c r="O171" s="4" t="s">
        <v>717</v>
      </c>
      <c r="P171" s="2" t="s">
        <v>665</v>
      </c>
      <c r="Q171" s="2" t="s">
        <v>666</v>
      </c>
      <c r="R171" s="2" t="s">
        <v>744</v>
      </c>
      <c r="S171" s="10">
        <v>21</v>
      </c>
      <c r="T171" s="2" t="s">
        <v>857</v>
      </c>
      <c r="U171" s="2" t="s">
        <v>39</v>
      </c>
      <c r="V171" s="2" t="s">
        <v>673</v>
      </c>
    </row>
    <row r="172" spans="1:22" x14ac:dyDescent="0.25">
      <c r="A172" s="2" t="s">
        <v>531</v>
      </c>
      <c r="B172" s="2" t="s">
        <v>329</v>
      </c>
      <c r="C172" s="2" t="s">
        <v>8</v>
      </c>
      <c r="D172" s="6" t="s">
        <v>227</v>
      </c>
      <c r="E172" s="4">
        <v>30154</v>
      </c>
      <c r="F172" s="9">
        <f t="shared" ca="1" si="4"/>
        <v>38.76623605752156</v>
      </c>
      <c r="G172" s="2" t="s">
        <v>12</v>
      </c>
      <c r="H172" s="2" t="s">
        <v>21</v>
      </c>
      <c r="I172" s="2" t="s">
        <v>15</v>
      </c>
      <c r="J172" s="2" t="s">
        <v>16</v>
      </c>
      <c r="K172" s="2" t="s">
        <v>17</v>
      </c>
      <c r="L172" s="12">
        <v>40679</v>
      </c>
      <c r="M172" s="9">
        <f t="shared" ca="1" si="5"/>
        <v>1705</v>
      </c>
      <c r="N172" s="4">
        <v>42384</v>
      </c>
      <c r="O172" s="4" t="s">
        <v>708</v>
      </c>
      <c r="P172" s="2" t="s">
        <v>665</v>
      </c>
      <c r="Q172" s="2" t="s">
        <v>666</v>
      </c>
      <c r="R172" s="2" t="s">
        <v>744</v>
      </c>
      <c r="S172" s="10">
        <v>20</v>
      </c>
      <c r="T172" s="2" t="s">
        <v>860</v>
      </c>
      <c r="U172" s="2" t="s">
        <v>24</v>
      </c>
      <c r="V172" s="2" t="s">
        <v>673</v>
      </c>
    </row>
    <row r="173" spans="1:22" x14ac:dyDescent="0.25">
      <c r="A173" s="2" t="s">
        <v>330</v>
      </c>
      <c r="B173" s="2" t="s">
        <v>332</v>
      </c>
      <c r="C173" s="2" t="s">
        <v>8</v>
      </c>
      <c r="D173" s="6" t="s">
        <v>331</v>
      </c>
      <c r="E173" s="4">
        <v>26676</v>
      </c>
      <c r="F173" s="9">
        <f t="shared" ca="1" si="4"/>
        <v>48.295003180809225</v>
      </c>
      <c r="G173" s="2" t="s">
        <v>20</v>
      </c>
      <c r="H173" s="2" t="s">
        <v>14</v>
      </c>
      <c r="I173" s="2" t="s">
        <v>15</v>
      </c>
      <c r="J173" s="2" t="s">
        <v>22</v>
      </c>
      <c r="K173" s="2" t="s">
        <v>74</v>
      </c>
      <c r="L173" s="12">
        <v>40875</v>
      </c>
      <c r="M173" s="9">
        <f t="shared" ca="1" si="5"/>
        <v>3428</v>
      </c>
      <c r="N173" s="4"/>
      <c r="O173" s="4" t="s">
        <v>715</v>
      </c>
      <c r="P173" s="2" t="s">
        <v>11</v>
      </c>
      <c r="Q173" s="2" t="s">
        <v>666</v>
      </c>
      <c r="R173" s="2" t="s">
        <v>744</v>
      </c>
      <c r="S173" s="10">
        <v>22</v>
      </c>
      <c r="T173" s="2" t="s">
        <v>858</v>
      </c>
      <c r="U173" s="2" t="s">
        <v>141</v>
      </c>
      <c r="V173" s="2" t="s">
        <v>671</v>
      </c>
    </row>
    <row r="174" spans="1:22" x14ac:dyDescent="0.25">
      <c r="A174" s="2" t="s">
        <v>470</v>
      </c>
      <c r="B174" s="2" t="s">
        <v>334</v>
      </c>
      <c r="C174" s="2" t="s">
        <v>8</v>
      </c>
      <c r="D174" s="6">
        <v>1420</v>
      </c>
      <c r="E174" s="4">
        <v>27036</v>
      </c>
      <c r="F174" s="9">
        <f t="shared" ca="1" si="4"/>
        <v>47.308701810946218</v>
      </c>
      <c r="G174" s="2" t="s">
        <v>12</v>
      </c>
      <c r="H174" s="2" t="s">
        <v>14</v>
      </c>
      <c r="I174" s="2" t="s">
        <v>15</v>
      </c>
      <c r="J174" s="2" t="s">
        <v>22</v>
      </c>
      <c r="K174" s="2" t="s">
        <v>33</v>
      </c>
      <c r="L174" s="12">
        <v>40553</v>
      </c>
      <c r="M174" s="9">
        <f t="shared" ca="1" si="5"/>
        <v>1842</v>
      </c>
      <c r="N174" s="4">
        <v>42395</v>
      </c>
      <c r="O174" s="4" t="s">
        <v>705</v>
      </c>
      <c r="P174" s="2" t="s">
        <v>665</v>
      </c>
      <c r="Q174" s="2" t="s">
        <v>666</v>
      </c>
      <c r="R174" s="2" t="s">
        <v>744</v>
      </c>
      <c r="S174" s="10">
        <v>24</v>
      </c>
      <c r="T174" s="2" t="s">
        <v>859</v>
      </c>
      <c r="U174" s="2" t="s">
        <v>677</v>
      </c>
      <c r="V174" s="2" t="s">
        <v>673</v>
      </c>
    </row>
    <row r="175" spans="1:22" x14ac:dyDescent="0.25">
      <c r="A175" s="2" t="s">
        <v>563</v>
      </c>
      <c r="B175" s="2" t="s">
        <v>333</v>
      </c>
      <c r="C175" s="2" t="s">
        <v>8</v>
      </c>
      <c r="D175" s="6">
        <v>1460</v>
      </c>
      <c r="E175" s="4">
        <v>31054</v>
      </c>
      <c r="F175" s="9">
        <f t="shared" ca="1" si="4"/>
        <v>36.300482632864025</v>
      </c>
      <c r="G175" s="2" t="s">
        <v>20</v>
      </c>
      <c r="H175" s="2" t="s">
        <v>14</v>
      </c>
      <c r="I175" s="2" t="s">
        <v>15</v>
      </c>
      <c r="J175" s="2" t="s">
        <v>22</v>
      </c>
      <c r="K175" s="2" t="s">
        <v>17</v>
      </c>
      <c r="L175" s="12">
        <v>40553</v>
      </c>
      <c r="M175" s="9">
        <f t="shared" ca="1" si="5"/>
        <v>1954</v>
      </c>
      <c r="N175" s="4">
        <v>42507</v>
      </c>
      <c r="O175" s="4" t="s">
        <v>705</v>
      </c>
      <c r="P175" s="2" t="s">
        <v>663</v>
      </c>
      <c r="Q175" s="2" t="s">
        <v>666</v>
      </c>
      <c r="R175" s="2" t="s">
        <v>744</v>
      </c>
      <c r="S175" s="10">
        <v>16</v>
      </c>
      <c r="T175" s="2" t="s">
        <v>861</v>
      </c>
      <c r="U175" s="2" t="s">
        <v>677</v>
      </c>
      <c r="V175" s="2" t="s">
        <v>703</v>
      </c>
    </row>
    <row r="176" spans="1:22" x14ac:dyDescent="0.25">
      <c r="A176" s="2" t="s">
        <v>570</v>
      </c>
      <c r="B176" s="2" t="s">
        <v>335</v>
      </c>
      <c r="C176" s="2" t="s">
        <v>8</v>
      </c>
      <c r="D176" s="6">
        <v>1730</v>
      </c>
      <c r="E176" s="4">
        <v>31075</v>
      </c>
      <c r="F176" s="9">
        <f t="shared" ca="1" si="4"/>
        <v>36.242948386288681</v>
      </c>
      <c r="G176" s="2" t="s">
        <v>12</v>
      </c>
      <c r="H176" s="2" t="s">
        <v>702</v>
      </c>
      <c r="I176" s="2" t="s">
        <v>15</v>
      </c>
      <c r="J176" s="2" t="s">
        <v>22</v>
      </c>
      <c r="K176" s="2" t="s">
        <v>17</v>
      </c>
      <c r="L176" s="12">
        <v>41463</v>
      </c>
      <c r="M176" s="9">
        <f t="shared" ca="1" si="5"/>
        <v>2840</v>
      </c>
      <c r="N176" s="4"/>
      <c r="O176" s="4" t="s">
        <v>715</v>
      </c>
      <c r="P176" s="2" t="s">
        <v>11</v>
      </c>
      <c r="Q176" s="2" t="s">
        <v>666</v>
      </c>
      <c r="R176" s="2" t="s">
        <v>744</v>
      </c>
      <c r="S176" s="10">
        <v>17</v>
      </c>
      <c r="T176" s="2" t="s">
        <v>869</v>
      </c>
      <c r="U176" s="2" t="s">
        <v>669</v>
      </c>
      <c r="V176" s="2" t="s">
        <v>674</v>
      </c>
    </row>
    <row r="177" spans="1:22" x14ac:dyDescent="0.25">
      <c r="A177" s="2" t="s">
        <v>475</v>
      </c>
      <c r="B177" s="2" t="s">
        <v>338</v>
      </c>
      <c r="C177" s="2" t="s">
        <v>8</v>
      </c>
      <c r="D177" s="6">
        <v>1886</v>
      </c>
      <c r="E177" s="4">
        <v>27368</v>
      </c>
      <c r="F177" s="9">
        <f t="shared" ca="1" si="4"/>
        <v>46.399112769850326</v>
      </c>
      <c r="G177" s="2" t="s">
        <v>20</v>
      </c>
      <c r="H177" s="2" t="s">
        <v>50</v>
      </c>
      <c r="I177" s="2" t="s">
        <v>15</v>
      </c>
      <c r="J177" s="2" t="s">
        <v>22</v>
      </c>
      <c r="K177" s="2" t="s">
        <v>17</v>
      </c>
      <c r="L177" s="12">
        <v>41645</v>
      </c>
      <c r="M177" s="9">
        <f t="shared" ca="1" si="5"/>
        <v>2658</v>
      </c>
      <c r="N177" s="4"/>
      <c r="O177" s="4" t="s">
        <v>715</v>
      </c>
      <c r="P177" s="2" t="s">
        <v>11</v>
      </c>
      <c r="Q177" s="2" t="s">
        <v>666</v>
      </c>
      <c r="R177" s="2" t="s">
        <v>744</v>
      </c>
      <c r="S177" s="10">
        <v>17</v>
      </c>
      <c r="T177" s="2" t="s">
        <v>200</v>
      </c>
      <c r="U177" s="2" t="s">
        <v>253</v>
      </c>
      <c r="V177" s="2" t="s">
        <v>673</v>
      </c>
    </row>
    <row r="178" spans="1:22" x14ac:dyDescent="0.25">
      <c r="A178" s="2" t="s">
        <v>591</v>
      </c>
      <c r="B178" s="2" t="s">
        <v>122</v>
      </c>
      <c r="C178" s="2" t="s">
        <v>8</v>
      </c>
      <c r="D178" s="6" t="s">
        <v>121</v>
      </c>
      <c r="E178" s="4">
        <v>31854</v>
      </c>
      <c r="F178" s="9">
        <f t="shared" ca="1" si="4"/>
        <v>34.108701810946215</v>
      </c>
      <c r="G178" s="2" t="s">
        <v>12</v>
      </c>
      <c r="H178" s="2" t="s">
        <v>30</v>
      </c>
      <c r="I178" s="2" t="s">
        <v>15</v>
      </c>
      <c r="J178" s="2" t="s">
        <v>22</v>
      </c>
      <c r="K178" s="2" t="s">
        <v>17</v>
      </c>
      <c r="L178" s="12">
        <v>40637</v>
      </c>
      <c r="M178" s="9">
        <f t="shared" ca="1" si="5"/>
        <v>497</v>
      </c>
      <c r="N178" s="4">
        <v>41134</v>
      </c>
      <c r="O178" s="4" t="s">
        <v>704</v>
      </c>
      <c r="P178" s="2" t="s">
        <v>665</v>
      </c>
      <c r="Q178" s="2" t="s">
        <v>666</v>
      </c>
      <c r="R178" s="2" t="s">
        <v>744</v>
      </c>
      <c r="S178" s="10">
        <v>18</v>
      </c>
      <c r="T178" s="2" t="s">
        <v>863</v>
      </c>
      <c r="U178" s="2" t="s">
        <v>141</v>
      </c>
      <c r="V178" s="2" t="s">
        <v>673</v>
      </c>
    </row>
    <row r="179" spans="1:22" x14ac:dyDescent="0.25">
      <c r="A179" s="2" t="s">
        <v>445</v>
      </c>
      <c r="B179" s="2" t="s">
        <v>62</v>
      </c>
      <c r="C179" s="2" t="s">
        <v>8</v>
      </c>
      <c r="D179" s="6">
        <v>1801</v>
      </c>
      <c r="E179" s="4">
        <v>24995</v>
      </c>
      <c r="F179" s="9">
        <f t="shared" ca="1" si="4"/>
        <v>52.900482632864019</v>
      </c>
      <c r="G179" s="2" t="s">
        <v>20</v>
      </c>
      <c r="H179" s="2" t="s">
        <v>30</v>
      </c>
      <c r="I179" s="2" t="s">
        <v>15</v>
      </c>
      <c r="J179" s="2" t="s">
        <v>22</v>
      </c>
      <c r="K179" s="2" t="s">
        <v>33</v>
      </c>
      <c r="L179" s="12">
        <v>42555</v>
      </c>
      <c r="M179" s="9">
        <f t="shared" ca="1" si="5"/>
        <v>1748</v>
      </c>
      <c r="N179" s="4"/>
      <c r="O179" s="4" t="s">
        <v>716</v>
      </c>
      <c r="P179" s="2" t="s">
        <v>32</v>
      </c>
      <c r="Q179" s="2" t="s">
        <v>666</v>
      </c>
      <c r="R179" s="2" t="s">
        <v>744</v>
      </c>
      <c r="S179" s="10">
        <v>20</v>
      </c>
      <c r="T179" s="2" t="s">
        <v>862</v>
      </c>
      <c r="U179" s="2" t="s">
        <v>749</v>
      </c>
      <c r="V179" s="2" t="s">
        <v>675</v>
      </c>
    </row>
    <row r="180" spans="1:22" x14ac:dyDescent="0.25">
      <c r="A180" s="2" t="s">
        <v>341</v>
      </c>
      <c r="B180" s="2" t="s">
        <v>342</v>
      </c>
      <c r="C180" s="2" t="s">
        <v>8</v>
      </c>
      <c r="D180" s="6" t="s">
        <v>61</v>
      </c>
      <c r="E180" s="4">
        <v>27384</v>
      </c>
      <c r="F180" s="9">
        <f t="shared" ca="1" si="4"/>
        <v>46.355277153411969</v>
      </c>
      <c r="G180" s="2" t="s">
        <v>12</v>
      </c>
      <c r="H180" s="2" t="s">
        <v>30</v>
      </c>
      <c r="I180" s="2" t="s">
        <v>15</v>
      </c>
      <c r="J180" s="2" t="s">
        <v>22</v>
      </c>
      <c r="K180" s="2" t="s">
        <v>17</v>
      </c>
      <c r="L180" s="12">
        <v>39818</v>
      </c>
      <c r="M180" s="9">
        <f t="shared" ca="1" si="5"/>
        <v>571</v>
      </c>
      <c r="N180" s="4">
        <v>40389</v>
      </c>
      <c r="O180" s="4" t="s">
        <v>710</v>
      </c>
      <c r="P180" s="2" t="s">
        <v>665</v>
      </c>
      <c r="Q180" s="2" t="s">
        <v>666</v>
      </c>
      <c r="R180" s="2" t="s">
        <v>744</v>
      </c>
      <c r="S180" s="10">
        <v>21</v>
      </c>
      <c r="T180" s="2" t="s">
        <v>857</v>
      </c>
      <c r="U180" s="2" t="s">
        <v>305</v>
      </c>
      <c r="V180" s="2" t="s">
        <v>673</v>
      </c>
    </row>
    <row r="181" spans="1:22" x14ac:dyDescent="0.25">
      <c r="A181" s="2" t="s">
        <v>607</v>
      </c>
      <c r="B181" s="2" t="s">
        <v>345</v>
      </c>
      <c r="C181" s="2" t="s">
        <v>8</v>
      </c>
      <c r="D181" s="6">
        <v>2154</v>
      </c>
      <c r="E181" s="4">
        <v>32334</v>
      </c>
      <c r="F181" s="9">
        <f t="shared" ca="1" si="4"/>
        <v>32.793633317795532</v>
      </c>
      <c r="G181" s="2" t="s">
        <v>20</v>
      </c>
      <c r="H181" s="2" t="s">
        <v>14</v>
      </c>
      <c r="I181" s="2" t="s">
        <v>15</v>
      </c>
      <c r="J181" s="2" t="s">
        <v>22</v>
      </c>
      <c r="K181" s="2" t="s">
        <v>33</v>
      </c>
      <c r="L181" s="12">
        <v>41911</v>
      </c>
      <c r="M181" s="9">
        <f t="shared" ca="1" si="5"/>
        <v>2392</v>
      </c>
      <c r="N181" s="4"/>
      <c r="O181" s="4" t="s">
        <v>715</v>
      </c>
      <c r="P181" s="2" t="s">
        <v>11</v>
      </c>
      <c r="Q181" s="2" t="s">
        <v>666</v>
      </c>
      <c r="R181" s="2" t="s">
        <v>744</v>
      </c>
      <c r="S181" s="10">
        <v>21</v>
      </c>
      <c r="T181" s="2" t="s">
        <v>860</v>
      </c>
      <c r="U181" s="2" t="s">
        <v>679</v>
      </c>
      <c r="V181" s="2" t="s">
        <v>673</v>
      </c>
    </row>
    <row r="182" spans="1:22" x14ac:dyDescent="0.25">
      <c r="A182" s="2" t="s">
        <v>472</v>
      </c>
      <c r="B182" s="2" t="s">
        <v>348</v>
      </c>
      <c r="C182" s="2" t="s">
        <v>8</v>
      </c>
      <c r="D182" s="6">
        <v>2191</v>
      </c>
      <c r="E182" s="4">
        <v>27463</v>
      </c>
      <c r="F182" s="9">
        <f t="shared" ca="1" si="4"/>
        <v>46.138838797247587</v>
      </c>
      <c r="G182" s="2" t="s">
        <v>20</v>
      </c>
      <c r="H182" s="2" t="s">
        <v>30</v>
      </c>
      <c r="I182" s="2" t="s">
        <v>15</v>
      </c>
      <c r="J182" s="2" t="s">
        <v>22</v>
      </c>
      <c r="K182" s="2" t="s">
        <v>74</v>
      </c>
      <c r="L182" s="12">
        <v>41547</v>
      </c>
      <c r="M182" s="9">
        <f t="shared" ca="1" si="5"/>
        <v>2756</v>
      </c>
      <c r="N182" s="4"/>
      <c r="O182" s="4" t="s">
        <v>715</v>
      </c>
      <c r="P182" s="2" t="s">
        <v>664</v>
      </c>
      <c r="Q182" s="2" t="s">
        <v>666</v>
      </c>
      <c r="R182" s="2" t="s">
        <v>744</v>
      </c>
      <c r="S182" s="10">
        <v>15.2</v>
      </c>
      <c r="T182" s="2" t="s">
        <v>858</v>
      </c>
      <c r="U182" s="2" t="s">
        <v>141</v>
      </c>
      <c r="V182" s="2" t="s">
        <v>673</v>
      </c>
    </row>
    <row r="183" spans="1:22" x14ac:dyDescent="0.25">
      <c r="A183" s="2" t="s">
        <v>566</v>
      </c>
      <c r="B183" s="2" t="s">
        <v>350</v>
      </c>
      <c r="C183" s="2" t="s">
        <v>8</v>
      </c>
      <c r="D183" s="6" t="s">
        <v>349</v>
      </c>
      <c r="E183" s="4">
        <v>31283</v>
      </c>
      <c r="F183" s="9">
        <f t="shared" ca="1" si="4"/>
        <v>35.673085372590052</v>
      </c>
      <c r="G183" s="2" t="s">
        <v>20</v>
      </c>
      <c r="H183" s="2" t="s">
        <v>14</v>
      </c>
      <c r="I183" s="2" t="s">
        <v>15</v>
      </c>
      <c r="J183" s="2" t="s">
        <v>22</v>
      </c>
      <c r="K183" s="2" t="s">
        <v>17</v>
      </c>
      <c r="L183" s="12">
        <v>41505</v>
      </c>
      <c r="M183" s="9">
        <f t="shared" ca="1" si="5"/>
        <v>2798</v>
      </c>
      <c r="N183" s="4"/>
      <c r="O183" s="4" t="s">
        <v>715</v>
      </c>
      <c r="P183" s="2" t="s">
        <v>11</v>
      </c>
      <c r="Q183" s="2" t="s">
        <v>666</v>
      </c>
      <c r="R183" s="2" t="s">
        <v>744</v>
      </c>
      <c r="S183" s="10">
        <v>15</v>
      </c>
      <c r="T183" s="2" t="s">
        <v>859</v>
      </c>
      <c r="U183" s="2" t="s">
        <v>364</v>
      </c>
      <c r="V183" s="2" t="s">
        <v>673</v>
      </c>
    </row>
    <row r="184" spans="1:22" x14ac:dyDescent="0.25">
      <c r="A184" s="2" t="s">
        <v>428</v>
      </c>
      <c r="B184" s="2" t="s">
        <v>64</v>
      </c>
      <c r="C184" s="2" t="s">
        <v>8</v>
      </c>
      <c r="D184" s="6" t="s">
        <v>289</v>
      </c>
      <c r="E184" s="4">
        <v>23775</v>
      </c>
      <c r="F184" s="9">
        <f t="shared" ca="1" si="4"/>
        <v>56.242948386288681</v>
      </c>
      <c r="G184" s="2" t="s">
        <v>20</v>
      </c>
      <c r="H184" s="2" t="s">
        <v>30</v>
      </c>
      <c r="I184" s="2" t="s">
        <v>15</v>
      </c>
      <c r="J184" s="2" t="s">
        <v>22</v>
      </c>
      <c r="K184" s="2" t="s">
        <v>17</v>
      </c>
      <c r="L184" s="12">
        <v>41589</v>
      </c>
      <c r="M184" s="9">
        <f t="shared" ca="1" si="5"/>
        <v>2714</v>
      </c>
      <c r="N184" s="4"/>
      <c r="O184" s="4" t="s">
        <v>715</v>
      </c>
      <c r="P184" s="2" t="s">
        <v>11</v>
      </c>
      <c r="Q184" s="2" t="s">
        <v>666</v>
      </c>
      <c r="R184" s="2" t="s">
        <v>744</v>
      </c>
      <c r="S184" s="10">
        <v>24.5</v>
      </c>
      <c r="T184" s="2" t="s">
        <v>861</v>
      </c>
      <c r="U184" s="2" t="s">
        <v>669</v>
      </c>
      <c r="V184" s="2" t="s">
        <v>673</v>
      </c>
    </row>
    <row r="185" spans="1:22" x14ac:dyDescent="0.25">
      <c r="A185" s="2" t="s">
        <v>430</v>
      </c>
      <c r="B185" s="2" t="s">
        <v>68</v>
      </c>
      <c r="C185" s="2" t="s">
        <v>8</v>
      </c>
      <c r="D185" s="6">
        <v>2093</v>
      </c>
      <c r="E185" s="4">
        <v>25039</v>
      </c>
      <c r="F185" s="9">
        <f t="shared" ca="1" si="4"/>
        <v>52.779934687658546</v>
      </c>
      <c r="G185" s="2" t="s">
        <v>20</v>
      </c>
      <c r="H185" s="2" t="s">
        <v>14</v>
      </c>
      <c r="I185" s="2" t="s">
        <v>15</v>
      </c>
      <c r="J185" s="2" t="s">
        <v>22</v>
      </c>
      <c r="K185" s="2" t="s">
        <v>17</v>
      </c>
      <c r="L185" s="12">
        <v>40959</v>
      </c>
      <c r="M185" s="9">
        <f t="shared" ca="1" si="5"/>
        <v>3344</v>
      </c>
      <c r="N185" s="4"/>
      <c r="O185" s="4" t="s">
        <v>715</v>
      </c>
      <c r="P185" s="2" t="s">
        <v>11</v>
      </c>
      <c r="Q185" s="2" t="s">
        <v>666</v>
      </c>
      <c r="R185" s="2" t="s">
        <v>744</v>
      </c>
      <c r="S185" s="10">
        <v>16</v>
      </c>
      <c r="T185" s="2" t="s">
        <v>869</v>
      </c>
      <c r="U185" s="2" t="s">
        <v>260</v>
      </c>
      <c r="V185" s="2" t="s">
        <v>672</v>
      </c>
    </row>
    <row r="186" spans="1:22" x14ac:dyDescent="0.25">
      <c r="A186" s="2" t="s">
        <v>463</v>
      </c>
      <c r="B186" s="2" t="s">
        <v>358</v>
      </c>
      <c r="C186" s="2" t="s">
        <v>8</v>
      </c>
      <c r="D186" s="6" t="s">
        <v>357</v>
      </c>
      <c r="E186" s="4">
        <v>26749</v>
      </c>
      <c r="F186" s="9">
        <f t="shared" ca="1" si="4"/>
        <v>48.095003180809229</v>
      </c>
      <c r="G186" s="2" t="s">
        <v>20</v>
      </c>
      <c r="H186" s="2" t="s">
        <v>21</v>
      </c>
      <c r="I186" s="2" t="s">
        <v>15</v>
      </c>
      <c r="J186" s="2" t="s">
        <v>22</v>
      </c>
      <c r="K186" s="2" t="s">
        <v>17</v>
      </c>
      <c r="L186" s="12">
        <v>41407</v>
      </c>
      <c r="M186" s="9">
        <f t="shared" ca="1" si="5"/>
        <v>777</v>
      </c>
      <c r="N186" s="4">
        <v>42184</v>
      </c>
      <c r="O186" s="4" t="s">
        <v>758</v>
      </c>
      <c r="P186" s="2" t="s">
        <v>665</v>
      </c>
      <c r="Q186" s="2" t="s">
        <v>666</v>
      </c>
      <c r="R186" s="2" t="s">
        <v>744</v>
      </c>
      <c r="S186" s="10">
        <v>21</v>
      </c>
      <c r="T186" s="2" t="s">
        <v>200</v>
      </c>
      <c r="U186" s="2" t="s">
        <v>678</v>
      </c>
      <c r="V186" s="2" t="s">
        <v>671</v>
      </c>
    </row>
    <row r="187" spans="1:22" x14ac:dyDescent="0.25">
      <c r="A187" s="2" t="s">
        <v>528</v>
      </c>
      <c r="B187" s="2" t="s">
        <v>360</v>
      </c>
      <c r="C187" s="2" t="s">
        <v>8</v>
      </c>
      <c r="D187" s="6" t="s">
        <v>359</v>
      </c>
      <c r="E187" s="4">
        <v>30188</v>
      </c>
      <c r="F187" s="9">
        <f t="shared" ca="1" si="4"/>
        <v>38.673085372590052</v>
      </c>
      <c r="G187" s="2" t="s">
        <v>20</v>
      </c>
      <c r="H187" s="2" t="s">
        <v>21</v>
      </c>
      <c r="I187" s="2" t="s">
        <v>15</v>
      </c>
      <c r="J187" s="2" t="s">
        <v>22</v>
      </c>
      <c r="K187" s="2" t="s">
        <v>366</v>
      </c>
      <c r="L187" s="12">
        <v>40553</v>
      </c>
      <c r="M187" s="9">
        <f t="shared" ca="1" si="5"/>
        <v>3750</v>
      </c>
      <c r="O187" s="4" t="s">
        <v>715</v>
      </c>
      <c r="P187" s="2" t="s">
        <v>11</v>
      </c>
      <c r="Q187" s="2" t="s">
        <v>666</v>
      </c>
      <c r="R187" s="2" t="s">
        <v>744</v>
      </c>
      <c r="S187" s="10">
        <v>14</v>
      </c>
      <c r="T187" s="2" t="s">
        <v>863</v>
      </c>
      <c r="U187" s="2" t="s">
        <v>305</v>
      </c>
      <c r="V187" s="2" t="s">
        <v>673</v>
      </c>
    </row>
    <row r="188" spans="1:22" x14ac:dyDescent="0.25">
      <c r="A188" s="2" t="s">
        <v>569</v>
      </c>
      <c r="B188" s="2" t="s">
        <v>363</v>
      </c>
      <c r="C188" s="2" t="s">
        <v>8</v>
      </c>
      <c r="D188" s="6" t="s">
        <v>247</v>
      </c>
      <c r="E188" s="4">
        <v>31120</v>
      </c>
      <c r="F188" s="9">
        <f t="shared" ca="1" si="4"/>
        <v>36.119660715055801</v>
      </c>
      <c r="G188" s="2" t="s">
        <v>12</v>
      </c>
      <c r="H188" s="2" t="s">
        <v>14</v>
      </c>
      <c r="I188" s="2" t="s">
        <v>15</v>
      </c>
      <c r="J188" s="2" t="s">
        <v>22</v>
      </c>
      <c r="K188" s="2" t="s">
        <v>74</v>
      </c>
      <c r="L188" s="12">
        <v>41687</v>
      </c>
      <c r="M188" s="9">
        <f t="shared" ca="1" si="5"/>
        <v>2616</v>
      </c>
      <c r="N188" s="4"/>
      <c r="O188" s="4" t="s">
        <v>715</v>
      </c>
      <c r="P188" s="2" t="s">
        <v>11</v>
      </c>
      <c r="Q188" s="2" t="s">
        <v>666</v>
      </c>
      <c r="R188" s="2" t="s">
        <v>744</v>
      </c>
      <c r="S188" s="10">
        <v>22</v>
      </c>
      <c r="T188" s="2" t="s">
        <v>862</v>
      </c>
      <c r="U188" s="2" t="s">
        <v>679</v>
      </c>
      <c r="V188" s="2" t="s">
        <v>673</v>
      </c>
    </row>
    <row r="189" spans="1:22" x14ac:dyDescent="0.25">
      <c r="A189" s="2" t="s">
        <v>535</v>
      </c>
      <c r="B189" s="2" t="s">
        <v>365</v>
      </c>
      <c r="C189" s="2" t="s">
        <v>8</v>
      </c>
      <c r="D189" s="6" t="s">
        <v>309</v>
      </c>
      <c r="E189" s="4">
        <v>30231</v>
      </c>
      <c r="F189" s="9">
        <f t="shared" ca="1" si="4"/>
        <v>38.555277153411971</v>
      </c>
      <c r="G189" s="2" t="s">
        <v>12</v>
      </c>
      <c r="H189" s="2" t="s">
        <v>14</v>
      </c>
      <c r="I189" s="2" t="s">
        <v>15</v>
      </c>
      <c r="J189" s="2" t="s">
        <v>16</v>
      </c>
      <c r="K189" s="2" t="s">
        <v>17</v>
      </c>
      <c r="L189" s="12">
        <v>42009</v>
      </c>
      <c r="M189" s="9">
        <f t="shared" ca="1" si="5"/>
        <v>2294</v>
      </c>
      <c r="N189" s="4"/>
      <c r="O189" s="4" t="s">
        <v>715</v>
      </c>
      <c r="P189" s="2" t="s">
        <v>11</v>
      </c>
      <c r="Q189" s="2" t="s">
        <v>666</v>
      </c>
      <c r="R189" s="2" t="s">
        <v>744</v>
      </c>
      <c r="S189" s="10">
        <v>19</v>
      </c>
      <c r="T189" s="2" t="s">
        <v>857</v>
      </c>
      <c r="U189" s="2" t="s">
        <v>305</v>
      </c>
      <c r="V189" s="2" t="s">
        <v>682</v>
      </c>
    </row>
    <row r="190" spans="1:22" x14ac:dyDescent="0.25">
      <c r="A190" s="2" t="s">
        <v>651</v>
      </c>
      <c r="B190" s="2" t="s">
        <v>96</v>
      </c>
      <c r="C190" s="2" t="s">
        <v>8</v>
      </c>
      <c r="D190" s="6" t="s">
        <v>325</v>
      </c>
      <c r="E190" s="4">
        <v>25065</v>
      </c>
      <c r="F190" s="9">
        <f t="shared" ca="1" si="4"/>
        <v>52.708701810946216</v>
      </c>
      <c r="G190" s="2" t="s">
        <v>20</v>
      </c>
      <c r="H190" s="2" t="s">
        <v>30</v>
      </c>
      <c r="I190" s="2" t="s">
        <v>63</v>
      </c>
      <c r="J190" s="2" t="s">
        <v>22</v>
      </c>
      <c r="K190" s="2" t="s">
        <v>74</v>
      </c>
      <c r="L190" s="12">
        <v>41043</v>
      </c>
      <c r="M190" s="9">
        <f t="shared" ca="1" si="5"/>
        <v>3260</v>
      </c>
      <c r="N190" s="4"/>
      <c r="O190" s="4" t="s">
        <v>715</v>
      </c>
      <c r="P190" s="2" t="s">
        <v>11</v>
      </c>
      <c r="Q190" s="2" t="s">
        <v>666</v>
      </c>
      <c r="R190" s="2" t="s">
        <v>744</v>
      </c>
      <c r="S190" s="10">
        <v>14</v>
      </c>
      <c r="T190" s="2" t="s">
        <v>860</v>
      </c>
      <c r="U190" s="2" t="s">
        <v>677</v>
      </c>
      <c r="V190" s="2" t="s">
        <v>673</v>
      </c>
    </row>
    <row r="191" spans="1:22" x14ac:dyDescent="0.25">
      <c r="A191" s="2" t="s">
        <v>370</v>
      </c>
      <c r="B191" s="2" t="s">
        <v>371</v>
      </c>
      <c r="C191" s="2" t="s">
        <v>8</v>
      </c>
      <c r="D191" s="6">
        <v>1801</v>
      </c>
      <c r="E191" s="4">
        <v>27487</v>
      </c>
      <c r="F191" s="9">
        <f t="shared" ca="1" si="4"/>
        <v>46.07308537259005</v>
      </c>
      <c r="G191" s="2" t="s">
        <v>20</v>
      </c>
      <c r="H191" s="2" t="s">
        <v>14</v>
      </c>
      <c r="I191" s="2" t="s">
        <v>163</v>
      </c>
      <c r="J191" s="2" t="s">
        <v>22</v>
      </c>
      <c r="K191" s="2" t="s">
        <v>366</v>
      </c>
      <c r="L191" s="12">
        <v>39930</v>
      </c>
      <c r="M191" s="9">
        <f t="shared" ca="1" si="5"/>
        <v>1435</v>
      </c>
      <c r="N191" s="4">
        <v>41365</v>
      </c>
      <c r="O191" s="4" t="s">
        <v>704</v>
      </c>
      <c r="P191" s="2" t="s">
        <v>665</v>
      </c>
      <c r="Q191" s="2" t="s">
        <v>666</v>
      </c>
      <c r="R191" s="2" t="s">
        <v>744</v>
      </c>
      <c r="S191" s="10">
        <v>15</v>
      </c>
      <c r="T191" s="2" t="s">
        <v>858</v>
      </c>
      <c r="U191" s="2" t="s">
        <v>749</v>
      </c>
      <c r="V191" s="2" t="s">
        <v>673</v>
      </c>
    </row>
    <row r="192" spans="1:22" x14ac:dyDescent="0.25">
      <c r="A192" s="2" t="s">
        <v>433</v>
      </c>
      <c r="B192" s="2" t="s">
        <v>73</v>
      </c>
      <c r="C192" s="2" t="s">
        <v>8</v>
      </c>
      <c r="D192" s="6">
        <v>2066</v>
      </c>
      <c r="E192" s="4">
        <v>23871</v>
      </c>
      <c r="F192" s="9">
        <f t="shared" ca="1" si="4"/>
        <v>55.979934687658542</v>
      </c>
      <c r="G192" s="2" t="s">
        <v>20</v>
      </c>
      <c r="H192" s="2" t="s">
        <v>30</v>
      </c>
      <c r="I192" s="2" t="s">
        <v>15</v>
      </c>
      <c r="J192" s="2" t="s">
        <v>22</v>
      </c>
      <c r="K192" s="2" t="s">
        <v>17</v>
      </c>
      <c r="L192" s="12">
        <v>40729</v>
      </c>
      <c r="M192" s="9">
        <f t="shared" ca="1" si="5"/>
        <v>62</v>
      </c>
      <c r="N192" s="4">
        <v>40791</v>
      </c>
      <c r="O192" s="4" t="s">
        <v>706</v>
      </c>
      <c r="P192" s="2" t="s">
        <v>665</v>
      </c>
      <c r="Q192" s="2" t="s">
        <v>666</v>
      </c>
      <c r="R192" s="2" t="s">
        <v>744</v>
      </c>
      <c r="S192" s="10">
        <v>20</v>
      </c>
      <c r="T192" s="2" t="s">
        <v>859</v>
      </c>
      <c r="U192" s="2" t="s">
        <v>260</v>
      </c>
      <c r="V192" s="2" t="s">
        <v>675</v>
      </c>
    </row>
    <row r="193" spans="1:22" x14ac:dyDescent="0.25">
      <c r="A193" s="2" t="s">
        <v>695</v>
      </c>
      <c r="B193" s="2" t="s">
        <v>159</v>
      </c>
      <c r="C193" s="2" t="s">
        <v>8</v>
      </c>
      <c r="D193" s="6">
        <v>1876</v>
      </c>
      <c r="E193" s="4">
        <v>30527</v>
      </c>
      <c r="F193" s="9">
        <f t="shared" ca="1" si="4"/>
        <v>37.744318249302381</v>
      </c>
      <c r="G193" s="2" t="s">
        <v>20</v>
      </c>
      <c r="H193" s="2" t="s">
        <v>21</v>
      </c>
      <c r="I193" s="2" t="s">
        <v>15</v>
      </c>
      <c r="J193" s="2" t="s">
        <v>22</v>
      </c>
      <c r="K193" s="2" t="s">
        <v>17</v>
      </c>
      <c r="L193" s="12">
        <v>40553</v>
      </c>
      <c r="M193" s="9">
        <f t="shared" ca="1" si="5"/>
        <v>124</v>
      </c>
      <c r="N193" s="4">
        <v>40677</v>
      </c>
      <c r="O193" s="4" t="s">
        <v>704</v>
      </c>
      <c r="P193" s="2" t="s">
        <v>665</v>
      </c>
      <c r="Q193" s="2" t="s">
        <v>666</v>
      </c>
      <c r="R193" s="2" t="s">
        <v>744</v>
      </c>
      <c r="S193" s="10">
        <v>20</v>
      </c>
      <c r="T193" s="2" t="s">
        <v>861</v>
      </c>
      <c r="U193" s="2" t="s">
        <v>176</v>
      </c>
      <c r="V193" s="2" t="s">
        <v>682</v>
      </c>
    </row>
    <row r="194" spans="1:22" x14ac:dyDescent="0.25">
      <c r="A194" s="2" t="s">
        <v>439</v>
      </c>
      <c r="B194" s="2" t="s">
        <v>76</v>
      </c>
      <c r="C194" s="2" t="s">
        <v>8</v>
      </c>
      <c r="D194" s="6">
        <v>2093</v>
      </c>
      <c r="E194" s="4">
        <v>24628</v>
      </c>
      <c r="F194" s="9">
        <f t="shared" ref="F194:F257" ca="1" si="6">(NOW()-E194)/365</f>
        <v>53.905962084918819</v>
      </c>
      <c r="G194" s="2" t="s">
        <v>20</v>
      </c>
      <c r="H194" s="2" t="s">
        <v>21</v>
      </c>
      <c r="I194" s="2" t="s">
        <v>15</v>
      </c>
      <c r="J194" s="2" t="s">
        <v>22</v>
      </c>
      <c r="K194" s="2" t="s">
        <v>33</v>
      </c>
      <c r="L194" s="12">
        <v>41323</v>
      </c>
      <c r="M194" s="9">
        <f t="shared" ref="M194:M257" ca="1" si="7">IF(ISBLANK(N194), _xlfn.DAYS(NOW(), L194), _xlfn.DAYS(N194, L194))</f>
        <v>2980</v>
      </c>
      <c r="N194" s="4"/>
      <c r="O194" s="4" t="s">
        <v>715</v>
      </c>
      <c r="P194" s="2" t="s">
        <v>11</v>
      </c>
      <c r="Q194" s="2" t="s">
        <v>666</v>
      </c>
      <c r="R194" s="2" t="s">
        <v>744</v>
      </c>
      <c r="S194" s="10">
        <v>24</v>
      </c>
      <c r="T194" s="2" t="s">
        <v>869</v>
      </c>
      <c r="U194" s="2" t="s">
        <v>260</v>
      </c>
      <c r="V194" s="2" t="s">
        <v>673</v>
      </c>
    </row>
    <row r="195" spans="1:22" x14ac:dyDescent="0.25">
      <c r="A195" s="2" t="s">
        <v>540</v>
      </c>
      <c r="B195" s="2" t="s">
        <v>373</v>
      </c>
      <c r="C195" s="2" t="s">
        <v>8</v>
      </c>
      <c r="D195" s="6" t="s">
        <v>65</v>
      </c>
      <c r="E195" s="4">
        <v>30452</v>
      </c>
      <c r="F195" s="9">
        <f t="shared" ca="1" si="6"/>
        <v>37.94979770135717</v>
      </c>
      <c r="G195" s="2" t="s">
        <v>20</v>
      </c>
      <c r="H195" s="2" t="s">
        <v>30</v>
      </c>
      <c r="I195" s="2" t="s">
        <v>15</v>
      </c>
      <c r="J195" s="2" t="s">
        <v>22</v>
      </c>
      <c r="K195" s="2" t="s">
        <v>17</v>
      </c>
      <c r="L195" s="12">
        <v>41687</v>
      </c>
      <c r="M195" s="9">
        <f t="shared" ca="1" si="7"/>
        <v>2616</v>
      </c>
      <c r="N195" s="4"/>
      <c r="O195" s="4" t="s">
        <v>715</v>
      </c>
      <c r="P195" s="2" t="s">
        <v>11</v>
      </c>
      <c r="Q195" s="2" t="s">
        <v>666</v>
      </c>
      <c r="R195" s="2" t="s">
        <v>744</v>
      </c>
      <c r="S195" s="10">
        <v>22</v>
      </c>
      <c r="T195" s="2" t="s">
        <v>200</v>
      </c>
      <c r="U195" s="2" t="s">
        <v>24</v>
      </c>
      <c r="V195" s="2" t="s">
        <v>675</v>
      </c>
    </row>
    <row r="196" spans="1:22" x14ac:dyDescent="0.25">
      <c r="A196" s="2" t="s">
        <v>587</v>
      </c>
      <c r="B196" s="2" t="s">
        <v>377</v>
      </c>
      <c r="C196" s="2" t="s">
        <v>8</v>
      </c>
      <c r="D196" s="6" t="s">
        <v>331</v>
      </c>
      <c r="E196" s="4">
        <v>31808</v>
      </c>
      <c r="F196" s="9">
        <f t="shared" ca="1" si="6"/>
        <v>34.234729208206488</v>
      </c>
      <c r="G196" s="2" t="s">
        <v>12</v>
      </c>
      <c r="H196" s="2" t="s">
        <v>21</v>
      </c>
      <c r="I196" s="2" t="s">
        <v>15</v>
      </c>
      <c r="J196" s="2" t="s">
        <v>22</v>
      </c>
      <c r="K196" s="2" t="s">
        <v>17</v>
      </c>
      <c r="L196" s="12">
        <v>41134</v>
      </c>
      <c r="M196" s="9">
        <f t="shared" ca="1" si="7"/>
        <v>1271</v>
      </c>
      <c r="N196" s="4">
        <v>42405</v>
      </c>
      <c r="O196" s="4" t="s">
        <v>714</v>
      </c>
      <c r="P196" s="2" t="s">
        <v>665</v>
      </c>
      <c r="Q196" s="2" t="s">
        <v>666</v>
      </c>
      <c r="R196" s="2" t="s">
        <v>744</v>
      </c>
      <c r="S196" s="10">
        <v>19</v>
      </c>
      <c r="T196" s="2" t="s">
        <v>863</v>
      </c>
      <c r="U196" s="2" t="s">
        <v>13</v>
      </c>
      <c r="V196" s="2" t="s">
        <v>671</v>
      </c>
    </row>
    <row r="197" spans="1:22" x14ac:dyDescent="0.25">
      <c r="A197" s="2" t="s">
        <v>584</v>
      </c>
      <c r="B197" s="2" t="s">
        <v>378</v>
      </c>
      <c r="C197" s="2" t="s">
        <v>8</v>
      </c>
      <c r="D197" s="6" t="s">
        <v>309</v>
      </c>
      <c r="E197" s="4">
        <v>31566</v>
      </c>
      <c r="F197" s="9">
        <f t="shared" ca="1" si="6"/>
        <v>34.897742906836626</v>
      </c>
      <c r="G197" s="2" t="s">
        <v>20</v>
      </c>
      <c r="H197" s="2" t="s">
        <v>14</v>
      </c>
      <c r="I197" s="2" t="s">
        <v>15</v>
      </c>
      <c r="J197" s="2" t="s">
        <v>22</v>
      </c>
      <c r="K197" s="2" t="s">
        <v>17</v>
      </c>
      <c r="L197" s="12">
        <v>40812</v>
      </c>
      <c r="M197" s="9">
        <f t="shared" ca="1" si="7"/>
        <v>1596</v>
      </c>
      <c r="N197" s="4">
        <v>42408</v>
      </c>
      <c r="O197" s="4" t="s">
        <v>718</v>
      </c>
      <c r="P197" s="2" t="s">
        <v>663</v>
      </c>
      <c r="Q197" s="2" t="s">
        <v>666</v>
      </c>
      <c r="R197" s="2" t="s">
        <v>744</v>
      </c>
      <c r="S197" s="10">
        <v>21</v>
      </c>
      <c r="T197" s="2" t="s">
        <v>862</v>
      </c>
      <c r="U197" s="2" t="s">
        <v>176</v>
      </c>
      <c r="V197" s="2" t="s">
        <v>671</v>
      </c>
    </row>
    <row r="198" spans="1:22" x14ac:dyDescent="0.25">
      <c r="A198" s="2" t="s">
        <v>565</v>
      </c>
      <c r="B198" s="2" t="s">
        <v>379</v>
      </c>
      <c r="C198" s="2" t="s">
        <v>8</v>
      </c>
      <c r="D198" s="6" t="s">
        <v>406</v>
      </c>
      <c r="E198" s="4">
        <v>31143</v>
      </c>
      <c r="F198" s="9">
        <f t="shared" ca="1" si="6"/>
        <v>36.056647016425664</v>
      </c>
      <c r="G198" s="2" t="s">
        <v>20</v>
      </c>
      <c r="H198" s="2" t="s">
        <v>30</v>
      </c>
      <c r="I198" s="2" t="s">
        <v>15</v>
      </c>
      <c r="J198" s="2" t="s">
        <v>22</v>
      </c>
      <c r="K198" s="2" t="s">
        <v>17</v>
      </c>
      <c r="L198" s="12">
        <v>42190</v>
      </c>
      <c r="M198" s="9">
        <f t="shared" ca="1" si="7"/>
        <v>2113</v>
      </c>
      <c r="N198" s="4"/>
      <c r="O198" s="4" t="s">
        <v>716</v>
      </c>
      <c r="P198" s="2" t="s">
        <v>32</v>
      </c>
      <c r="Q198" s="2" t="s">
        <v>666</v>
      </c>
      <c r="R198" s="2" t="s">
        <v>744</v>
      </c>
      <c r="S198" s="10">
        <v>20</v>
      </c>
      <c r="T198" s="2" t="s">
        <v>857</v>
      </c>
      <c r="U198" s="2" t="s">
        <v>364</v>
      </c>
      <c r="V198" s="2" t="s">
        <v>675</v>
      </c>
    </row>
    <row r="199" spans="1:22" x14ac:dyDescent="0.25">
      <c r="A199" s="2" t="s">
        <v>516</v>
      </c>
      <c r="B199" s="2" t="s">
        <v>381</v>
      </c>
      <c r="C199" s="2" t="s">
        <v>8</v>
      </c>
      <c r="D199" s="6">
        <v>1887</v>
      </c>
      <c r="E199" s="4">
        <v>29435</v>
      </c>
      <c r="F199" s="9">
        <f t="shared" ca="1" si="6"/>
        <v>40.736099071220188</v>
      </c>
      <c r="G199" s="2" t="s">
        <v>20</v>
      </c>
      <c r="H199" s="2" t="s">
        <v>30</v>
      </c>
      <c r="I199" s="2" t="s">
        <v>15</v>
      </c>
      <c r="J199" s="2" t="s">
        <v>22</v>
      </c>
      <c r="K199" s="2" t="s">
        <v>17</v>
      </c>
      <c r="L199" s="12">
        <v>41134</v>
      </c>
      <c r="M199" s="9">
        <f t="shared" ca="1" si="7"/>
        <v>1114</v>
      </c>
      <c r="N199" s="4">
        <v>42248</v>
      </c>
      <c r="O199" s="4" t="s">
        <v>711</v>
      </c>
      <c r="P199" s="2" t="s">
        <v>665</v>
      </c>
      <c r="Q199" s="2" t="s">
        <v>666</v>
      </c>
      <c r="R199" s="2" t="s">
        <v>744</v>
      </c>
      <c r="S199" s="10">
        <v>15</v>
      </c>
      <c r="T199" s="2" t="s">
        <v>860</v>
      </c>
      <c r="U199" s="2" t="s">
        <v>680</v>
      </c>
      <c r="V199" s="2" t="s">
        <v>703</v>
      </c>
    </row>
    <row r="200" spans="1:22" x14ac:dyDescent="0.25">
      <c r="A200" s="2" t="s">
        <v>609</v>
      </c>
      <c r="B200" s="2" t="s">
        <v>383</v>
      </c>
      <c r="C200" s="2" t="s">
        <v>8</v>
      </c>
      <c r="D200" s="6">
        <v>2030</v>
      </c>
      <c r="E200" s="4">
        <v>31921</v>
      </c>
      <c r="F200" s="9">
        <f t="shared" ca="1" si="6"/>
        <v>33.925140167110598</v>
      </c>
      <c r="G200" s="2" t="s">
        <v>12</v>
      </c>
      <c r="H200" s="2" t="s">
        <v>30</v>
      </c>
      <c r="I200" s="2" t="s">
        <v>15</v>
      </c>
      <c r="J200" s="2" t="s">
        <v>16</v>
      </c>
      <c r="K200" s="2" t="s">
        <v>17</v>
      </c>
      <c r="L200" s="12">
        <v>40553</v>
      </c>
      <c r="M200" s="9">
        <f t="shared" ca="1" si="7"/>
        <v>125</v>
      </c>
      <c r="N200" s="4">
        <v>40678</v>
      </c>
      <c r="O200" s="4" t="s">
        <v>759</v>
      </c>
      <c r="P200" s="2" t="s">
        <v>665</v>
      </c>
      <c r="Q200" s="2" t="s">
        <v>666</v>
      </c>
      <c r="R200" s="2" t="s">
        <v>744</v>
      </c>
      <c r="S200" s="10">
        <v>23</v>
      </c>
      <c r="T200" s="2" t="s">
        <v>858</v>
      </c>
      <c r="U200" s="2" t="s">
        <v>364</v>
      </c>
      <c r="V200" s="2" t="s">
        <v>682</v>
      </c>
    </row>
    <row r="201" spans="1:22" x14ac:dyDescent="0.25">
      <c r="A201" s="2" t="s">
        <v>529</v>
      </c>
      <c r="B201" s="2" t="s">
        <v>384</v>
      </c>
      <c r="C201" s="2" t="s">
        <v>8</v>
      </c>
      <c r="D201" s="6" t="s">
        <v>232</v>
      </c>
      <c r="E201" s="4">
        <v>23994</v>
      </c>
      <c r="F201" s="9">
        <f t="shared" ca="1" si="6"/>
        <v>55.64294838628868</v>
      </c>
      <c r="G201" s="2" t="s">
        <v>12</v>
      </c>
      <c r="H201" s="2" t="s">
        <v>14</v>
      </c>
      <c r="I201" s="2" t="s">
        <v>63</v>
      </c>
      <c r="J201" s="2" t="s">
        <v>22</v>
      </c>
      <c r="K201" s="2" t="s">
        <v>17</v>
      </c>
      <c r="L201" s="12">
        <v>40679</v>
      </c>
      <c r="M201" s="9">
        <f t="shared" ca="1" si="7"/>
        <v>1575</v>
      </c>
      <c r="N201" s="4">
        <v>42254</v>
      </c>
      <c r="O201" s="4" t="s">
        <v>758</v>
      </c>
      <c r="P201" s="2" t="s">
        <v>665</v>
      </c>
      <c r="Q201" s="2" t="s">
        <v>666</v>
      </c>
      <c r="R201" s="2" t="s">
        <v>744</v>
      </c>
      <c r="S201" s="10">
        <v>21</v>
      </c>
      <c r="T201" s="2" t="s">
        <v>859</v>
      </c>
      <c r="U201" s="2" t="s">
        <v>253</v>
      </c>
      <c r="V201" s="2" t="s">
        <v>673</v>
      </c>
    </row>
    <row r="202" spans="1:22" x14ac:dyDescent="0.25">
      <c r="A202" s="2" t="s">
        <v>464</v>
      </c>
      <c r="B202" s="2" t="s">
        <v>385</v>
      </c>
      <c r="C202" s="2" t="s">
        <v>8</v>
      </c>
      <c r="D202" s="6">
        <v>2109</v>
      </c>
      <c r="E202" s="4">
        <v>25478</v>
      </c>
      <c r="F202" s="9">
        <f t="shared" ca="1" si="6"/>
        <v>51.577194961631143</v>
      </c>
      <c r="G202" s="2" t="s">
        <v>20</v>
      </c>
      <c r="H202" s="2" t="s">
        <v>30</v>
      </c>
      <c r="I202" s="2" t="s">
        <v>15</v>
      </c>
      <c r="J202" s="2" t="s">
        <v>16</v>
      </c>
      <c r="K202" s="2" t="s">
        <v>366</v>
      </c>
      <c r="L202" s="12">
        <v>40917</v>
      </c>
      <c r="M202" s="9">
        <f t="shared" ca="1" si="7"/>
        <v>1265</v>
      </c>
      <c r="N202" s="4">
        <v>42182</v>
      </c>
      <c r="O202" s="4" t="s">
        <v>710</v>
      </c>
      <c r="P202" s="2" t="s">
        <v>665</v>
      </c>
      <c r="Q202" s="2" t="s">
        <v>666</v>
      </c>
      <c r="R202" s="2" t="s">
        <v>744</v>
      </c>
      <c r="S202" s="10">
        <v>16</v>
      </c>
      <c r="T202" s="2" t="s">
        <v>861</v>
      </c>
      <c r="U202" s="2" t="s">
        <v>749</v>
      </c>
      <c r="V202" s="2" t="s">
        <v>673</v>
      </c>
    </row>
    <row r="203" spans="1:22" x14ac:dyDescent="0.25">
      <c r="A203" s="2" t="s">
        <v>832</v>
      </c>
      <c r="B203" s="7">
        <v>1001268402</v>
      </c>
      <c r="C203" s="2" t="s">
        <v>8</v>
      </c>
      <c r="D203" s="6">
        <v>2458</v>
      </c>
      <c r="E203" s="4">
        <v>30075</v>
      </c>
      <c r="F203" s="9">
        <f t="shared" ca="1" si="6"/>
        <v>38.982674413685942</v>
      </c>
      <c r="G203" s="2" t="s">
        <v>20</v>
      </c>
      <c r="H203" s="2" t="s">
        <v>30</v>
      </c>
      <c r="I203" s="2" t="s">
        <v>15</v>
      </c>
      <c r="J203" s="2" t="s">
        <v>22</v>
      </c>
      <c r="K203" s="2" t="s">
        <v>74</v>
      </c>
      <c r="L203" s="12">
        <v>39693</v>
      </c>
      <c r="M203" s="9">
        <f t="shared" ca="1" si="7"/>
        <v>2583</v>
      </c>
      <c r="N203" s="4">
        <v>42276</v>
      </c>
      <c r="O203" s="4" t="s">
        <v>704</v>
      </c>
      <c r="P203" s="2" t="s">
        <v>665</v>
      </c>
      <c r="Q203" s="2" t="s">
        <v>666</v>
      </c>
      <c r="R203" s="2" t="s">
        <v>744</v>
      </c>
      <c r="S203" s="10">
        <v>22</v>
      </c>
      <c r="T203" s="2" t="s">
        <v>869</v>
      </c>
      <c r="U203" s="2" t="s">
        <v>141</v>
      </c>
      <c r="V203" s="2" t="s">
        <v>672</v>
      </c>
    </row>
    <row r="204" spans="1:22" x14ac:dyDescent="0.25">
      <c r="A204" s="2" t="s">
        <v>495</v>
      </c>
      <c r="B204" s="2" t="s">
        <v>392</v>
      </c>
      <c r="C204" s="2" t="s">
        <v>8</v>
      </c>
      <c r="D204" s="6">
        <v>1730</v>
      </c>
      <c r="E204" s="4">
        <v>28719</v>
      </c>
      <c r="F204" s="9">
        <f t="shared" ca="1" si="6"/>
        <v>42.697742906836623</v>
      </c>
      <c r="G204" s="2" t="s">
        <v>20</v>
      </c>
      <c r="H204" s="2" t="s">
        <v>702</v>
      </c>
      <c r="I204" s="2" t="s">
        <v>15</v>
      </c>
      <c r="J204" s="2" t="s">
        <v>22</v>
      </c>
      <c r="K204" s="2" t="s">
        <v>74</v>
      </c>
      <c r="L204" s="12">
        <v>41911</v>
      </c>
      <c r="M204" s="9">
        <f t="shared" ca="1" si="7"/>
        <v>2392</v>
      </c>
      <c r="N204" s="4"/>
      <c r="O204" s="4" t="s">
        <v>715</v>
      </c>
      <c r="P204" s="2" t="s">
        <v>11</v>
      </c>
      <c r="Q204" s="2" t="s">
        <v>666</v>
      </c>
      <c r="R204" s="2" t="s">
        <v>744</v>
      </c>
      <c r="S204" s="10">
        <v>15</v>
      </c>
      <c r="T204" s="2" t="s">
        <v>200</v>
      </c>
      <c r="U204" s="2" t="s">
        <v>679</v>
      </c>
      <c r="V204" s="2" t="s">
        <v>673</v>
      </c>
    </row>
    <row r="205" spans="1:22" x14ac:dyDescent="0.25">
      <c r="A205" s="2" t="s">
        <v>617</v>
      </c>
      <c r="B205" s="2" t="s">
        <v>393</v>
      </c>
      <c r="C205" s="2" t="s">
        <v>8</v>
      </c>
      <c r="D205" s="6">
        <v>1810</v>
      </c>
      <c r="E205" s="4">
        <v>32405</v>
      </c>
      <c r="F205" s="9">
        <f t="shared" ca="1" si="6"/>
        <v>32.599112769850322</v>
      </c>
      <c r="G205" s="2" t="s">
        <v>20</v>
      </c>
      <c r="H205" s="2" t="s">
        <v>14</v>
      </c>
      <c r="I205" s="2" t="s">
        <v>15</v>
      </c>
      <c r="J205" s="2" t="s">
        <v>22</v>
      </c>
      <c r="K205" s="2" t="s">
        <v>17</v>
      </c>
      <c r="L205" s="12">
        <v>40729</v>
      </c>
      <c r="M205" s="9">
        <f t="shared" ca="1" si="7"/>
        <v>447</v>
      </c>
      <c r="N205" s="4">
        <v>41176</v>
      </c>
      <c r="O205" s="4" t="s">
        <v>759</v>
      </c>
      <c r="P205" s="2" t="s">
        <v>665</v>
      </c>
      <c r="Q205" s="2" t="s">
        <v>666</v>
      </c>
      <c r="R205" s="2" t="s">
        <v>745</v>
      </c>
      <c r="S205" s="10">
        <v>29</v>
      </c>
      <c r="T205" s="2" t="s">
        <v>863</v>
      </c>
      <c r="U205" s="2" t="s">
        <v>364</v>
      </c>
      <c r="V205" s="2" t="s">
        <v>682</v>
      </c>
    </row>
    <row r="206" spans="1:22" x14ac:dyDescent="0.25">
      <c r="A206" s="2" t="s">
        <v>436</v>
      </c>
      <c r="B206" s="2" t="s">
        <v>19</v>
      </c>
      <c r="C206" s="2" t="s">
        <v>8</v>
      </c>
      <c r="D206" s="6">
        <v>2145</v>
      </c>
      <c r="E206" s="4">
        <v>24214</v>
      </c>
      <c r="F206" s="9">
        <f t="shared" ca="1" si="6"/>
        <v>55.040208660261285</v>
      </c>
      <c r="G206" s="2" t="s">
        <v>20</v>
      </c>
      <c r="H206" s="2" t="s">
        <v>14</v>
      </c>
      <c r="I206" s="2" t="s">
        <v>15</v>
      </c>
      <c r="J206" s="2" t="s">
        <v>22</v>
      </c>
      <c r="K206" s="2" t="s">
        <v>17</v>
      </c>
      <c r="L206" s="12">
        <v>42572</v>
      </c>
      <c r="M206" s="9">
        <f t="shared" ca="1" si="7"/>
        <v>1731</v>
      </c>
      <c r="N206" s="4"/>
      <c r="O206" s="4" t="s">
        <v>716</v>
      </c>
      <c r="P206" s="2" t="s">
        <v>32</v>
      </c>
      <c r="Q206" s="2" t="s">
        <v>666</v>
      </c>
      <c r="R206" s="2" t="s">
        <v>745</v>
      </c>
      <c r="S206" s="10">
        <v>27</v>
      </c>
      <c r="T206" s="2" t="s">
        <v>862</v>
      </c>
      <c r="U206" s="2" t="s">
        <v>669</v>
      </c>
      <c r="V206" s="2" t="s">
        <v>671</v>
      </c>
    </row>
    <row r="207" spans="1:22" x14ac:dyDescent="0.25">
      <c r="A207" s="2" t="s">
        <v>654</v>
      </c>
      <c r="B207" s="2" t="s">
        <v>79</v>
      </c>
      <c r="C207" s="2" t="s">
        <v>8</v>
      </c>
      <c r="D207" s="6" t="s">
        <v>331</v>
      </c>
      <c r="E207" s="4">
        <v>33137</v>
      </c>
      <c r="F207" s="9">
        <f t="shared" ca="1" si="6"/>
        <v>30.593633317795529</v>
      </c>
      <c r="G207" s="2" t="s">
        <v>20</v>
      </c>
      <c r="H207" s="2" t="s">
        <v>30</v>
      </c>
      <c r="I207" s="2" t="s">
        <v>15</v>
      </c>
      <c r="J207" s="2" t="s">
        <v>22</v>
      </c>
      <c r="K207" s="2" t="s">
        <v>17</v>
      </c>
      <c r="L207" s="12">
        <v>40637</v>
      </c>
      <c r="M207" s="9">
        <f t="shared" ca="1" si="7"/>
        <v>3666</v>
      </c>
      <c r="N207" s="4"/>
      <c r="O207" s="4" t="s">
        <v>715</v>
      </c>
      <c r="P207" s="2" t="s">
        <v>11</v>
      </c>
      <c r="Q207" s="2" t="s">
        <v>666</v>
      </c>
      <c r="R207" s="2" t="s">
        <v>745</v>
      </c>
      <c r="S207" s="10">
        <v>27</v>
      </c>
      <c r="T207" s="2" t="s">
        <v>857</v>
      </c>
      <c r="U207" s="2" t="s">
        <v>680</v>
      </c>
      <c r="V207" s="2" t="s">
        <v>703</v>
      </c>
    </row>
    <row r="208" spans="1:22" x14ac:dyDescent="0.25">
      <c r="A208" s="2" t="s">
        <v>643</v>
      </c>
      <c r="B208" s="2" t="s">
        <v>23</v>
      </c>
      <c r="C208" s="2" t="s">
        <v>8</v>
      </c>
      <c r="D208" s="6">
        <v>2210</v>
      </c>
      <c r="E208" s="4">
        <v>24488</v>
      </c>
      <c r="F208" s="9">
        <f t="shared" ca="1" si="6"/>
        <v>54.289523728754432</v>
      </c>
      <c r="G208" s="2" t="s">
        <v>20</v>
      </c>
      <c r="H208" s="2" t="s">
        <v>30</v>
      </c>
      <c r="I208" s="2" t="s">
        <v>15</v>
      </c>
      <c r="J208" s="2" t="s">
        <v>22</v>
      </c>
      <c r="K208" s="2" t="s">
        <v>17</v>
      </c>
      <c r="L208" s="12">
        <v>40553</v>
      </c>
      <c r="M208" s="9">
        <f t="shared" ca="1" si="7"/>
        <v>1180</v>
      </c>
      <c r="N208" s="4">
        <v>41733</v>
      </c>
      <c r="O208" s="4" t="s">
        <v>711</v>
      </c>
      <c r="P208" s="2" t="s">
        <v>665</v>
      </c>
      <c r="Q208" s="2" t="s">
        <v>666</v>
      </c>
      <c r="R208" s="2" t="s">
        <v>745</v>
      </c>
      <c r="S208" s="10">
        <v>26</v>
      </c>
      <c r="T208" s="2" t="s">
        <v>860</v>
      </c>
      <c r="U208" s="2" t="s">
        <v>141</v>
      </c>
      <c r="V208" s="2" t="s">
        <v>682</v>
      </c>
    </row>
    <row r="209" spans="1:22" x14ac:dyDescent="0.25">
      <c r="A209" s="2" t="s">
        <v>155</v>
      </c>
      <c r="B209" s="2" t="s">
        <v>156</v>
      </c>
      <c r="C209" s="2" t="s">
        <v>8</v>
      </c>
      <c r="D209" s="6" t="s">
        <v>75</v>
      </c>
      <c r="E209" s="4">
        <v>30525</v>
      </c>
      <c r="F209" s="9">
        <f t="shared" ca="1" si="6"/>
        <v>37.749797701357174</v>
      </c>
      <c r="G209" s="2" t="s">
        <v>12</v>
      </c>
      <c r="H209" s="2" t="s">
        <v>30</v>
      </c>
      <c r="I209" s="2" t="s">
        <v>15</v>
      </c>
      <c r="J209" s="2" t="s">
        <v>22</v>
      </c>
      <c r="K209" s="2" t="s">
        <v>17</v>
      </c>
      <c r="L209" s="12">
        <v>41911</v>
      </c>
      <c r="M209" s="9">
        <f t="shared" ca="1" si="7"/>
        <v>2392</v>
      </c>
      <c r="N209" s="4"/>
      <c r="O209" s="4" t="s">
        <v>715</v>
      </c>
      <c r="P209" s="2" t="s">
        <v>11</v>
      </c>
      <c r="Q209" s="2" t="s">
        <v>666</v>
      </c>
      <c r="R209" s="2" t="s">
        <v>745</v>
      </c>
      <c r="S209" s="10">
        <v>22</v>
      </c>
      <c r="T209" s="2" t="s">
        <v>858</v>
      </c>
      <c r="U209" s="2" t="s">
        <v>305</v>
      </c>
      <c r="V209" s="2" t="s">
        <v>673</v>
      </c>
    </row>
    <row r="210" spans="1:22" x14ac:dyDescent="0.25">
      <c r="A210" s="2" t="s">
        <v>690</v>
      </c>
      <c r="B210" s="2" t="s">
        <v>280</v>
      </c>
      <c r="C210" s="2" t="s">
        <v>8</v>
      </c>
      <c r="D210" s="6" t="s">
        <v>61</v>
      </c>
      <c r="E210" s="4">
        <v>29282</v>
      </c>
      <c r="F210" s="9">
        <f t="shared" ca="1" si="6"/>
        <v>41.155277153411966</v>
      </c>
      <c r="G210" s="2" t="s">
        <v>20</v>
      </c>
      <c r="H210" s="2" t="s">
        <v>30</v>
      </c>
      <c r="I210" s="2" t="s">
        <v>15</v>
      </c>
      <c r="J210" s="2" t="s">
        <v>22</v>
      </c>
      <c r="K210" s="2" t="s">
        <v>33</v>
      </c>
      <c r="L210" s="12">
        <v>40973</v>
      </c>
      <c r="M210" s="9">
        <f t="shared" ca="1" si="7"/>
        <v>3330</v>
      </c>
      <c r="N210" s="4"/>
      <c r="O210" s="4" t="s">
        <v>715</v>
      </c>
      <c r="P210" s="2" t="s">
        <v>11</v>
      </c>
      <c r="Q210" s="2" t="s">
        <v>666</v>
      </c>
      <c r="R210" s="2" t="s">
        <v>745</v>
      </c>
      <c r="S210" s="10">
        <v>25</v>
      </c>
      <c r="T210" s="2" t="s">
        <v>859</v>
      </c>
      <c r="U210" s="2" t="s">
        <v>669</v>
      </c>
      <c r="V210" s="2" t="s">
        <v>673</v>
      </c>
    </row>
    <row r="211" spans="1:22" x14ac:dyDescent="0.25">
      <c r="A211" s="2" t="s">
        <v>498</v>
      </c>
      <c r="B211" s="2" t="s">
        <v>160</v>
      </c>
      <c r="C211" s="2" t="s">
        <v>8</v>
      </c>
      <c r="D211" s="6">
        <v>1890</v>
      </c>
      <c r="E211" s="4">
        <v>28356</v>
      </c>
      <c r="F211" s="9">
        <f t="shared" ca="1" si="6"/>
        <v>43.69226345478183</v>
      </c>
      <c r="G211" s="2" t="s">
        <v>12</v>
      </c>
      <c r="H211" s="2" t="s">
        <v>14</v>
      </c>
      <c r="I211" s="2" t="s">
        <v>15</v>
      </c>
      <c r="J211" s="2" t="s">
        <v>22</v>
      </c>
      <c r="K211" s="2" t="s">
        <v>17</v>
      </c>
      <c r="L211" s="12">
        <v>40637</v>
      </c>
      <c r="M211" s="9">
        <f t="shared" ca="1" si="7"/>
        <v>3666</v>
      </c>
      <c r="N211" s="4"/>
      <c r="O211" s="4" t="s">
        <v>715</v>
      </c>
      <c r="P211" s="2" t="s">
        <v>11</v>
      </c>
      <c r="Q211" s="2" t="s">
        <v>666</v>
      </c>
      <c r="R211" s="2" t="s">
        <v>745</v>
      </c>
      <c r="S211" s="10">
        <v>26</v>
      </c>
      <c r="T211" s="2" t="s">
        <v>861</v>
      </c>
      <c r="U211" s="2" t="s">
        <v>311</v>
      </c>
      <c r="V211" s="2" t="s">
        <v>673</v>
      </c>
    </row>
    <row r="212" spans="1:22" x14ac:dyDescent="0.25">
      <c r="A212" s="2" t="s">
        <v>532</v>
      </c>
      <c r="B212" s="2" t="s">
        <v>175</v>
      </c>
      <c r="C212" s="2" t="s">
        <v>8</v>
      </c>
      <c r="D212" s="6">
        <v>1752</v>
      </c>
      <c r="E212" s="4">
        <v>29829</v>
      </c>
      <c r="F212" s="9">
        <f t="shared" ca="1" si="6"/>
        <v>39.656647016425666</v>
      </c>
      <c r="G212" s="2" t="s">
        <v>20</v>
      </c>
      <c r="H212" s="2" t="s">
        <v>14</v>
      </c>
      <c r="I212" s="2" t="s">
        <v>15</v>
      </c>
      <c r="J212" s="2" t="s">
        <v>22</v>
      </c>
      <c r="K212" s="2" t="s">
        <v>17</v>
      </c>
      <c r="L212" s="12">
        <v>40679</v>
      </c>
      <c r="M212" s="9">
        <f t="shared" ca="1" si="7"/>
        <v>602</v>
      </c>
      <c r="N212" s="4">
        <v>41281</v>
      </c>
      <c r="O212" s="4" t="s">
        <v>758</v>
      </c>
      <c r="P212" s="2" t="s">
        <v>665</v>
      </c>
      <c r="Q212" s="2" t="s">
        <v>666</v>
      </c>
      <c r="R212" s="2" t="s">
        <v>745</v>
      </c>
      <c r="S212" s="10">
        <v>25</v>
      </c>
      <c r="T212" s="2" t="s">
        <v>869</v>
      </c>
      <c r="U212" s="2" t="s">
        <v>305</v>
      </c>
      <c r="V212" s="2" t="s">
        <v>682</v>
      </c>
    </row>
    <row r="213" spans="1:22" x14ac:dyDescent="0.25">
      <c r="A213" s="2" t="s">
        <v>503</v>
      </c>
      <c r="B213" s="2" t="s">
        <v>177</v>
      </c>
      <c r="C213" s="2" t="s">
        <v>8</v>
      </c>
      <c r="D213" s="6" t="s">
        <v>124</v>
      </c>
      <c r="E213" s="4">
        <v>28819</v>
      </c>
      <c r="F213" s="9">
        <f t="shared" ca="1" si="6"/>
        <v>42.423770304096898</v>
      </c>
      <c r="G213" s="2" t="s">
        <v>12</v>
      </c>
      <c r="H213" s="2" t="s">
        <v>14</v>
      </c>
      <c r="I213" s="2" t="s">
        <v>15</v>
      </c>
      <c r="J213" s="2" t="s">
        <v>22</v>
      </c>
      <c r="K213" s="2" t="s">
        <v>17</v>
      </c>
      <c r="L213" s="12">
        <v>40420</v>
      </c>
      <c r="M213" s="9">
        <f t="shared" ca="1" si="7"/>
        <v>392</v>
      </c>
      <c r="N213" s="4">
        <v>40812</v>
      </c>
      <c r="O213" s="4" t="s">
        <v>711</v>
      </c>
      <c r="P213" s="2" t="s">
        <v>665</v>
      </c>
      <c r="Q213" s="2" t="s">
        <v>666</v>
      </c>
      <c r="R213" s="2" t="s">
        <v>745</v>
      </c>
      <c r="S213" s="10">
        <v>26</v>
      </c>
      <c r="T213" s="2" t="s">
        <v>200</v>
      </c>
      <c r="U213" s="2" t="s">
        <v>40</v>
      </c>
      <c r="V213" s="2" t="s">
        <v>673</v>
      </c>
    </row>
    <row r="214" spans="1:22" x14ac:dyDescent="0.25">
      <c r="A214" s="2" t="s">
        <v>512</v>
      </c>
      <c r="B214" s="2" t="s">
        <v>102</v>
      </c>
      <c r="C214" s="2" t="s">
        <v>8</v>
      </c>
      <c r="D214" s="6">
        <v>2458</v>
      </c>
      <c r="E214" s="4">
        <v>29112</v>
      </c>
      <c r="F214" s="9">
        <f t="shared" ca="1" si="6"/>
        <v>41.621030578069501</v>
      </c>
      <c r="G214" s="2" t="s">
        <v>12</v>
      </c>
      <c r="H214" s="2" t="s">
        <v>30</v>
      </c>
      <c r="I214" s="2" t="s">
        <v>63</v>
      </c>
      <c r="J214" s="2" t="s">
        <v>22</v>
      </c>
      <c r="K214" s="2" t="s">
        <v>366</v>
      </c>
      <c r="L214" s="12">
        <v>40854</v>
      </c>
      <c r="M214" s="9">
        <f t="shared" ca="1" si="7"/>
        <v>3449</v>
      </c>
      <c r="N214" s="4"/>
      <c r="O214" s="4" t="s">
        <v>715</v>
      </c>
      <c r="P214" s="2" t="s">
        <v>11</v>
      </c>
      <c r="Q214" s="2" t="s">
        <v>666</v>
      </c>
      <c r="R214" s="2" t="s">
        <v>745</v>
      </c>
      <c r="S214" s="10">
        <v>25</v>
      </c>
      <c r="T214" s="2" t="s">
        <v>863</v>
      </c>
      <c r="U214" s="2" t="s">
        <v>364</v>
      </c>
      <c r="V214" s="2" t="s">
        <v>682</v>
      </c>
    </row>
    <row r="215" spans="1:22" x14ac:dyDescent="0.25">
      <c r="A215" s="2" t="s">
        <v>452</v>
      </c>
      <c r="B215" s="2" t="s">
        <v>184</v>
      </c>
      <c r="C215" s="2" t="s">
        <v>8</v>
      </c>
      <c r="D215" s="6" t="s">
        <v>43</v>
      </c>
      <c r="E215" s="4">
        <v>18684</v>
      </c>
      <c r="F215" s="9">
        <f t="shared" ca="1" si="6"/>
        <v>70.19089359176813</v>
      </c>
      <c r="G215" s="2" t="s">
        <v>20</v>
      </c>
      <c r="H215" s="2" t="s">
        <v>50</v>
      </c>
      <c r="I215" s="2" t="s">
        <v>15</v>
      </c>
      <c r="J215" s="2" t="s">
        <v>22</v>
      </c>
      <c r="K215" s="2" t="s">
        <v>33</v>
      </c>
      <c r="L215" s="12">
        <v>40637</v>
      </c>
      <c r="M215" s="9">
        <f t="shared" ca="1" si="7"/>
        <v>1675</v>
      </c>
      <c r="N215" s="4">
        <v>42312</v>
      </c>
      <c r="O215" s="4" t="s">
        <v>717</v>
      </c>
      <c r="P215" s="2" t="s">
        <v>665</v>
      </c>
      <c r="Q215" s="2" t="s">
        <v>666</v>
      </c>
      <c r="R215" s="2" t="s">
        <v>745</v>
      </c>
      <c r="S215" s="10">
        <v>29</v>
      </c>
      <c r="T215" s="2" t="s">
        <v>862</v>
      </c>
      <c r="U215" s="2" t="s">
        <v>141</v>
      </c>
      <c r="V215" s="2" t="s">
        <v>673</v>
      </c>
    </row>
    <row r="216" spans="1:22" x14ac:dyDescent="0.25">
      <c r="A216" s="2" t="s">
        <v>630</v>
      </c>
      <c r="B216" s="2" t="s">
        <v>401</v>
      </c>
      <c r="C216" s="2" t="s">
        <v>8</v>
      </c>
      <c r="D216" s="6">
        <v>2133</v>
      </c>
      <c r="E216" s="4">
        <v>32745</v>
      </c>
      <c r="F216" s="9">
        <f t="shared" ca="1" si="6"/>
        <v>31.667605920535255</v>
      </c>
      <c r="G216" s="2" t="s">
        <v>20</v>
      </c>
      <c r="H216" s="2" t="s">
        <v>50</v>
      </c>
      <c r="I216" s="2" t="s">
        <v>15</v>
      </c>
      <c r="J216" s="2" t="s">
        <v>22</v>
      </c>
      <c r="K216" s="2" t="s">
        <v>17</v>
      </c>
      <c r="L216" s="12">
        <v>41827</v>
      </c>
      <c r="M216" s="9">
        <f t="shared" ca="1" si="7"/>
        <v>2476</v>
      </c>
      <c r="N216" s="4"/>
      <c r="O216" s="4" t="s">
        <v>715</v>
      </c>
      <c r="P216" s="2" t="s">
        <v>11</v>
      </c>
      <c r="Q216" s="2" t="s">
        <v>666</v>
      </c>
      <c r="R216" s="2" t="s">
        <v>745</v>
      </c>
      <c r="S216" s="10">
        <v>24</v>
      </c>
      <c r="T216" s="2" t="s">
        <v>857</v>
      </c>
      <c r="U216" s="2" t="s">
        <v>39</v>
      </c>
      <c r="V216" s="2" t="s">
        <v>672</v>
      </c>
    </row>
    <row r="217" spans="1:22" x14ac:dyDescent="0.25">
      <c r="A217" s="2" t="s">
        <v>500</v>
      </c>
      <c r="B217" s="2" t="s">
        <v>204</v>
      </c>
      <c r="C217" s="2" t="s">
        <v>8</v>
      </c>
      <c r="D217" s="6">
        <v>1824</v>
      </c>
      <c r="E217" s="4">
        <v>28755</v>
      </c>
      <c r="F217" s="9">
        <f t="shared" ca="1" si="6"/>
        <v>42.599112769850322</v>
      </c>
      <c r="G217" s="2" t="s">
        <v>20</v>
      </c>
      <c r="H217" s="2" t="s">
        <v>14</v>
      </c>
      <c r="I217" s="2" t="s">
        <v>15</v>
      </c>
      <c r="J217" s="2" t="s">
        <v>22</v>
      </c>
      <c r="K217" s="2" t="s">
        <v>33</v>
      </c>
      <c r="L217" s="12">
        <v>41827</v>
      </c>
      <c r="M217" s="9">
        <f t="shared" ca="1" si="7"/>
        <v>2476</v>
      </c>
      <c r="N217" s="4"/>
      <c r="O217" s="4" t="s">
        <v>715</v>
      </c>
      <c r="P217" s="2" t="s">
        <v>11</v>
      </c>
      <c r="Q217" s="2" t="s">
        <v>666</v>
      </c>
      <c r="R217" s="2" t="s">
        <v>745</v>
      </c>
      <c r="S217" s="10">
        <v>27</v>
      </c>
      <c r="T217" s="2" t="s">
        <v>860</v>
      </c>
      <c r="U217" s="2" t="s">
        <v>24</v>
      </c>
      <c r="V217" s="2" t="s">
        <v>673</v>
      </c>
    </row>
    <row r="218" spans="1:22" x14ac:dyDescent="0.25">
      <c r="A218" s="2" t="s">
        <v>601</v>
      </c>
      <c r="B218" s="2" t="s">
        <v>205</v>
      </c>
      <c r="C218" s="2" t="s">
        <v>8</v>
      </c>
      <c r="D218" s="6" t="s">
        <v>232</v>
      </c>
      <c r="E218" s="4">
        <v>32047</v>
      </c>
      <c r="F218" s="9">
        <f t="shared" ca="1" si="6"/>
        <v>33.579934687658543</v>
      </c>
      <c r="G218" s="2" t="s">
        <v>20</v>
      </c>
      <c r="H218" s="2" t="s">
        <v>30</v>
      </c>
      <c r="I218" s="2" t="s">
        <v>15</v>
      </c>
      <c r="J218" s="2" t="s">
        <v>22</v>
      </c>
      <c r="K218" s="2" t="s">
        <v>33</v>
      </c>
      <c r="L218" s="12">
        <v>41687</v>
      </c>
      <c r="M218" s="9">
        <f t="shared" ca="1" si="7"/>
        <v>2616</v>
      </c>
      <c r="N218" s="4"/>
      <c r="O218" s="4" t="s">
        <v>715</v>
      </c>
      <c r="P218" s="2" t="s">
        <v>11</v>
      </c>
      <c r="Q218" s="2" t="s">
        <v>666</v>
      </c>
      <c r="R218" s="2" t="s">
        <v>745</v>
      </c>
      <c r="S218" s="10">
        <v>24</v>
      </c>
      <c r="T218" s="2" t="s">
        <v>858</v>
      </c>
      <c r="U218" s="2" t="s">
        <v>364</v>
      </c>
      <c r="V218" s="2" t="s">
        <v>673</v>
      </c>
    </row>
    <row r="219" spans="1:22" x14ac:dyDescent="0.25">
      <c r="A219" s="2" t="s">
        <v>208</v>
      </c>
      <c r="B219" s="2" t="s">
        <v>210</v>
      </c>
      <c r="C219" s="2" t="s">
        <v>8</v>
      </c>
      <c r="D219" s="6" t="s">
        <v>209</v>
      </c>
      <c r="E219" s="4">
        <v>29860</v>
      </c>
      <c r="F219" s="9">
        <f t="shared" ca="1" si="6"/>
        <v>39.57171550957635</v>
      </c>
      <c r="G219" s="2" t="s">
        <v>12</v>
      </c>
      <c r="H219" s="2" t="s">
        <v>30</v>
      </c>
      <c r="I219" s="2" t="s">
        <v>15</v>
      </c>
      <c r="J219" s="2" t="s">
        <v>16</v>
      </c>
      <c r="K219" s="2" t="s">
        <v>17</v>
      </c>
      <c r="L219" s="12">
        <v>40679</v>
      </c>
      <c r="M219" s="9">
        <f t="shared" ca="1" si="7"/>
        <v>770</v>
      </c>
      <c r="N219" s="4">
        <v>41449</v>
      </c>
      <c r="O219" s="4" t="s">
        <v>759</v>
      </c>
      <c r="P219" s="2" t="s">
        <v>665</v>
      </c>
      <c r="Q219" s="2" t="s">
        <v>666</v>
      </c>
      <c r="R219" s="2" t="s">
        <v>745</v>
      </c>
      <c r="S219" s="10">
        <v>29</v>
      </c>
      <c r="T219" s="2" t="s">
        <v>859</v>
      </c>
      <c r="U219" s="2" t="s">
        <v>176</v>
      </c>
      <c r="V219" s="2" t="s">
        <v>673</v>
      </c>
    </row>
    <row r="220" spans="1:22" x14ac:dyDescent="0.25">
      <c r="A220" s="2" t="s">
        <v>548</v>
      </c>
      <c r="B220" s="2" t="s">
        <v>211</v>
      </c>
      <c r="C220" s="2" t="s">
        <v>8</v>
      </c>
      <c r="D220" s="6">
        <v>2170</v>
      </c>
      <c r="E220" s="4">
        <v>30628</v>
      </c>
      <c r="F220" s="9">
        <f t="shared" ca="1" si="6"/>
        <v>37.467605920535256</v>
      </c>
      <c r="G220" s="2" t="s">
        <v>20</v>
      </c>
      <c r="H220" s="2" t="s">
        <v>14</v>
      </c>
      <c r="I220" s="2" t="s">
        <v>15</v>
      </c>
      <c r="J220" s="2" t="s">
        <v>22</v>
      </c>
      <c r="K220" s="2" t="s">
        <v>17</v>
      </c>
      <c r="L220" s="12">
        <v>40637</v>
      </c>
      <c r="M220" s="9">
        <f t="shared" ca="1" si="7"/>
        <v>280</v>
      </c>
      <c r="N220" s="4">
        <v>40917</v>
      </c>
      <c r="O220" s="4" t="s">
        <v>711</v>
      </c>
      <c r="P220" s="2" t="s">
        <v>665</v>
      </c>
      <c r="Q220" s="2" t="s">
        <v>666</v>
      </c>
      <c r="R220" s="2" t="s">
        <v>745</v>
      </c>
      <c r="S220" s="10">
        <v>24</v>
      </c>
      <c r="T220" s="2" t="s">
        <v>861</v>
      </c>
      <c r="U220" s="2" t="s">
        <v>305</v>
      </c>
      <c r="V220" s="2" t="s">
        <v>673</v>
      </c>
    </row>
    <row r="221" spans="1:22" x14ac:dyDescent="0.25">
      <c r="A221" s="2" t="s">
        <v>432</v>
      </c>
      <c r="B221" s="2" t="s">
        <v>51</v>
      </c>
      <c r="C221" s="2" t="s">
        <v>8</v>
      </c>
      <c r="D221" s="6">
        <v>2128</v>
      </c>
      <c r="E221" s="4">
        <v>23662</v>
      </c>
      <c r="F221" s="9">
        <f t="shared" ca="1" si="6"/>
        <v>56.552537427384571</v>
      </c>
      <c r="G221" s="2" t="s">
        <v>12</v>
      </c>
      <c r="H221" s="2" t="s">
        <v>14</v>
      </c>
      <c r="I221" s="2" t="s">
        <v>15</v>
      </c>
      <c r="J221" s="2" t="s">
        <v>22</v>
      </c>
      <c r="K221" s="2" t="s">
        <v>33</v>
      </c>
      <c r="L221" s="12">
        <v>40294</v>
      </c>
      <c r="M221" s="9">
        <f t="shared" ca="1" si="7"/>
        <v>399</v>
      </c>
      <c r="N221" s="4">
        <v>40693</v>
      </c>
      <c r="O221" s="4" t="s">
        <v>711</v>
      </c>
      <c r="P221" s="2" t="s">
        <v>665</v>
      </c>
      <c r="Q221" s="2" t="s">
        <v>666</v>
      </c>
      <c r="R221" s="2" t="s">
        <v>745</v>
      </c>
      <c r="S221" s="10">
        <v>29</v>
      </c>
      <c r="T221" s="2" t="s">
        <v>869</v>
      </c>
      <c r="U221" s="2" t="s">
        <v>749</v>
      </c>
      <c r="V221" s="2" t="s">
        <v>672</v>
      </c>
    </row>
    <row r="222" spans="1:22" x14ac:dyDescent="0.25">
      <c r="A222" s="2" t="s">
        <v>723</v>
      </c>
      <c r="B222" s="7">
        <v>1001549006</v>
      </c>
      <c r="C222" s="2" t="s">
        <v>8</v>
      </c>
      <c r="D222" s="6">
        <v>1886</v>
      </c>
      <c r="E222" s="4">
        <v>31557</v>
      </c>
      <c r="F222" s="9">
        <f t="shared" ca="1" si="6"/>
        <v>34.922400441083198</v>
      </c>
      <c r="G222" s="2" t="s">
        <v>20</v>
      </c>
      <c r="H222" s="2" t="s">
        <v>14</v>
      </c>
      <c r="I222" s="2" t="s">
        <v>15</v>
      </c>
      <c r="J222" s="2" t="s">
        <v>22</v>
      </c>
      <c r="K222" s="2" t="s">
        <v>17</v>
      </c>
      <c r="L222" s="12">
        <v>41771</v>
      </c>
      <c r="M222" s="9">
        <f t="shared" ca="1" si="7"/>
        <v>2532</v>
      </c>
      <c r="N222" s="4"/>
      <c r="O222" s="4" t="s">
        <v>715</v>
      </c>
      <c r="P222" s="2" t="s">
        <v>664</v>
      </c>
      <c r="Q222" s="2" t="s">
        <v>666</v>
      </c>
      <c r="R222" s="2" t="s">
        <v>745</v>
      </c>
      <c r="S222" s="10">
        <v>24.25</v>
      </c>
      <c r="T222" s="2" t="s">
        <v>200</v>
      </c>
      <c r="U222" s="2" t="s">
        <v>24</v>
      </c>
      <c r="V222" s="2" t="s">
        <v>673</v>
      </c>
    </row>
    <row r="223" spans="1:22" x14ac:dyDescent="0.25">
      <c r="A223" s="2" t="s">
        <v>547</v>
      </c>
      <c r="B223" s="2" t="s">
        <v>222</v>
      </c>
      <c r="C223" s="2" t="s">
        <v>8</v>
      </c>
      <c r="D223" s="6">
        <v>1824</v>
      </c>
      <c r="E223" s="4">
        <v>30658</v>
      </c>
      <c r="F223" s="9">
        <f t="shared" ca="1" si="6"/>
        <v>37.38541413971334</v>
      </c>
      <c r="G223" s="2" t="s">
        <v>20</v>
      </c>
      <c r="H223" s="2" t="s">
        <v>50</v>
      </c>
      <c r="I223" s="2" t="s">
        <v>15</v>
      </c>
      <c r="J223" s="2" t="s">
        <v>22</v>
      </c>
      <c r="K223" s="2" t="s">
        <v>94</v>
      </c>
      <c r="L223" s="12">
        <v>41547</v>
      </c>
      <c r="M223" s="9">
        <f t="shared" ca="1" si="7"/>
        <v>2756</v>
      </c>
      <c r="N223" s="4"/>
      <c r="O223" s="4" t="s">
        <v>715</v>
      </c>
      <c r="P223" s="2" t="s">
        <v>664</v>
      </c>
      <c r="Q223" s="2" t="s">
        <v>666</v>
      </c>
      <c r="R223" s="2" t="s">
        <v>745</v>
      </c>
      <c r="S223" s="10">
        <v>27</v>
      </c>
      <c r="T223" s="2" t="s">
        <v>863</v>
      </c>
      <c r="U223" s="2" t="s">
        <v>305</v>
      </c>
      <c r="V223" s="2" t="s">
        <v>673</v>
      </c>
    </row>
    <row r="224" spans="1:22" x14ac:dyDescent="0.25">
      <c r="A224" s="2" t="s">
        <v>615</v>
      </c>
      <c r="B224" s="2" t="s">
        <v>230</v>
      </c>
      <c r="C224" s="2" t="s">
        <v>8</v>
      </c>
      <c r="D224" s="6" t="s">
        <v>121</v>
      </c>
      <c r="E224" s="4">
        <v>32365</v>
      </c>
      <c r="F224" s="9">
        <f t="shared" ca="1" si="6"/>
        <v>32.708701810946216</v>
      </c>
      <c r="G224" s="2" t="s">
        <v>12</v>
      </c>
      <c r="H224" s="2" t="s">
        <v>30</v>
      </c>
      <c r="I224" s="2" t="s">
        <v>15</v>
      </c>
      <c r="J224" s="2" t="s">
        <v>16</v>
      </c>
      <c r="K224" s="2" t="s">
        <v>17</v>
      </c>
      <c r="L224" s="12">
        <v>41589</v>
      </c>
      <c r="M224" s="9">
        <f t="shared" ca="1" si="7"/>
        <v>2714</v>
      </c>
      <c r="N224" s="4"/>
      <c r="O224" s="4" t="s">
        <v>715</v>
      </c>
      <c r="P224" s="2" t="s">
        <v>11</v>
      </c>
      <c r="Q224" s="2" t="s">
        <v>666</v>
      </c>
      <c r="R224" s="2" t="s">
        <v>745</v>
      </c>
      <c r="S224" s="10">
        <v>24</v>
      </c>
      <c r="T224" s="2" t="s">
        <v>862</v>
      </c>
      <c r="U224" s="2" t="s">
        <v>364</v>
      </c>
      <c r="V224" s="2" t="s">
        <v>673</v>
      </c>
    </row>
    <row r="225" spans="1:22" x14ac:dyDescent="0.25">
      <c r="A225" s="2" t="s">
        <v>688</v>
      </c>
      <c r="B225" s="2" t="s">
        <v>235</v>
      </c>
      <c r="C225" s="2" t="s">
        <v>8</v>
      </c>
      <c r="D225" s="6" t="s">
        <v>65</v>
      </c>
      <c r="E225" s="4">
        <v>26538</v>
      </c>
      <c r="F225" s="9">
        <f t="shared" ca="1" si="6"/>
        <v>48.673085372590052</v>
      </c>
      <c r="G225" s="2" t="s">
        <v>20</v>
      </c>
      <c r="H225" s="2" t="s">
        <v>30</v>
      </c>
      <c r="I225" s="2" t="s">
        <v>15</v>
      </c>
      <c r="J225" s="2" t="s">
        <v>22</v>
      </c>
      <c r="K225" s="2" t="s">
        <v>17</v>
      </c>
      <c r="L225" s="12">
        <v>40553</v>
      </c>
      <c r="M225" s="9">
        <f t="shared" ca="1" si="7"/>
        <v>770</v>
      </c>
      <c r="N225" s="4">
        <v>41323</v>
      </c>
      <c r="O225" s="4" t="s">
        <v>759</v>
      </c>
      <c r="P225" s="2" t="s">
        <v>665</v>
      </c>
      <c r="Q225" s="2" t="s">
        <v>666</v>
      </c>
      <c r="R225" s="2" t="s">
        <v>745</v>
      </c>
      <c r="S225" s="10">
        <v>24</v>
      </c>
      <c r="T225" s="2" t="s">
        <v>862</v>
      </c>
      <c r="U225" s="2" t="s">
        <v>680</v>
      </c>
      <c r="V225" s="2" t="s">
        <v>673</v>
      </c>
    </row>
    <row r="226" spans="1:22" x14ac:dyDescent="0.25">
      <c r="A226" s="2" t="s">
        <v>552</v>
      </c>
      <c r="B226" s="2" t="s">
        <v>237</v>
      </c>
      <c r="C226" s="2" t="s">
        <v>8</v>
      </c>
      <c r="D226" s="6">
        <v>2445</v>
      </c>
      <c r="E226" s="4">
        <v>30728</v>
      </c>
      <c r="F226" s="9">
        <f t="shared" ca="1" si="6"/>
        <v>37.193633317795531</v>
      </c>
      <c r="G226" s="2" t="s">
        <v>20</v>
      </c>
      <c r="H226" s="2" t="s">
        <v>14</v>
      </c>
      <c r="I226" s="2" t="s">
        <v>163</v>
      </c>
      <c r="J226" s="2" t="s">
        <v>22</v>
      </c>
      <c r="K226" s="2" t="s">
        <v>17</v>
      </c>
      <c r="L226" s="12">
        <v>40770</v>
      </c>
      <c r="M226" s="9">
        <f t="shared" ca="1" si="7"/>
        <v>236</v>
      </c>
      <c r="N226" s="4">
        <v>41006</v>
      </c>
      <c r="O226" s="4" t="s">
        <v>710</v>
      </c>
      <c r="P226" s="2" t="s">
        <v>665</v>
      </c>
      <c r="Q226" s="2" t="s">
        <v>666</v>
      </c>
      <c r="R226" s="2" t="s">
        <v>745</v>
      </c>
      <c r="S226" s="10">
        <v>28</v>
      </c>
      <c r="T226" s="2" t="s">
        <v>857</v>
      </c>
      <c r="U226" s="2" t="s">
        <v>677</v>
      </c>
      <c r="V226" s="2" t="s">
        <v>673</v>
      </c>
    </row>
    <row r="227" spans="1:22" x14ac:dyDescent="0.25">
      <c r="A227" s="2" t="s">
        <v>551</v>
      </c>
      <c r="B227" s="2" t="s">
        <v>241</v>
      </c>
      <c r="C227" s="2" t="s">
        <v>8</v>
      </c>
      <c r="D227" s="6" t="s">
        <v>65</v>
      </c>
      <c r="E227" s="4">
        <v>30752</v>
      </c>
      <c r="F227" s="9">
        <f t="shared" ca="1" si="6"/>
        <v>37.127879893137994</v>
      </c>
      <c r="G227" s="2" t="s">
        <v>20</v>
      </c>
      <c r="H227" s="2" t="s">
        <v>30</v>
      </c>
      <c r="I227" s="2" t="s">
        <v>15</v>
      </c>
      <c r="J227" s="2" t="s">
        <v>22</v>
      </c>
      <c r="K227" s="2" t="s">
        <v>17</v>
      </c>
      <c r="L227" s="12">
        <v>42527</v>
      </c>
      <c r="M227" s="9">
        <f t="shared" ca="1" si="7"/>
        <v>1776</v>
      </c>
      <c r="N227" s="4"/>
      <c r="O227" s="4" t="s">
        <v>716</v>
      </c>
      <c r="P227" s="2" t="s">
        <v>32</v>
      </c>
      <c r="Q227" s="2" t="s">
        <v>666</v>
      </c>
      <c r="R227" s="2" t="s">
        <v>745</v>
      </c>
      <c r="S227" s="10">
        <v>25</v>
      </c>
      <c r="T227" s="2" t="s">
        <v>860</v>
      </c>
      <c r="U227" s="2" t="s">
        <v>676</v>
      </c>
      <c r="V227" s="2" t="s">
        <v>675</v>
      </c>
    </row>
    <row r="228" spans="1:22" x14ac:dyDescent="0.25">
      <c r="A228" s="2" t="s">
        <v>637</v>
      </c>
      <c r="B228" s="2" t="s">
        <v>91</v>
      </c>
      <c r="C228" s="2" t="s">
        <v>8</v>
      </c>
      <c r="D228" s="6" t="s">
        <v>190</v>
      </c>
      <c r="E228" s="4">
        <v>33731</v>
      </c>
      <c r="F228" s="9">
        <f t="shared" ca="1" si="6"/>
        <v>28.966236057521556</v>
      </c>
      <c r="G228" s="2" t="s">
        <v>20</v>
      </c>
      <c r="H228" s="2" t="s">
        <v>50</v>
      </c>
      <c r="I228" s="2" t="s">
        <v>15</v>
      </c>
      <c r="J228" s="2" t="s">
        <v>22</v>
      </c>
      <c r="K228" s="2" t="s">
        <v>17</v>
      </c>
      <c r="L228" s="12">
        <v>42160</v>
      </c>
      <c r="M228" s="9">
        <f t="shared" ca="1" si="7"/>
        <v>2143</v>
      </c>
      <c r="N228" s="4"/>
      <c r="O228" s="4" t="s">
        <v>716</v>
      </c>
      <c r="P228" s="2" t="s">
        <v>32</v>
      </c>
      <c r="Q228" s="2" t="s">
        <v>666</v>
      </c>
      <c r="R228" s="2" t="s">
        <v>745</v>
      </c>
      <c r="S228" s="10">
        <v>28</v>
      </c>
      <c r="T228" s="2" t="s">
        <v>858</v>
      </c>
      <c r="U228" s="2" t="s">
        <v>40</v>
      </c>
      <c r="V228" s="2" t="s">
        <v>675</v>
      </c>
    </row>
    <row r="229" spans="1:22" x14ac:dyDescent="0.25">
      <c r="A229" s="2" t="s">
        <v>488</v>
      </c>
      <c r="B229" s="2" t="s">
        <v>242</v>
      </c>
      <c r="C229" s="2" t="s">
        <v>8</v>
      </c>
      <c r="D229" s="6">
        <v>1742</v>
      </c>
      <c r="E229" s="4">
        <v>28025</v>
      </c>
      <c r="F229" s="9">
        <f t="shared" ca="1" si="6"/>
        <v>44.599112769850322</v>
      </c>
      <c r="G229" s="2" t="s">
        <v>20</v>
      </c>
      <c r="H229" s="2" t="s">
        <v>21</v>
      </c>
      <c r="I229" s="2" t="s">
        <v>15</v>
      </c>
      <c r="J229" s="2" t="s">
        <v>22</v>
      </c>
      <c r="K229" s="2" t="s">
        <v>17</v>
      </c>
      <c r="L229" s="12">
        <v>40595</v>
      </c>
      <c r="M229" s="9">
        <f t="shared" ca="1" si="7"/>
        <v>770</v>
      </c>
      <c r="N229" s="4">
        <v>41365</v>
      </c>
      <c r="O229" s="4" t="s">
        <v>758</v>
      </c>
      <c r="P229" s="2" t="s">
        <v>665</v>
      </c>
      <c r="Q229" s="2" t="s">
        <v>666</v>
      </c>
      <c r="R229" s="2" t="s">
        <v>745</v>
      </c>
      <c r="S229" s="10">
        <v>23</v>
      </c>
      <c r="T229" s="2" t="s">
        <v>859</v>
      </c>
      <c r="U229" s="2" t="s">
        <v>141</v>
      </c>
      <c r="V229" s="2" t="s">
        <v>673</v>
      </c>
    </row>
    <row r="230" spans="1:22" x14ac:dyDescent="0.25">
      <c r="A230" s="2" t="s">
        <v>589</v>
      </c>
      <c r="B230" s="2" t="s">
        <v>246</v>
      </c>
      <c r="C230" s="2" t="s">
        <v>8</v>
      </c>
      <c r="D230" s="6">
        <v>1821</v>
      </c>
      <c r="E230" s="4">
        <v>31722</v>
      </c>
      <c r="F230" s="9">
        <f t="shared" ca="1" si="6"/>
        <v>34.470345646562656</v>
      </c>
      <c r="G230" s="2" t="s">
        <v>20</v>
      </c>
      <c r="H230" s="2" t="s">
        <v>21</v>
      </c>
      <c r="I230" s="2" t="s">
        <v>15</v>
      </c>
      <c r="J230" s="2" t="s">
        <v>22</v>
      </c>
      <c r="K230" s="2" t="s">
        <v>94</v>
      </c>
      <c r="L230" s="12">
        <v>40729</v>
      </c>
      <c r="M230" s="9">
        <f t="shared" ca="1" si="7"/>
        <v>3574</v>
      </c>
      <c r="N230" s="4"/>
      <c r="O230" s="4" t="s">
        <v>715</v>
      </c>
      <c r="P230" s="2" t="s">
        <v>11</v>
      </c>
      <c r="Q230" s="2" t="s">
        <v>666</v>
      </c>
      <c r="R230" s="2" t="s">
        <v>745</v>
      </c>
      <c r="S230" s="10">
        <v>22.5</v>
      </c>
      <c r="T230" s="2" t="s">
        <v>861</v>
      </c>
      <c r="U230" s="2" t="s">
        <v>678</v>
      </c>
      <c r="V230" s="2" t="s">
        <v>671</v>
      </c>
    </row>
    <row r="231" spans="1:22" x14ac:dyDescent="0.25">
      <c r="A231" s="2" t="s">
        <v>626</v>
      </c>
      <c r="B231" s="2" t="s">
        <v>414</v>
      </c>
      <c r="C231" s="2" t="s">
        <v>8</v>
      </c>
      <c r="D231" s="6">
        <v>2128</v>
      </c>
      <c r="E231" s="4">
        <v>25454</v>
      </c>
      <c r="F231" s="9">
        <f t="shared" ca="1" si="6"/>
        <v>51.64294838628868</v>
      </c>
      <c r="G231" s="2" t="s">
        <v>20</v>
      </c>
      <c r="H231" s="2" t="s">
        <v>30</v>
      </c>
      <c r="I231" s="2" t="s">
        <v>15</v>
      </c>
      <c r="J231" s="2" t="s">
        <v>22</v>
      </c>
      <c r="K231" s="2" t="s">
        <v>17</v>
      </c>
      <c r="L231" s="12">
        <v>41827</v>
      </c>
      <c r="M231" s="9">
        <f t="shared" ca="1" si="7"/>
        <v>2476</v>
      </c>
      <c r="N231" s="4"/>
      <c r="O231" s="4" t="s">
        <v>715</v>
      </c>
      <c r="P231" s="2" t="s">
        <v>11</v>
      </c>
      <c r="Q231" s="2" t="s">
        <v>666</v>
      </c>
      <c r="R231" s="2" t="s">
        <v>745</v>
      </c>
      <c r="S231" s="10">
        <v>25</v>
      </c>
      <c r="T231" s="2" t="s">
        <v>869</v>
      </c>
      <c r="U231" s="2" t="s">
        <v>24</v>
      </c>
      <c r="V231" s="2" t="s">
        <v>674</v>
      </c>
    </row>
    <row r="232" spans="1:22" x14ac:dyDescent="0.25">
      <c r="A232" s="2" t="s">
        <v>513</v>
      </c>
      <c r="B232" s="2" t="s">
        <v>257</v>
      </c>
      <c r="C232" s="2" t="s">
        <v>8</v>
      </c>
      <c r="D232" s="6">
        <v>2090</v>
      </c>
      <c r="E232" s="4">
        <v>29061</v>
      </c>
      <c r="F232" s="9">
        <f t="shared" ca="1" si="6"/>
        <v>41.76075660546676</v>
      </c>
      <c r="G232" s="2" t="s">
        <v>20</v>
      </c>
      <c r="H232" s="2" t="s">
        <v>21</v>
      </c>
      <c r="I232" s="2" t="s">
        <v>15</v>
      </c>
      <c r="J232" s="2" t="s">
        <v>22</v>
      </c>
      <c r="K232" s="2" t="s">
        <v>74</v>
      </c>
      <c r="L232" s="12">
        <v>41281</v>
      </c>
      <c r="M232" s="9">
        <f t="shared" ca="1" si="7"/>
        <v>448</v>
      </c>
      <c r="N232" s="4">
        <v>41729</v>
      </c>
      <c r="O232" s="4" t="s">
        <v>704</v>
      </c>
      <c r="P232" s="2" t="s">
        <v>665</v>
      </c>
      <c r="Q232" s="2" t="s">
        <v>666</v>
      </c>
      <c r="R232" s="2" t="s">
        <v>745</v>
      </c>
      <c r="S232" s="10">
        <v>22</v>
      </c>
      <c r="T232" s="2" t="s">
        <v>200</v>
      </c>
      <c r="U232" s="2" t="s">
        <v>677</v>
      </c>
      <c r="V232" s="2" t="s">
        <v>673</v>
      </c>
    </row>
    <row r="233" spans="1:22" x14ac:dyDescent="0.25">
      <c r="A233" s="2" t="s">
        <v>554</v>
      </c>
      <c r="B233" s="2" t="s">
        <v>261</v>
      </c>
      <c r="C233" s="2" t="s">
        <v>8</v>
      </c>
      <c r="D233" s="6" t="s">
        <v>730</v>
      </c>
      <c r="E233" s="4">
        <v>30811</v>
      </c>
      <c r="F233" s="9">
        <f t="shared" ca="1" si="6"/>
        <v>36.966236057521556</v>
      </c>
      <c r="G233" s="2" t="s">
        <v>12</v>
      </c>
      <c r="H233" s="2" t="s">
        <v>14</v>
      </c>
      <c r="I233" s="2" t="s">
        <v>15</v>
      </c>
      <c r="J233" s="2" t="s">
        <v>22</v>
      </c>
      <c r="K233" s="2" t="s">
        <v>17</v>
      </c>
      <c r="L233" s="12">
        <v>41001</v>
      </c>
      <c r="M233" s="9">
        <f t="shared" ca="1" si="7"/>
        <v>378</v>
      </c>
      <c r="N233" s="4">
        <v>41379</v>
      </c>
      <c r="O233" s="4" t="s">
        <v>717</v>
      </c>
      <c r="P233" s="2" t="s">
        <v>665</v>
      </c>
      <c r="Q233" s="2" t="s">
        <v>666</v>
      </c>
      <c r="R233" s="2" t="s">
        <v>745</v>
      </c>
      <c r="S233" s="10">
        <v>28</v>
      </c>
      <c r="T233" s="2" t="s">
        <v>863</v>
      </c>
      <c r="U233" s="2" t="s">
        <v>305</v>
      </c>
      <c r="V233" s="2" t="s">
        <v>673</v>
      </c>
    </row>
    <row r="234" spans="1:22" x14ac:dyDescent="0.25">
      <c r="A234" s="2" t="s">
        <v>505</v>
      </c>
      <c r="B234" s="2" t="s">
        <v>110</v>
      </c>
      <c r="C234" s="2" t="s">
        <v>8</v>
      </c>
      <c r="D234" s="6">
        <v>1770</v>
      </c>
      <c r="E234" s="4">
        <v>28933</v>
      </c>
      <c r="F234" s="9">
        <f t="shared" ca="1" si="6"/>
        <v>42.111441536973615</v>
      </c>
      <c r="G234" s="2" t="s">
        <v>12</v>
      </c>
      <c r="H234" s="2" t="s">
        <v>14</v>
      </c>
      <c r="I234" s="2" t="s">
        <v>15</v>
      </c>
      <c r="J234" s="2" t="s">
        <v>22</v>
      </c>
      <c r="K234" s="2" t="s">
        <v>17</v>
      </c>
      <c r="L234" s="12">
        <v>41463</v>
      </c>
      <c r="M234" s="9">
        <f t="shared" ca="1" si="7"/>
        <v>2840</v>
      </c>
      <c r="N234" s="4"/>
      <c r="O234" s="4" t="s">
        <v>715</v>
      </c>
      <c r="P234" s="2" t="s">
        <v>664</v>
      </c>
      <c r="Q234" s="2" t="s">
        <v>666</v>
      </c>
      <c r="R234" s="2" t="s">
        <v>745</v>
      </c>
      <c r="S234" s="10">
        <v>22</v>
      </c>
      <c r="T234" s="2" t="s">
        <v>862</v>
      </c>
      <c r="U234" s="2" t="s">
        <v>13</v>
      </c>
      <c r="V234" s="2" t="s">
        <v>673</v>
      </c>
    </row>
    <row r="235" spans="1:22" x14ac:dyDescent="0.25">
      <c r="A235" s="2" t="s">
        <v>482</v>
      </c>
      <c r="B235" s="2" t="s">
        <v>111</v>
      </c>
      <c r="C235" s="2" t="s">
        <v>8</v>
      </c>
      <c r="D235" s="6">
        <v>2122</v>
      </c>
      <c r="E235" s="4">
        <v>28120</v>
      </c>
      <c r="F235" s="9">
        <f t="shared" ca="1" si="6"/>
        <v>44.338838797247583</v>
      </c>
      <c r="G235" s="2" t="s">
        <v>20</v>
      </c>
      <c r="H235" s="2" t="s">
        <v>702</v>
      </c>
      <c r="I235" s="2" t="s">
        <v>15</v>
      </c>
      <c r="J235" s="2" t="s">
        <v>22</v>
      </c>
      <c r="K235" s="2" t="s">
        <v>17</v>
      </c>
      <c r="L235" s="12">
        <v>41463</v>
      </c>
      <c r="M235" s="9">
        <f t="shared" ca="1" si="7"/>
        <v>69</v>
      </c>
      <c r="N235" s="4">
        <v>41532</v>
      </c>
      <c r="O235" s="4" t="s">
        <v>717</v>
      </c>
      <c r="P235" s="2" t="s">
        <v>665</v>
      </c>
      <c r="Q235" s="2" t="s">
        <v>666</v>
      </c>
      <c r="R235" s="2" t="s">
        <v>745</v>
      </c>
      <c r="S235" s="10">
        <v>24</v>
      </c>
      <c r="T235" s="2" t="s">
        <v>857</v>
      </c>
      <c r="U235" s="2" t="s">
        <v>679</v>
      </c>
      <c r="V235" s="2" t="s">
        <v>675</v>
      </c>
    </row>
    <row r="236" spans="1:22" x14ac:dyDescent="0.25">
      <c r="A236" s="2" t="s">
        <v>726</v>
      </c>
      <c r="B236" s="7">
        <v>1001504432</v>
      </c>
      <c r="C236" s="2" t="s">
        <v>8</v>
      </c>
      <c r="D236" s="6" t="s">
        <v>232</v>
      </c>
      <c r="E236" s="4">
        <v>30038</v>
      </c>
      <c r="F236" s="9">
        <f t="shared" ca="1" si="6"/>
        <v>39.084044276699636</v>
      </c>
      <c r="G236" s="2" t="s">
        <v>20</v>
      </c>
      <c r="H236" s="2" t="s">
        <v>30</v>
      </c>
      <c r="I236" s="2" t="s">
        <v>15</v>
      </c>
      <c r="J236" s="2" t="s">
        <v>22</v>
      </c>
      <c r="K236" s="2" t="s">
        <v>33</v>
      </c>
      <c r="L236" s="12">
        <v>41505</v>
      </c>
      <c r="M236" s="9">
        <f t="shared" ca="1" si="7"/>
        <v>2798</v>
      </c>
      <c r="N236" s="4"/>
      <c r="O236" s="4" t="s">
        <v>715</v>
      </c>
      <c r="P236" s="2" t="s">
        <v>11</v>
      </c>
      <c r="Q236" s="2" t="s">
        <v>666</v>
      </c>
      <c r="R236" s="2" t="s">
        <v>745</v>
      </c>
      <c r="S236" s="10">
        <v>26.1</v>
      </c>
      <c r="T236" s="2" t="s">
        <v>860</v>
      </c>
      <c r="U236" s="2" t="s">
        <v>677</v>
      </c>
      <c r="V236" s="2" t="s">
        <v>671</v>
      </c>
    </row>
    <row r="237" spans="1:22" x14ac:dyDescent="0.25">
      <c r="A237" s="2" t="s">
        <v>485</v>
      </c>
      <c r="B237" s="2" t="s">
        <v>277</v>
      </c>
      <c r="C237" s="2" t="s">
        <v>8</v>
      </c>
      <c r="D237" s="6" t="s">
        <v>232</v>
      </c>
      <c r="E237" s="4">
        <v>27997</v>
      </c>
      <c r="F237" s="9">
        <f t="shared" ca="1" si="6"/>
        <v>44.675825098617445</v>
      </c>
      <c r="G237" s="2" t="s">
        <v>20</v>
      </c>
      <c r="H237" s="2" t="s">
        <v>14</v>
      </c>
      <c r="I237" s="2" t="s">
        <v>15</v>
      </c>
      <c r="J237" s="2" t="s">
        <v>22</v>
      </c>
      <c r="K237" s="2" t="s">
        <v>17</v>
      </c>
      <c r="L237" s="12">
        <v>42501</v>
      </c>
      <c r="M237" s="9">
        <f t="shared" ca="1" si="7"/>
        <v>1802</v>
      </c>
      <c r="N237" s="4"/>
      <c r="O237" s="4" t="s">
        <v>716</v>
      </c>
      <c r="P237" s="2" t="s">
        <v>32</v>
      </c>
      <c r="Q237" s="2" t="s">
        <v>666</v>
      </c>
      <c r="R237" s="2" t="s">
        <v>745</v>
      </c>
      <c r="S237" s="10">
        <v>23</v>
      </c>
      <c r="T237" s="2" t="s">
        <v>858</v>
      </c>
      <c r="U237" s="2" t="s">
        <v>676</v>
      </c>
      <c r="V237" s="2" t="s">
        <v>675</v>
      </c>
    </row>
    <row r="238" spans="1:22" x14ac:dyDescent="0.25">
      <c r="A238" s="2" t="s">
        <v>592</v>
      </c>
      <c r="B238" s="2" t="s">
        <v>278</v>
      </c>
      <c r="C238" s="2" t="s">
        <v>8</v>
      </c>
      <c r="D238" s="6" t="s">
        <v>227</v>
      </c>
      <c r="E238" s="4">
        <v>31756</v>
      </c>
      <c r="F238" s="9">
        <f t="shared" ca="1" si="6"/>
        <v>34.377194961631147</v>
      </c>
      <c r="G238" s="2" t="s">
        <v>20</v>
      </c>
      <c r="H238" s="2" t="s">
        <v>14</v>
      </c>
      <c r="I238" s="2" t="s">
        <v>15</v>
      </c>
      <c r="J238" s="2" t="s">
        <v>22</v>
      </c>
      <c r="K238" s="2" t="s">
        <v>366</v>
      </c>
      <c r="L238" s="12">
        <v>40729</v>
      </c>
      <c r="M238" s="9">
        <f t="shared" ca="1" si="7"/>
        <v>45</v>
      </c>
      <c r="N238" s="4">
        <v>40774</v>
      </c>
      <c r="O238" s="4" t="s">
        <v>704</v>
      </c>
      <c r="P238" s="2" t="s">
        <v>665</v>
      </c>
      <c r="Q238" s="2" t="s">
        <v>666</v>
      </c>
      <c r="R238" s="2" t="s">
        <v>745</v>
      </c>
      <c r="S238" s="10">
        <v>23</v>
      </c>
      <c r="T238" s="2" t="s">
        <v>859</v>
      </c>
      <c r="U238" s="2" t="s">
        <v>364</v>
      </c>
      <c r="V238" s="2" t="s">
        <v>675</v>
      </c>
    </row>
    <row r="239" spans="1:22" x14ac:dyDescent="0.25">
      <c r="A239" s="2" t="s">
        <v>603</v>
      </c>
      <c r="B239" s="2" t="s">
        <v>284</v>
      </c>
      <c r="C239" s="2" t="s">
        <v>8</v>
      </c>
      <c r="D239" s="6">
        <v>2149</v>
      </c>
      <c r="E239" s="4">
        <v>31918</v>
      </c>
      <c r="F239" s="9">
        <f t="shared" ca="1" si="6"/>
        <v>33.933359345192791</v>
      </c>
      <c r="G239" s="2" t="s">
        <v>20</v>
      </c>
      <c r="H239" s="2" t="s">
        <v>30</v>
      </c>
      <c r="I239" s="2" t="s">
        <v>15</v>
      </c>
      <c r="J239" s="2" t="s">
        <v>22</v>
      </c>
      <c r="K239" s="2" t="s">
        <v>17</v>
      </c>
      <c r="L239" s="12">
        <v>42093</v>
      </c>
      <c r="M239" s="9">
        <f t="shared" ca="1" si="7"/>
        <v>2210</v>
      </c>
      <c r="N239" s="4"/>
      <c r="O239" s="4" t="s">
        <v>715</v>
      </c>
      <c r="P239" s="2" t="s">
        <v>11</v>
      </c>
      <c r="Q239" s="2" t="s">
        <v>666</v>
      </c>
      <c r="R239" s="2" t="s">
        <v>745</v>
      </c>
      <c r="S239" s="10">
        <v>26</v>
      </c>
      <c r="T239" s="2" t="s">
        <v>861</v>
      </c>
      <c r="U239" s="2" t="s">
        <v>364</v>
      </c>
      <c r="V239" s="2" t="s">
        <v>675</v>
      </c>
    </row>
    <row r="240" spans="1:22" x14ac:dyDescent="0.25">
      <c r="A240" s="2" t="s">
        <v>580</v>
      </c>
      <c r="B240" s="2" t="s">
        <v>292</v>
      </c>
      <c r="C240" s="2" t="s">
        <v>8</v>
      </c>
      <c r="D240" s="6">
        <v>2472</v>
      </c>
      <c r="E240" s="4">
        <v>31227</v>
      </c>
      <c r="F240" s="9">
        <f t="shared" ca="1" si="6"/>
        <v>35.826510030124297</v>
      </c>
      <c r="G240" s="2" t="s">
        <v>12</v>
      </c>
      <c r="H240" s="2" t="s">
        <v>30</v>
      </c>
      <c r="I240" s="2" t="s">
        <v>15</v>
      </c>
      <c r="J240" s="2" t="s">
        <v>22</v>
      </c>
      <c r="K240" s="2" t="s">
        <v>17</v>
      </c>
      <c r="L240" s="12">
        <v>40770</v>
      </c>
      <c r="M240" s="9">
        <f t="shared" ca="1" si="7"/>
        <v>1116</v>
      </c>
      <c r="N240" s="4">
        <v>41886</v>
      </c>
      <c r="O240" s="4" t="s">
        <v>758</v>
      </c>
      <c r="P240" s="2" t="s">
        <v>665</v>
      </c>
      <c r="Q240" s="2" t="s">
        <v>666</v>
      </c>
      <c r="R240" s="2" t="s">
        <v>745</v>
      </c>
      <c r="S240" s="10">
        <v>25</v>
      </c>
      <c r="T240" s="2" t="s">
        <v>869</v>
      </c>
      <c r="U240" s="2" t="s">
        <v>678</v>
      </c>
      <c r="V240" s="2" t="s">
        <v>672</v>
      </c>
    </row>
    <row r="241" spans="1:22" x14ac:dyDescent="0.25">
      <c r="A241" s="2" t="s">
        <v>640</v>
      </c>
      <c r="B241" s="2" t="s">
        <v>93</v>
      </c>
      <c r="C241" s="2" t="s">
        <v>8</v>
      </c>
      <c r="D241" s="6">
        <v>1450</v>
      </c>
      <c r="E241" s="4">
        <v>33833</v>
      </c>
      <c r="F241" s="9">
        <f t="shared" ca="1" si="6"/>
        <v>28.686784002727038</v>
      </c>
      <c r="G241" s="2" t="s">
        <v>12</v>
      </c>
      <c r="H241" s="2" t="s">
        <v>14</v>
      </c>
      <c r="I241" s="2" t="s">
        <v>15</v>
      </c>
      <c r="J241" s="2" t="s">
        <v>22</v>
      </c>
      <c r="K241" s="2" t="s">
        <v>17</v>
      </c>
      <c r="L241" s="12">
        <v>40854</v>
      </c>
      <c r="M241" s="9">
        <f t="shared" ca="1" si="7"/>
        <v>3449</v>
      </c>
      <c r="N241" s="4"/>
      <c r="O241" s="4" t="s">
        <v>715</v>
      </c>
      <c r="P241" s="2" t="s">
        <v>11</v>
      </c>
      <c r="Q241" s="2" t="s">
        <v>666</v>
      </c>
      <c r="R241" s="2" t="s">
        <v>745</v>
      </c>
      <c r="S241" s="10">
        <v>27</v>
      </c>
      <c r="T241" s="2" t="s">
        <v>200</v>
      </c>
      <c r="U241" s="2" t="s">
        <v>24</v>
      </c>
      <c r="V241" s="2" t="s">
        <v>673</v>
      </c>
    </row>
    <row r="242" spans="1:22" x14ac:dyDescent="0.25">
      <c r="A242" s="2" t="s">
        <v>725</v>
      </c>
      <c r="B242" s="7">
        <v>1001103149</v>
      </c>
      <c r="C242" s="2" t="s">
        <v>8</v>
      </c>
      <c r="D242" s="6">
        <v>2126</v>
      </c>
      <c r="E242" s="4">
        <v>25682</v>
      </c>
      <c r="F242" s="9">
        <f t="shared" ca="1" si="6"/>
        <v>51.018290852042107</v>
      </c>
      <c r="G242" s="2" t="s">
        <v>20</v>
      </c>
      <c r="H242" s="2" t="s">
        <v>30</v>
      </c>
      <c r="I242" s="2" t="s">
        <v>15</v>
      </c>
      <c r="J242" s="2" t="s">
        <v>22</v>
      </c>
      <c r="K242" s="2" t="s">
        <v>33</v>
      </c>
      <c r="L242" s="12">
        <v>41407</v>
      </c>
      <c r="M242" s="9">
        <f t="shared" ca="1" si="7"/>
        <v>2896</v>
      </c>
      <c r="N242" s="4"/>
      <c r="O242" s="4" t="s">
        <v>715</v>
      </c>
      <c r="P242" s="2" t="s">
        <v>11</v>
      </c>
      <c r="Q242" s="2" t="s">
        <v>666</v>
      </c>
      <c r="R242" s="2" t="s">
        <v>745</v>
      </c>
      <c r="S242" s="10">
        <v>25</v>
      </c>
      <c r="T242" s="2" t="s">
        <v>863</v>
      </c>
      <c r="U242" s="2" t="s">
        <v>260</v>
      </c>
      <c r="V242" s="2" t="s">
        <v>674</v>
      </c>
    </row>
    <row r="243" spans="1:22" x14ac:dyDescent="0.25">
      <c r="A243" s="2" t="s">
        <v>481</v>
      </c>
      <c r="B243" s="2" t="s">
        <v>294</v>
      </c>
      <c r="C243" s="2" t="s">
        <v>8</v>
      </c>
      <c r="D243" s="6">
        <v>2127</v>
      </c>
      <c r="E243" s="4">
        <v>28097</v>
      </c>
      <c r="F243" s="9">
        <f t="shared" ca="1" si="6"/>
        <v>44.401852495877719</v>
      </c>
      <c r="G243" s="2" t="s">
        <v>12</v>
      </c>
      <c r="H243" s="2" t="s">
        <v>30</v>
      </c>
      <c r="I243" s="2" t="s">
        <v>15</v>
      </c>
      <c r="J243" s="2" t="s">
        <v>22</v>
      </c>
      <c r="K243" s="2" t="s">
        <v>291</v>
      </c>
      <c r="L243" s="12">
        <v>40917</v>
      </c>
      <c r="M243" s="9">
        <f t="shared" ca="1" si="7"/>
        <v>3386</v>
      </c>
      <c r="N243" s="4"/>
      <c r="O243" s="4" t="s">
        <v>715</v>
      </c>
      <c r="P243" s="2" t="s">
        <v>664</v>
      </c>
      <c r="Q243" s="2" t="s">
        <v>666</v>
      </c>
      <c r="R243" s="2" t="s">
        <v>745</v>
      </c>
      <c r="S243" s="10">
        <v>26</v>
      </c>
      <c r="T243" s="2" t="s">
        <v>862</v>
      </c>
      <c r="U243" s="2" t="s">
        <v>749</v>
      </c>
      <c r="V243" s="2" t="s">
        <v>673</v>
      </c>
    </row>
    <row r="244" spans="1:22" x14ac:dyDescent="0.25">
      <c r="A244" s="2" t="s">
        <v>471</v>
      </c>
      <c r="B244" s="2" t="s">
        <v>296</v>
      </c>
      <c r="C244" s="2" t="s">
        <v>8</v>
      </c>
      <c r="D244" s="6">
        <v>1460</v>
      </c>
      <c r="E244" s="4">
        <v>27364</v>
      </c>
      <c r="F244" s="9">
        <f t="shared" ca="1" si="6"/>
        <v>46.410071673959912</v>
      </c>
      <c r="G244" s="2" t="s">
        <v>12</v>
      </c>
      <c r="H244" s="2" t="s">
        <v>50</v>
      </c>
      <c r="I244" s="2" t="s">
        <v>15</v>
      </c>
      <c r="J244" s="2" t="s">
        <v>22</v>
      </c>
      <c r="K244" s="2" t="s">
        <v>33</v>
      </c>
      <c r="L244" s="12">
        <v>41407</v>
      </c>
      <c r="M244" s="9">
        <f t="shared" ca="1" si="7"/>
        <v>2896</v>
      </c>
      <c r="N244" s="4"/>
      <c r="O244" s="4" t="s">
        <v>715</v>
      </c>
      <c r="P244" s="2" t="s">
        <v>11</v>
      </c>
      <c r="Q244" s="2" t="s">
        <v>666</v>
      </c>
      <c r="R244" s="2" t="s">
        <v>745</v>
      </c>
      <c r="S244" s="10">
        <v>29</v>
      </c>
      <c r="T244" s="2" t="s">
        <v>857</v>
      </c>
      <c r="U244" s="2" t="s">
        <v>679</v>
      </c>
      <c r="V244" s="2" t="s">
        <v>673</v>
      </c>
    </row>
    <row r="245" spans="1:22" x14ac:dyDescent="0.25">
      <c r="A245" s="2" t="s">
        <v>577</v>
      </c>
      <c r="B245" s="2" t="s">
        <v>301</v>
      </c>
      <c r="C245" s="2" t="s">
        <v>8</v>
      </c>
      <c r="D245" s="6" t="s">
        <v>415</v>
      </c>
      <c r="E245" s="4">
        <v>31374</v>
      </c>
      <c r="F245" s="9">
        <f t="shared" ca="1" si="6"/>
        <v>35.423770304096898</v>
      </c>
      <c r="G245" s="2" t="s">
        <v>20</v>
      </c>
      <c r="H245" s="2" t="s">
        <v>30</v>
      </c>
      <c r="I245" s="2" t="s">
        <v>15</v>
      </c>
      <c r="J245" s="2" t="s">
        <v>22</v>
      </c>
      <c r="K245" s="2" t="s">
        <v>17</v>
      </c>
      <c r="L245" s="12">
        <v>41953</v>
      </c>
      <c r="M245" s="9">
        <f t="shared" ca="1" si="7"/>
        <v>2350</v>
      </c>
      <c r="N245" s="4"/>
      <c r="O245" s="4" t="s">
        <v>715</v>
      </c>
      <c r="P245" s="2" t="s">
        <v>11</v>
      </c>
      <c r="Q245" s="2" t="s">
        <v>666</v>
      </c>
      <c r="R245" s="2" t="s">
        <v>745</v>
      </c>
      <c r="S245" s="10">
        <v>26.39</v>
      </c>
      <c r="T245" s="2" t="s">
        <v>860</v>
      </c>
      <c r="U245" s="2" t="s">
        <v>677</v>
      </c>
      <c r="V245" s="2" t="s">
        <v>673</v>
      </c>
    </row>
    <row r="246" spans="1:22" x14ac:dyDescent="0.25">
      <c r="A246" s="2" t="s">
        <v>834</v>
      </c>
      <c r="B246" s="7">
        <v>1001856521</v>
      </c>
      <c r="C246" s="2" t="s">
        <v>8</v>
      </c>
      <c r="D246" s="6">
        <v>2492</v>
      </c>
      <c r="E246" s="4">
        <v>19035</v>
      </c>
      <c r="F246" s="9">
        <f t="shared" ca="1" si="6"/>
        <v>69.229249756151688</v>
      </c>
      <c r="G246" s="2" t="s">
        <v>20</v>
      </c>
      <c r="H246" s="2" t="s">
        <v>14</v>
      </c>
      <c r="I246" s="2" t="s">
        <v>15</v>
      </c>
      <c r="J246" s="2" t="s">
        <v>22</v>
      </c>
      <c r="K246" s="2" t="s">
        <v>74</v>
      </c>
      <c r="L246" s="12">
        <v>41043</v>
      </c>
      <c r="M246" s="9">
        <f t="shared" ca="1" si="7"/>
        <v>462</v>
      </c>
      <c r="N246" s="4">
        <v>41505</v>
      </c>
      <c r="O246" s="4" t="s">
        <v>758</v>
      </c>
      <c r="P246" s="2" t="s">
        <v>665</v>
      </c>
      <c r="Q246" s="2" t="s">
        <v>666</v>
      </c>
      <c r="R246" s="2" t="s">
        <v>745</v>
      </c>
      <c r="S246" s="10">
        <v>25</v>
      </c>
      <c r="T246" s="2" t="s">
        <v>858</v>
      </c>
      <c r="U246" s="2" t="s">
        <v>364</v>
      </c>
      <c r="V246" s="2" t="s">
        <v>682</v>
      </c>
    </row>
    <row r="247" spans="1:22" x14ac:dyDescent="0.25">
      <c r="A247" s="2" t="s">
        <v>698</v>
      </c>
      <c r="B247" s="2" t="s">
        <v>313</v>
      </c>
      <c r="C247" s="2" t="s">
        <v>8</v>
      </c>
      <c r="D247" s="6" t="s">
        <v>312</v>
      </c>
      <c r="E247" s="4">
        <v>32707</v>
      </c>
      <c r="F247" s="9">
        <f t="shared" ca="1" si="6"/>
        <v>31.771715509576353</v>
      </c>
      <c r="G247" s="2" t="s">
        <v>20</v>
      </c>
      <c r="H247" s="2" t="s">
        <v>14</v>
      </c>
      <c r="I247" s="2" t="s">
        <v>15</v>
      </c>
      <c r="J247" s="2" t="s">
        <v>22</v>
      </c>
      <c r="K247" s="2" t="s">
        <v>74</v>
      </c>
      <c r="L247" s="12">
        <v>40729</v>
      </c>
      <c r="M247" s="9">
        <f t="shared" ca="1" si="7"/>
        <v>72</v>
      </c>
      <c r="N247" s="4">
        <v>40801</v>
      </c>
      <c r="O247" s="4" t="s">
        <v>758</v>
      </c>
      <c r="P247" s="2" t="s">
        <v>665</v>
      </c>
      <c r="Q247" s="2" t="s">
        <v>666</v>
      </c>
      <c r="R247" s="2" t="s">
        <v>745</v>
      </c>
      <c r="S247" s="10">
        <v>28</v>
      </c>
      <c r="T247" s="2" t="s">
        <v>859</v>
      </c>
      <c r="U247" s="2" t="s">
        <v>680</v>
      </c>
      <c r="V247" s="2" t="s">
        <v>675</v>
      </c>
    </row>
    <row r="248" spans="1:22" x14ac:dyDescent="0.25">
      <c r="A248" s="2" t="s">
        <v>581</v>
      </c>
      <c r="B248" s="2" t="s">
        <v>315</v>
      </c>
      <c r="C248" s="2" t="s">
        <v>8</v>
      </c>
      <c r="D248" s="6">
        <v>1886</v>
      </c>
      <c r="E248" s="4">
        <v>31641</v>
      </c>
      <c r="F248" s="9">
        <f t="shared" ca="1" si="6"/>
        <v>34.69226345478183</v>
      </c>
      <c r="G248" s="2" t="s">
        <v>20</v>
      </c>
      <c r="H248" s="2" t="s">
        <v>14</v>
      </c>
      <c r="I248" s="2" t="s">
        <v>15</v>
      </c>
      <c r="J248" s="2" t="s">
        <v>22</v>
      </c>
      <c r="K248" s="2" t="s">
        <v>17</v>
      </c>
      <c r="L248" s="12">
        <v>40679</v>
      </c>
      <c r="M248" s="9">
        <f t="shared" ca="1" si="7"/>
        <v>264</v>
      </c>
      <c r="N248" s="4">
        <v>40943</v>
      </c>
      <c r="O248" s="4" t="s">
        <v>717</v>
      </c>
      <c r="P248" s="2" t="s">
        <v>665</v>
      </c>
      <c r="Q248" s="2" t="s">
        <v>666</v>
      </c>
      <c r="R248" s="2" t="s">
        <v>745</v>
      </c>
      <c r="S248" s="10">
        <v>29</v>
      </c>
      <c r="T248" s="2" t="s">
        <v>861</v>
      </c>
      <c r="U248" s="2" t="s">
        <v>39</v>
      </c>
      <c r="V248" s="2" t="s">
        <v>671</v>
      </c>
    </row>
    <row r="249" spans="1:22" x14ac:dyDescent="0.25">
      <c r="A249" s="2" t="s">
        <v>685</v>
      </c>
      <c r="B249" s="2" t="s">
        <v>318</v>
      </c>
      <c r="C249" s="2" t="s">
        <v>8</v>
      </c>
      <c r="D249" s="6" t="s">
        <v>359</v>
      </c>
      <c r="E249" s="4">
        <v>28924</v>
      </c>
      <c r="F249" s="9">
        <f t="shared" ca="1" si="6"/>
        <v>42.136099071220187</v>
      </c>
      <c r="G249" s="2" t="s">
        <v>20</v>
      </c>
      <c r="H249" s="2" t="s">
        <v>14</v>
      </c>
      <c r="I249" s="2" t="s">
        <v>63</v>
      </c>
      <c r="J249" s="2" t="s">
        <v>22</v>
      </c>
      <c r="K249" s="2" t="s">
        <v>74</v>
      </c>
      <c r="L249" s="12">
        <v>41001</v>
      </c>
      <c r="M249" s="9">
        <f t="shared" ca="1" si="7"/>
        <v>3302</v>
      </c>
      <c r="N249" s="4"/>
      <c r="O249" s="4" t="s">
        <v>715</v>
      </c>
      <c r="P249" s="2" t="s">
        <v>11</v>
      </c>
      <c r="Q249" s="2" t="s">
        <v>666</v>
      </c>
      <c r="R249" s="2" t="s">
        <v>745</v>
      </c>
      <c r="S249" s="10">
        <v>26</v>
      </c>
      <c r="T249" s="2" t="s">
        <v>869</v>
      </c>
      <c r="U249" s="2" t="s">
        <v>678</v>
      </c>
      <c r="V249" s="2" t="s">
        <v>673</v>
      </c>
    </row>
    <row r="250" spans="1:22" x14ac:dyDescent="0.25">
      <c r="A250" s="2" t="s">
        <v>646</v>
      </c>
      <c r="B250" s="2" t="s">
        <v>59</v>
      </c>
      <c r="C250" s="2" t="s">
        <v>8</v>
      </c>
      <c r="D250" s="6" t="s">
        <v>251</v>
      </c>
      <c r="E250" s="4">
        <v>29834</v>
      </c>
      <c r="F250" s="9">
        <f t="shared" ca="1" si="6"/>
        <v>39.64294838628868</v>
      </c>
      <c r="G250" s="2" t="s">
        <v>20</v>
      </c>
      <c r="H250" s="2" t="s">
        <v>21</v>
      </c>
      <c r="I250" s="2" t="s">
        <v>63</v>
      </c>
      <c r="J250" s="2" t="s">
        <v>22</v>
      </c>
      <c r="K250" s="2" t="s">
        <v>17</v>
      </c>
      <c r="L250" s="12">
        <v>40812</v>
      </c>
      <c r="M250" s="9">
        <f t="shared" ca="1" si="7"/>
        <v>26</v>
      </c>
      <c r="N250" s="4">
        <v>40838</v>
      </c>
      <c r="O250" s="4" t="s">
        <v>706</v>
      </c>
      <c r="P250" s="2" t="s">
        <v>665</v>
      </c>
      <c r="Q250" s="2" t="s">
        <v>666</v>
      </c>
      <c r="R250" s="2" t="s">
        <v>745</v>
      </c>
      <c r="S250" s="10">
        <v>26</v>
      </c>
      <c r="T250" s="2" t="s">
        <v>200</v>
      </c>
      <c r="U250" s="2" t="s">
        <v>141</v>
      </c>
      <c r="V250" s="2" t="s">
        <v>675</v>
      </c>
    </row>
    <row r="251" spans="1:22" x14ac:dyDescent="0.25">
      <c r="A251" s="2" t="s">
        <v>848</v>
      </c>
      <c r="B251" s="2" t="s">
        <v>844</v>
      </c>
      <c r="C251" s="2" t="s">
        <v>8</v>
      </c>
      <c r="D251" s="6">
        <v>2138</v>
      </c>
      <c r="E251" s="4">
        <v>26483</v>
      </c>
      <c r="F251" s="9">
        <f t="shared" ca="1" si="6"/>
        <v>48.823770304096897</v>
      </c>
      <c r="G251" s="2" t="s">
        <v>12</v>
      </c>
      <c r="H251" s="2" t="s">
        <v>14</v>
      </c>
      <c r="I251" s="2" t="s">
        <v>15</v>
      </c>
      <c r="J251" s="2" t="s">
        <v>22</v>
      </c>
      <c r="K251" s="2" t="s">
        <v>17</v>
      </c>
      <c r="L251" s="12">
        <v>40729</v>
      </c>
      <c r="M251" s="9">
        <f t="shared" ca="1" si="7"/>
        <v>218</v>
      </c>
      <c r="N251" s="4">
        <v>40947</v>
      </c>
      <c r="O251" s="4" t="s">
        <v>704</v>
      </c>
      <c r="P251" s="2" t="s">
        <v>665</v>
      </c>
      <c r="Q251" s="2" t="s">
        <v>666</v>
      </c>
      <c r="R251" s="2" t="s">
        <v>745</v>
      </c>
      <c r="S251" s="10">
        <v>22</v>
      </c>
      <c r="T251" s="2" t="s">
        <v>863</v>
      </c>
      <c r="U251" s="2" t="s">
        <v>677</v>
      </c>
      <c r="V251" s="2" t="s">
        <v>673</v>
      </c>
    </row>
    <row r="252" spans="1:22" x14ac:dyDescent="0.25">
      <c r="A252" s="2" t="s">
        <v>572</v>
      </c>
      <c r="B252" s="2" t="s">
        <v>343</v>
      </c>
      <c r="C252" s="2" t="s">
        <v>8</v>
      </c>
      <c r="D252" s="6" t="s">
        <v>137</v>
      </c>
      <c r="E252" s="4">
        <v>31528</v>
      </c>
      <c r="F252" s="9">
        <f t="shared" ca="1" si="6"/>
        <v>35.001852495877721</v>
      </c>
      <c r="G252" s="2" t="s">
        <v>12</v>
      </c>
      <c r="H252" s="2" t="s">
        <v>14</v>
      </c>
      <c r="I252" s="2" t="s">
        <v>15</v>
      </c>
      <c r="J252" s="2" t="s">
        <v>22</v>
      </c>
      <c r="K252" s="2" t="s">
        <v>17</v>
      </c>
      <c r="L252" s="12">
        <v>40420</v>
      </c>
      <c r="M252" s="9">
        <f t="shared" ca="1" si="7"/>
        <v>3883</v>
      </c>
      <c r="N252" s="4"/>
      <c r="O252" s="4" t="s">
        <v>715</v>
      </c>
      <c r="P252" s="2" t="s">
        <v>11</v>
      </c>
      <c r="Q252" s="2" t="s">
        <v>666</v>
      </c>
      <c r="R252" s="2" t="s">
        <v>745</v>
      </c>
      <c r="S252" s="10">
        <v>29</v>
      </c>
      <c r="T252" s="2" t="s">
        <v>862</v>
      </c>
      <c r="U252" s="2" t="s">
        <v>680</v>
      </c>
      <c r="V252" s="2" t="s">
        <v>673</v>
      </c>
    </row>
    <row r="253" spans="1:22" x14ac:dyDescent="0.25">
      <c r="A253" s="2" t="s">
        <v>602</v>
      </c>
      <c r="B253" s="2" t="s">
        <v>352</v>
      </c>
      <c r="C253" s="2" t="s">
        <v>8</v>
      </c>
      <c r="D253" s="6" t="s">
        <v>72</v>
      </c>
      <c r="E253" s="4">
        <v>32106</v>
      </c>
      <c r="F253" s="9">
        <f t="shared" ca="1" si="6"/>
        <v>33.418290852042105</v>
      </c>
      <c r="G253" s="2" t="s">
        <v>20</v>
      </c>
      <c r="H253" s="2" t="s">
        <v>30</v>
      </c>
      <c r="I253" s="2" t="s">
        <v>15</v>
      </c>
      <c r="J253" s="2" t="s">
        <v>22</v>
      </c>
      <c r="K253" s="2" t="s">
        <v>17</v>
      </c>
      <c r="L253" s="12">
        <v>40112</v>
      </c>
      <c r="M253" s="9">
        <f t="shared" ca="1" si="7"/>
        <v>1990</v>
      </c>
      <c r="N253" s="4">
        <v>42102</v>
      </c>
      <c r="O253" s="4" t="s">
        <v>714</v>
      </c>
      <c r="P253" s="2" t="s">
        <v>665</v>
      </c>
      <c r="Q253" s="2" t="s">
        <v>666</v>
      </c>
      <c r="R253" s="2" t="s">
        <v>745</v>
      </c>
      <c r="S253" s="10">
        <v>23</v>
      </c>
      <c r="T253" s="2" t="s">
        <v>857</v>
      </c>
      <c r="U253" s="2" t="s">
        <v>680</v>
      </c>
      <c r="V253" s="2" t="s">
        <v>673</v>
      </c>
    </row>
    <row r="254" spans="1:22" x14ac:dyDescent="0.25">
      <c r="A254" s="2" t="s">
        <v>753</v>
      </c>
      <c r="B254" s="7">
        <v>1001970770</v>
      </c>
      <c r="C254" s="2" t="s">
        <v>8</v>
      </c>
      <c r="D254" s="6">
        <v>2045</v>
      </c>
      <c r="E254" s="4">
        <v>23314</v>
      </c>
      <c r="F254" s="9">
        <f t="shared" ca="1" si="6"/>
        <v>57.505962084918821</v>
      </c>
      <c r="G254" s="2" t="s">
        <v>12</v>
      </c>
      <c r="H254" s="2" t="s">
        <v>30</v>
      </c>
      <c r="I254" s="2" t="s">
        <v>15</v>
      </c>
      <c r="J254" s="2" t="s">
        <v>22</v>
      </c>
      <c r="K254" s="2" t="s">
        <v>17</v>
      </c>
      <c r="L254" s="12">
        <v>41911</v>
      </c>
      <c r="M254" s="9">
        <f t="shared" ca="1" si="7"/>
        <v>2392</v>
      </c>
      <c r="N254" s="4"/>
      <c r="O254" s="4" t="s">
        <v>715</v>
      </c>
      <c r="P254" s="2" t="s">
        <v>11</v>
      </c>
      <c r="Q254" s="2" t="s">
        <v>666</v>
      </c>
      <c r="R254" s="2" t="s">
        <v>745</v>
      </c>
      <c r="S254" s="10">
        <v>22</v>
      </c>
      <c r="T254" s="2" t="s">
        <v>860</v>
      </c>
      <c r="U254" s="2" t="s">
        <v>39</v>
      </c>
      <c r="V254" s="2" t="s">
        <v>671</v>
      </c>
    </row>
    <row r="255" spans="1:22" x14ac:dyDescent="0.25">
      <c r="A255" s="2" t="s">
        <v>425</v>
      </c>
      <c r="B255" s="2" t="s">
        <v>70</v>
      </c>
      <c r="C255" s="2" t="s">
        <v>8</v>
      </c>
      <c r="D255" s="6">
        <v>2129</v>
      </c>
      <c r="E255" s="4">
        <v>19503</v>
      </c>
      <c r="F255" s="9">
        <f t="shared" ca="1" si="6"/>
        <v>67.94705797532977</v>
      </c>
      <c r="G255" s="2" t="s">
        <v>20</v>
      </c>
      <c r="H255" s="2" t="s">
        <v>14</v>
      </c>
      <c r="I255" s="2" t="s">
        <v>15</v>
      </c>
      <c r="J255" s="2" t="s">
        <v>22</v>
      </c>
      <c r="K255" s="2" t="s">
        <v>17</v>
      </c>
      <c r="L255" s="12">
        <v>40679</v>
      </c>
      <c r="M255" s="9">
        <f t="shared" ca="1" si="7"/>
        <v>419</v>
      </c>
      <c r="N255" s="4">
        <v>41098</v>
      </c>
      <c r="O255" s="4" t="s">
        <v>704</v>
      </c>
      <c r="P255" s="2" t="s">
        <v>665</v>
      </c>
      <c r="Q255" s="2" t="s">
        <v>666</v>
      </c>
      <c r="R255" s="2" t="s">
        <v>745</v>
      </c>
      <c r="S255" s="10">
        <v>28.75</v>
      </c>
      <c r="T255" s="2" t="s">
        <v>860</v>
      </c>
      <c r="U255" s="2" t="s">
        <v>141</v>
      </c>
      <c r="V255" s="2" t="s">
        <v>673</v>
      </c>
    </row>
    <row r="256" spans="1:22" x14ac:dyDescent="0.25">
      <c r="A256" s="2" t="s">
        <v>476</v>
      </c>
      <c r="B256" s="2" t="s">
        <v>372</v>
      </c>
      <c r="C256" s="2" t="s">
        <v>8</v>
      </c>
      <c r="D256" s="6">
        <v>2472</v>
      </c>
      <c r="E256" s="4">
        <v>27653</v>
      </c>
      <c r="F256" s="9">
        <f t="shared" ca="1" si="6"/>
        <v>45.618290852042108</v>
      </c>
      <c r="G256" s="2" t="s">
        <v>12</v>
      </c>
      <c r="H256" s="2" t="s">
        <v>702</v>
      </c>
      <c r="I256" s="2" t="s">
        <v>15</v>
      </c>
      <c r="J256" s="2" t="s">
        <v>22</v>
      </c>
      <c r="K256" s="2" t="s">
        <v>17</v>
      </c>
      <c r="L256" s="12">
        <v>39258</v>
      </c>
      <c r="M256" s="9">
        <f t="shared" ca="1" si="7"/>
        <v>1162</v>
      </c>
      <c r="N256" s="4">
        <v>40420</v>
      </c>
      <c r="O256" s="4" t="s">
        <v>757</v>
      </c>
      <c r="P256" s="2" t="s">
        <v>665</v>
      </c>
      <c r="Q256" s="2" t="s">
        <v>666</v>
      </c>
      <c r="R256" s="2" t="s">
        <v>745</v>
      </c>
      <c r="S256" s="10">
        <v>23</v>
      </c>
      <c r="T256" s="2" t="s">
        <v>858</v>
      </c>
      <c r="U256" s="2" t="s">
        <v>39</v>
      </c>
      <c r="V256" s="2" t="s">
        <v>673</v>
      </c>
    </row>
    <row r="257" spans="1:22" x14ac:dyDescent="0.25">
      <c r="A257" s="2" t="s">
        <v>564</v>
      </c>
      <c r="B257" s="2" t="s">
        <v>376</v>
      </c>
      <c r="C257" s="2" t="s">
        <v>8</v>
      </c>
      <c r="D257" s="6">
        <v>1778</v>
      </c>
      <c r="E257" s="4">
        <v>31121</v>
      </c>
      <c r="F257" s="9">
        <f t="shared" ca="1" si="6"/>
        <v>36.116920989028408</v>
      </c>
      <c r="G257" s="2" t="s">
        <v>20</v>
      </c>
      <c r="H257" s="2" t="s">
        <v>30</v>
      </c>
      <c r="I257" s="2" t="s">
        <v>15</v>
      </c>
      <c r="J257" s="2" t="s">
        <v>22</v>
      </c>
      <c r="K257" s="2" t="s">
        <v>17</v>
      </c>
      <c r="L257" s="12">
        <v>40553</v>
      </c>
      <c r="M257" s="9">
        <f t="shared" ca="1" si="7"/>
        <v>539</v>
      </c>
      <c r="N257" s="4">
        <v>41092</v>
      </c>
      <c r="O257" s="4" t="s">
        <v>758</v>
      </c>
      <c r="P257" s="2" t="s">
        <v>665</v>
      </c>
      <c r="Q257" s="2" t="s">
        <v>666</v>
      </c>
      <c r="R257" s="2" t="s">
        <v>745</v>
      </c>
      <c r="S257" s="10">
        <v>22</v>
      </c>
      <c r="T257" s="2" t="s">
        <v>859</v>
      </c>
      <c r="U257" s="2" t="s">
        <v>676</v>
      </c>
      <c r="V257" s="2" t="s">
        <v>673</v>
      </c>
    </row>
    <row r="258" spans="1:22" x14ac:dyDescent="0.25">
      <c r="A258" s="2" t="s">
        <v>480</v>
      </c>
      <c r="B258" s="2" t="s">
        <v>380</v>
      </c>
      <c r="C258" s="2" t="s">
        <v>8</v>
      </c>
      <c r="D258" s="6">
        <v>2459</v>
      </c>
      <c r="E258" s="4">
        <v>27800</v>
      </c>
      <c r="F258" s="9">
        <f t="shared" ref="F258:F302" ca="1" si="8">(NOW()-E258)/365</f>
        <v>45.215551126014709</v>
      </c>
      <c r="G258" s="2" t="s">
        <v>12</v>
      </c>
      <c r="H258" s="2" t="s">
        <v>30</v>
      </c>
      <c r="I258" s="2" t="s">
        <v>15</v>
      </c>
      <c r="J258" s="2" t="s">
        <v>22</v>
      </c>
      <c r="K258" s="2" t="s">
        <v>33</v>
      </c>
      <c r="L258" s="12">
        <v>41869</v>
      </c>
      <c r="M258" s="9">
        <f t="shared" ref="M258:M302" ca="1" si="9">IF(ISBLANK(N258), _xlfn.DAYS(NOW(), L258), _xlfn.DAYS(N258, L258))</f>
        <v>2434</v>
      </c>
      <c r="N258" s="4"/>
      <c r="O258" s="4" t="s">
        <v>715</v>
      </c>
      <c r="P258" s="2" t="s">
        <v>11</v>
      </c>
      <c r="Q258" s="2" t="s">
        <v>666</v>
      </c>
      <c r="R258" s="2" t="s">
        <v>745</v>
      </c>
      <c r="S258" s="10">
        <v>22</v>
      </c>
      <c r="T258" s="2" t="s">
        <v>861</v>
      </c>
      <c r="U258" s="2" t="s">
        <v>669</v>
      </c>
      <c r="V258" s="2" t="s">
        <v>673</v>
      </c>
    </row>
    <row r="259" spans="1:22" x14ac:dyDescent="0.25">
      <c r="A259" s="2" t="s">
        <v>686</v>
      </c>
      <c r="B259" s="2" t="s">
        <v>101</v>
      </c>
      <c r="C259" s="2" t="s">
        <v>8</v>
      </c>
      <c r="D259" s="6" t="s">
        <v>658</v>
      </c>
      <c r="E259" s="4">
        <v>21496</v>
      </c>
      <c r="F259" s="9">
        <f t="shared" ca="1" si="8"/>
        <v>62.486784002727035</v>
      </c>
      <c r="G259" s="2" t="s">
        <v>694</v>
      </c>
      <c r="H259" s="2" t="s">
        <v>30</v>
      </c>
      <c r="I259" s="2" t="s">
        <v>15</v>
      </c>
      <c r="J259" s="2" t="s">
        <v>22</v>
      </c>
      <c r="K259" s="2" t="s">
        <v>17</v>
      </c>
      <c r="L259" s="12">
        <v>41281</v>
      </c>
      <c r="M259" s="9">
        <f t="shared" ca="1" si="9"/>
        <v>1140</v>
      </c>
      <c r="N259" s="4">
        <v>42421</v>
      </c>
      <c r="O259" s="4" t="s">
        <v>708</v>
      </c>
      <c r="P259" s="2" t="s">
        <v>665</v>
      </c>
      <c r="Q259" s="2" t="s">
        <v>666</v>
      </c>
      <c r="R259" s="2" t="s">
        <v>745</v>
      </c>
      <c r="S259" s="10">
        <v>29</v>
      </c>
      <c r="T259" s="2" t="s">
        <v>869</v>
      </c>
      <c r="U259" s="2" t="s">
        <v>24</v>
      </c>
      <c r="V259" s="2" t="s">
        <v>671</v>
      </c>
    </row>
    <row r="260" spans="1:22" x14ac:dyDescent="0.25">
      <c r="A260" s="2" t="s">
        <v>386</v>
      </c>
      <c r="B260" s="2" t="s">
        <v>388</v>
      </c>
      <c r="C260" s="2" t="s">
        <v>8</v>
      </c>
      <c r="D260" s="6" t="s">
        <v>387</v>
      </c>
      <c r="E260" s="4">
        <v>31157</v>
      </c>
      <c r="F260" s="9">
        <f t="shared" ca="1" si="8"/>
        <v>36.018290852042107</v>
      </c>
      <c r="G260" s="2" t="s">
        <v>20</v>
      </c>
      <c r="H260" s="2" t="s">
        <v>30</v>
      </c>
      <c r="I260" s="2" t="s">
        <v>15</v>
      </c>
      <c r="J260" s="2" t="s">
        <v>22</v>
      </c>
      <c r="K260" s="2" t="s">
        <v>17</v>
      </c>
      <c r="L260" s="12">
        <v>41911</v>
      </c>
      <c r="M260" s="9">
        <f t="shared" ca="1" si="9"/>
        <v>2392</v>
      </c>
      <c r="N260" s="4"/>
      <c r="O260" s="4" t="s">
        <v>715</v>
      </c>
      <c r="P260" s="2" t="s">
        <v>11</v>
      </c>
      <c r="Q260" s="2" t="s">
        <v>666</v>
      </c>
      <c r="R260" s="2" t="s">
        <v>745</v>
      </c>
      <c r="S260" s="10">
        <v>22</v>
      </c>
      <c r="T260" s="2" t="s">
        <v>200</v>
      </c>
      <c r="U260" s="2" t="s">
        <v>364</v>
      </c>
      <c r="V260" s="2" t="s">
        <v>673</v>
      </c>
    </row>
    <row r="261" spans="1:22" x14ac:dyDescent="0.25">
      <c r="A261" s="2" t="s">
        <v>567</v>
      </c>
      <c r="B261" s="2" t="s">
        <v>389</v>
      </c>
      <c r="C261" s="2" t="s">
        <v>8</v>
      </c>
      <c r="D261" s="6">
        <v>1810</v>
      </c>
      <c r="E261" s="4">
        <v>31178</v>
      </c>
      <c r="F261" s="9">
        <f t="shared" ca="1" si="8"/>
        <v>35.960756605466763</v>
      </c>
      <c r="G261" s="2" t="s">
        <v>12</v>
      </c>
      <c r="H261" s="2" t="s">
        <v>30</v>
      </c>
      <c r="I261" s="2" t="s">
        <v>15</v>
      </c>
      <c r="J261" s="2" t="s">
        <v>22</v>
      </c>
      <c r="K261" s="2" t="s">
        <v>17</v>
      </c>
      <c r="L261" s="12">
        <v>41827</v>
      </c>
      <c r="M261" s="9">
        <f t="shared" ca="1" si="9"/>
        <v>2476</v>
      </c>
      <c r="N261" s="4"/>
      <c r="O261" s="4" t="s">
        <v>715</v>
      </c>
      <c r="P261" s="2" t="s">
        <v>11</v>
      </c>
      <c r="Q261" s="2" t="s">
        <v>666</v>
      </c>
      <c r="R261" s="2" t="s">
        <v>745</v>
      </c>
      <c r="S261" s="10">
        <v>24.25</v>
      </c>
      <c r="T261" s="2" t="s">
        <v>863</v>
      </c>
      <c r="U261" s="2" t="s">
        <v>676</v>
      </c>
      <c r="V261" s="2" t="s">
        <v>673</v>
      </c>
    </row>
    <row r="262" spans="1:22" x14ac:dyDescent="0.25">
      <c r="A262" s="2" t="s">
        <v>477</v>
      </c>
      <c r="B262" s="2" t="s">
        <v>158</v>
      </c>
      <c r="C262" s="2" t="s">
        <v>8</v>
      </c>
      <c r="D262" s="6" t="s">
        <v>157</v>
      </c>
      <c r="E262" s="4">
        <v>27582</v>
      </c>
      <c r="F262" s="9">
        <f t="shared" ca="1" si="8"/>
        <v>45.812811399987311</v>
      </c>
      <c r="G262" s="2" t="s">
        <v>12</v>
      </c>
      <c r="H262" s="2" t="s">
        <v>14</v>
      </c>
      <c r="I262" s="2" t="s">
        <v>15</v>
      </c>
      <c r="J262" s="2" t="s">
        <v>22</v>
      </c>
      <c r="K262" s="2" t="s">
        <v>17</v>
      </c>
      <c r="L262" s="12">
        <v>41911</v>
      </c>
      <c r="M262" s="9">
        <f t="shared" ca="1" si="9"/>
        <v>2392</v>
      </c>
      <c r="N262" s="4"/>
      <c r="O262" s="4" t="s">
        <v>715</v>
      </c>
      <c r="P262" s="2" t="s">
        <v>11</v>
      </c>
      <c r="Q262" s="2" t="s">
        <v>667</v>
      </c>
      <c r="R262" s="2" t="s">
        <v>747</v>
      </c>
      <c r="S262" s="10" t="s">
        <v>783</v>
      </c>
      <c r="T262" s="2" t="s">
        <v>883</v>
      </c>
      <c r="U262" s="2" t="s">
        <v>669</v>
      </c>
      <c r="V262" s="2" t="s">
        <v>673</v>
      </c>
    </row>
    <row r="263" spans="1:22" x14ac:dyDescent="0.25">
      <c r="A263" s="2" t="s">
        <v>429</v>
      </c>
      <c r="B263" s="2" t="s">
        <v>31</v>
      </c>
      <c r="C263" s="2" t="s">
        <v>937</v>
      </c>
      <c r="D263" s="6">
        <v>21851</v>
      </c>
      <c r="E263" s="4">
        <v>23529</v>
      </c>
      <c r="F263" s="9">
        <f t="shared" ca="1" si="8"/>
        <v>56.916920989028405</v>
      </c>
      <c r="G263" s="2" t="s">
        <v>20</v>
      </c>
      <c r="H263" s="2" t="s">
        <v>14</v>
      </c>
      <c r="I263" s="2" t="s">
        <v>63</v>
      </c>
      <c r="J263" s="2" t="s">
        <v>22</v>
      </c>
      <c r="K263" s="2" t="s">
        <v>33</v>
      </c>
      <c r="L263" s="12">
        <v>40770</v>
      </c>
      <c r="M263" s="9">
        <f t="shared" ca="1" si="9"/>
        <v>1083</v>
      </c>
      <c r="N263" s="4">
        <v>41853</v>
      </c>
      <c r="O263" s="4" t="s">
        <v>704</v>
      </c>
      <c r="P263" s="2" t="s">
        <v>665</v>
      </c>
      <c r="Q263" s="2" t="s">
        <v>667</v>
      </c>
      <c r="R263" s="2" t="s">
        <v>747</v>
      </c>
      <c r="S263" s="10" t="s">
        <v>783</v>
      </c>
      <c r="T263" s="2" t="s">
        <v>885</v>
      </c>
      <c r="U263" s="2" t="s">
        <v>176</v>
      </c>
      <c r="V263" s="2" t="s">
        <v>673</v>
      </c>
    </row>
    <row r="264" spans="1:22" x14ac:dyDescent="0.25">
      <c r="A264" s="2" t="s">
        <v>427</v>
      </c>
      <c r="B264" s="2" t="s">
        <v>34</v>
      </c>
      <c r="C264" s="2" t="s">
        <v>18</v>
      </c>
      <c r="D264" s="6">
        <v>5664</v>
      </c>
      <c r="E264" s="4">
        <v>23146</v>
      </c>
      <c r="F264" s="9">
        <f t="shared" ca="1" si="8"/>
        <v>57.966236057521556</v>
      </c>
      <c r="G264" s="2" t="s">
        <v>20</v>
      </c>
      <c r="H264" s="2" t="s">
        <v>30</v>
      </c>
      <c r="I264" s="2" t="s">
        <v>15</v>
      </c>
      <c r="J264" s="2" t="s">
        <v>22</v>
      </c>
      <c r="K264" s="2" t="s">
        <v>17</v>
      </c>
      <c r="L264" s="12">
        <v>41869</v>
      </c>
      <c r="M264" s="9">
        <f t="shared" ca="1" si="9"/>
        <v>2434</v>
      </c>
      <c r="N264" s="4"/>
      <c r="O264" s="4" t="s">
        <v>715</v>
      </c>
      <c r="P264" s="2" t="s">
        <v>11</v>
      </c>
      <c r="Q264" s="2" t="s">
        <v>667</v>
      </c>
      <c r="R264" s="2" t="s">
        <v>747</v>
      </c>
      <c r="S264" s="10" t="s">
        <v>783</v>
      </c>
      <c r="T264" s="2" t="s">
        <v>885</v>
      </c>
      <c r="U264" s="2" t="s">
        <v>260</v>
      </c>
      <c r="V264" s="2" t="s">
        <v>673</v>
      </c>
    </row>
    <row r="265" spans="1:22" x14ac:dyDescent="0.25">
      <c r="A265" s="2" t="s">
        <v>619</v>
      </c>
      <c r="B265" s="2" t="s">
        <v>400</v>
      </c>
      <c r="C265" s="2" t="s">
        <v>938</v>
      </c>
      <c r="D265" s="6">
        <v>90007</v>
      </c>
      <c r="E265" s="4">
        <v>32455</v>
      </c>
      <c r="F265" s="9">
        <f t="shared" ca="1" si="8"/>
        <v>32.462126468480463</v>
      </c>
      <c r="G265" s="2" t="s">
        <v>20</v>
      </c>
      <c r="H265" s="2" t="s">
        <v>30</v>
      </c>
      <c r="I265" s="2" t="s">
        <v>15</v>
      </c>
      <c r="J265" s="2" t="s">
        <v>22</v>
      </c>
      <c r="K265" s="2" t="s">
        <v>17</v>
      </c>
      <c r="L265" s="12">
        <v>40553</v>
      </c>
      <c r="M265" s="9">
        <f t="shared" ca="1" si="9"/>
        <v>3750</v>
      </c>
      <c r="N265" s="4"/>
      <c r="O265" s="4" t="s">
        <v>715</v>
      </c>
      <c r="P265" s="2" t="s">
        <v>11</v>
      </c>
      <c r="Q265" s="2" t="s">
        <v>667</v>
      </c>
      <c r="R265" s="2" t="s">
        <v>747</v>
      </c>
      <c r="S265" s="10" t="s">
        <v>783</v>
      </c>
      <c r="T265" s="2" t="s">
        <v>883</v>
      </c>
      <c r="U265" s="2" t="s">
        <v>40</v>
      </c>
      <c r="V265" s="2" t="s">
        <v>671</v>
      </c>
    </row>
    <row r="266" spans="1:22" x14ac:dyDescent="0.25">
      <c r="A266" s="2" t="s">
        <v>186</v>
      </c>
      <c r="B266" s="2" t="s">
        <v>188</v>
      </c>
      <c r="C266" s="2" t="s">
        <v>939</v>
      </c>
      <c r="D266" s="6">
        <v>98052</v>
      </c>
      <c r="E266" s="4">
        <v>31911</v>
      </c>
      <c r="F266" s="9">
        <f t="shared" ca="1" si="8"/>
        <v>33.95253742738457</v>
      </c>
      <c r="G266" s="2" t="s">
        <v>20</v>
      </c>
      <c r="H266" s="2" t="s">
        <v>30</v>
      </c>
      <c r="I266" s="2" t="s">
        <v>15</v>
      </c>
      <c r="J266" s="2" t="s">
        <v>16</v>
      </c>
      <c r="K266" s="2" t="s">
        <v>17</v>
      </c>
      <c r="L266" s="12">
        <v>40959</v>
      </c>
      <c r="M266" s="9">
        <f t="shared" ca="1" si="9"/>
        <v>3344</v>
      </c>
      <c r="N266" s="4"/>
      <c r="O266" s="4" t="s">
        <v>715</v>
      </c>
      <c r="P266" s="2" t="s">
        <v>11</v>
      </c>
      <c r="Q266" s="2" t="s">
        <v>667</v>
      </c>
      <c r="R266" s="2" t="s">
        <v>747</v>
      </c>
      <c r="S266" s="10" t="s">
        <v>783</v>
      </c>
      <c r="T266" s="2" t="s">
        <v>885</v>
      </c>
      <c r="U266" s="2" t="s">
        <v>253</v>
      </c>
      <c r="V266" s="2" t="s">
        <v>672</v>
      </c>
    </row>
    <row r="267" spans="1:22" ht="17.25" customHeight="1" x14ac:dyDescent="0.25">
      <c r="A267" s="2" t="s">
        <v>616</v>
      </c>
      <c r="B267" s="2" t="s">
        <v>189</v>
      </c>
      <c r="C267" s="2" t="s">
        <v>940</v>
      </c>
      <c r="D267" s="6">
        <v>3062</v>
      </c>
      <c r="E267" s="4">
        <v>32400</v>
      </c>
      <c r="F267" s="9">
        <f t="shared" ca="1" si="8"/>
        <v>32.612811399987308</v>
      </c>
      <c r="G267" s="2" t="s">
        <v>12</v>
      </c>
      <c r="H267" s="2" t="s">
        <v>14</v>
      </c>
      <c r="I267" s="2" t="s">
        <v>15</v>
      </c>
      <c r="J267" s="2" t="s">
        <v>22</v>
      </c>
      <c r="K267" s="2" t="s">
        <v>94</v>
      </c>
      <c r="L267" s="12">
        <v>41869</v>
      </c>
      <c r="M267" s="9">
        <f t="shared" ca="1" si="9"/>
        <v>2434</v>
      </c>
      <c r="N267" s="4"/>
      <c r="O267" s="4" t="s">
        <v>715</v>
      </c>
      <c r="P267" s="2" t="s">
        <v>11</v>
      </c>
      <c r="Q267" s="2" t="s">
        <v>667</v>
      </c>
      <c r="R267" s="2" t="s">
        <v>747</v>
      </c>
      <c r="S267" s="10">
        <v>56</v>
      </c>
      <c r="T267" s="2" t="s">
        <v>885</v>
      </c>
      <c r="U267" s="2" t="s">
        <v>39</v>
      </c>
      <c r="V267" s="2" t="s">
        <v>673</v>
      </c>
    </row>
    <row r="268" spans="1:22" x14ac:dyDescent="0.25">
      <c r="A268" s="2" t="s">
        <v>426</v>
      </c>
      <c r="B268" s="2" t="s">
        <v>46</v>
      </c>
      <c r="C268" s="2" t="s">
        <v>28</v>
      </c>
      <c r="D268" s="6">
        <v>6050</v>
      </c>
      <c r="E268" s="4">
        <v>23251</v>
      </c>
      <c r="F268" s="9">
        <f t="shared" ca="1" si="8"/>
        <v>57.678564824644845</v>
      </c>
      <c r="G268" s="2" t="s">
        <v>12</v>
      </c>
      <c r="H268" s="2" t="s">
        <v>30</v>
      </c>
      <c r="I268" s="2" t="s">
        <v>15</v>
      </c>
      <c r="J268" s="2" t="s">
        <v>22</v>
      </c>
      <c r="K268" s="2" t="s">
        <v>33</v>
      </c>
      <c r="L268" s="12">
        <v>40792</v>
      </c>
      <c r="M268" s="9">
        <f t="shared" ca="1" si="9"/>
        <v>3511</v>
      </c>
      <c r="N268" s="4"/>
      <c r="O268" s="4" t="s">
        <v>715</v>
      </c>
      <c r="P268" s="2" t="s">
        <v>11</v>
      </c>
      <c r="Q268" s="2" t="s">
        <v>667</v>
      </c>
      <c r="R268" s="2" t="s">
        <v>747</v>
      </c>
      <c r="S268" s="10">
        <v>55</v>
      </c>
      <c r="T268" s="2" t="s">
        <v>883</v>
      </c>
      <c r="U268" s="2" t="s">
        <v>680</v>
      </c>
      <c r="V268" s="2" t="s">
        <v>673</v>
      </c>
    </row>
    <row r="269" spans="1:22" x14ac:dyDescent="0.25">
      <c r="A269" s="2" t="s">
        <v>446</v>
      </c>
      <c r="B269" s="2" t="s">
        <v>47</v>
      </c>
      <c r="C269" s="2" t="s">
        <v>941</v>
      </c>
      <c r="D269" s="6">
        <v>10171</v>
      </c>
      <c r="E269" s="4">
        <v>25258</v>
      </c>
      <c r="F269" s="9">
        <f t="shared" ca="1" si="8"/>
        <v>52.179934687658545</v>
      </c>
      <c r="G269" s="2" t="s">
        <v>12</v>
      </c>
      <c r="H269" s="2" t="s">
        <v>30</v>
      </c>
      <c r="I269" s="2" t="s">
        <v>15</v>
      </c>
      <c r="J269" s="2" t="s">
        <v>16</v>
      </c>
      <c r="K269" s="2" t="s">
        <v>366</v>
      </c>
      <c r="L269" s="12">
        <v>40609</v>
      </c>
      <c r="M269" s="9">
        <f t="shared" ca="1" si="9"/>
        <v>3694</v>
      </c>
      <c r="N269" s="4"/>
      <c r="O269" s="4" t="s">
        <v>715</v>
      </c>
      <c r="P269" s="2" t="s">
        <v>11</v>
      </c>
      <c r="Q269" s="2" t="s">
        <v>667</v>
      </c>
      <c r="R269" s="2" t="s">
        <v>747</v>
      </c>
      <c r="S269" s="10">
        <v>55.5</v>
      </c>
      <c r="T269" s="2" t="s">
        <v>885</v>
      </c>
      <c r="U269" s="2" t="s">
        <v>749</v>
      </c>
      <c r="V269" s="2" t="s">
        <v>673</v>
      </c>
    </row>
    <row r="270" spans="1:22" x14ac:dyDescent="0.25">
      <c r="A270" s="2" t="s">
        <v>453</v>
      </c>
      <c r="B270" s="2" t="s">
        <v>218</v>
      </c>
      <c r="C270" s="2" t="s">
        <v>942</v>
      </c>
      <c r="D270" s="6">
        <v>43050</v>
      </c>
      <c r="E270" s="4">
        <v>26124</v>
      </c>
      <c r="F270" s="9">
        <f t="shared" ca="1" si="8"/>
        <v>49.807331947932518</v>
      </c>
      <c r="G270" s="2" t="s">
        <v>20</v>
      </c>
      <c r="H270" s="2" t="s">
        <v>702</v>
      </c>
      <c r="I270" s="2" t="s">
        <v>15</v>
      </c>
      <c r="J270" s="2" t="s">
        <v>22</v>
      </c>
      <c r="K270" s="2" t="s">
        <v>33</v>
      </c>
      <c r="L270" s="12">
        <v>41827</v>
      </c>
      <c r="M270" s="9">
        <f t="shared" ca="1" si="9"/>
        <v>425</v>
      </c>
      <c r="N270" s="4">
        <v>42252</v>
      </c>
      <c r="O270" s="4" t="s">
        <v>705</v>
      </c>
      <c r="P270" s="2" t="s">
        <v>663</v>
      </c>
      <c r="Q270" s="2" t="s">
        <v>667</v>
      </c>
      <c r="R270" s="2" t="s">
        <v>747</v>
      </c>
      <c r="S270" s="10" t="s">
        <v>783</v>
      </c>
      <c r="T270" s="2" t="s">
        <v>885</v>
      </c>
      <c r="U270" s="2" t="s">
        <v>680</v>
      </c>
      <c r="V270" s="2" t="s">
        <v>673</v>
      </c>
    </row>
    <row r="271" spans="1:22" x14ac:dyDescent="0.25">
      <c r="A271" s="2" t="s">
        <v>632</v>
      </c>
      <c r="B271" s="2" t="s">
        <v>411</v>
      </c>
      <c r="C271" s="2" t="s">
        <v>943</v>
      </c>
      <c r="D271" s="6">
        <v>46204</v>
      </c>
      <c r="E271" s="4">
        <v>32773</v>
      </c>
      <c r="F271" s="9">
        <f t="shared" ca="1" si="8"/>
        <v>31.590893591768133</v>
      </c>
      <c r="G271" s="2" t="s">
        <v>20</v>
      </c>
      <c r="H271" s="2" t="s">
        <v>30</v>
      </c>
      <c r="I271" s="2" t="s">
        <v>15</v>
      </c>
      <c r="J271" s="2" t="s">
        <v>22</v>
      </c>
      <c r="K271" s="2" t="s">
        <v>17</v>
      </c>
      <c r="L271" s="12">
        <v>42051</v>
      </c>
      <c r="M271" s="9">
        <f t="shared" ca="1" si="9"/>
        <v>2252</v>
      </c>
      <c r="N271" s="4"/>
      <c r="O271" s="4" t="s">
        <v>715</v>
      </c>
      <c r="P271" s="2" t="s">
        <v>11</v>
      </c>
      <c r="Q271" s="2" t="s">
        <v>667</v>
      </c>
      <c r="R271" s="2" t="s">
        <v>747</v>
      </c>
      <c r="S271" s="10" t="s">
        <v>783</v>
      </c>
      <c r="T271" s="2" t="s">
        <v>883</v>
      </c>
      <c r="U271" s="2" t="s">
        <v>39</v>
      </c>
      <c r="V271" s="2" t="s">
        <v>682</v>
      </c>
    </row>
    <row r="272" spans="1:22" x14ac:dyDescent="0.25">
      <c r="A272" s="2" t="s">
        <v>761</v>
      </c>
      <c r="B272" s="2" t="s">
        <v>44</v>
      </c>
      <c r="C272" s="2" t="s">
        <v>944</v>
      </c>
      <c r="D272" s="6">
        <v>83706</v>
      </c>
      <c r="E272" s="4">
        <v>20009</v>
      </c>
      <c r="F272" s="9">
        <f t="shared" ca="1" si="8"/>
        <v>66.560756605466764</v>
      </c>
      <c r="G272" s="2" t="s">
        <v>12</v>
      </c>
      <c r="H272" s="2" t="s">
        <v>14</v>
      </c>
      <c r="I272" s="2" t="s">
        <v>15</v>
      </c>
      <c r="J272" s="2" t="s">
        <v>22</v>
      </c>
      <c r="K272" s="2" t="s">
        <v>17</v>
      </c>
      <c r="L272" s="12">
        <v>41771</v>
      </c>
      <c r="M272" s="9">
        <f t="shared" ca="1" si="9"/>
        <v>2532</v>
      </c>
      <c r="N272" s="4"/>
      <c r="O272" s="4" t="s">
        <v>715</v>
      </c>
      <c r="P272" s="2" t="s">
        <v>11</v>
      </c>
      <c r="Q272" s="2" t="s">
        <v>667</v>
      </c>
      <c r="R272" s="2" t="s">
        <v>747</v>
      </c>
      <c r="S272" s="10" t="s">
        <v>817</v>
      </c>
      <c r="T272" s="2" t="s">
        <v>885</v>
      </c>
      <c r="U272" s="2" t="s">
        <v>680</v>
      </c>
      <c r="V272" s="2" t="s">
        <v>673</v>
      </c>
    </row>
    <row r="273" spans="1:22" x14ac:dyDescent="0.25">
      <c r="A273" s="2" t="s">
        <v>827</v>
      </c>
      <c r="B273" s="7">
        <v>1001167253</v>
      </c>
      <c r="C273" s="2" t="s">
        <v>945</v>
      </c>
      <c r="D273" s="6">
        <v>37129</v>
      </c>
      <c r="E273" s="4">
        <v>25243</v>
      </c>
      <c r="F273" s="9">
        <f t="shared" ca="1" si="8"/>
        <v>52.221030578069502</v>
      </c>
      <c r="G273" s="2" t="s">
        <v>12</v>
      </c>
      <c r="H273" s="2" t="s">
        <v>30</v>
      </c>
      <c r="I273" s="2" t="s">
        <v>15</v>
      </c>
      <c r="J273" s="2" t="s">
        <v>22</v>
      </c>
      <c r="K273" s="2" t="s">
        <v>366</v>
      </c>
      <c r="L273" s="12">
        <v>40609</v>
      </c>
      <c r="M273" s="9">
        <f t="shared" ca="1" si="9"/>
        <v>1334</v>
      </c>
      <c r="N273" s="4">
        <v>41943</v>
      </c>
      <c r="O273" s="4" t="s">
        <v>710</v>
      </c>
      <c r="P273" s="2" t="s">
        <v>665</v>
      </c>
      <c r="Q273" s="2" t="s">
        <v>667</v>
      </c>
      <c r="R273" s="2" t="s">
        <v>747</v>
      </c>
      <c r="S273" s="10">
        <v>55</v>
      </c>
      <c r="T273" s="2" t="s">
        <v>885</v>
      </c>
      <c r="U273" s="2" t="s">
        <v>364</v>
      </c>
      <c r="V273" s="2" t="s">
        <v>673</v>
      </c>
    </row>
    <row r="274" spans="1:22" ht="18.75" customHeight="1" x14ac:dyDescent="0.25">
      <c r="A274" s="2" t="s">
        <v>172</v>
      </c>
      <c r="B274" s="7">
        <v>1001084890</v>
      </c>
      <c r="C274" s="2" t="s">
        <v>946</v>
      </c>
      <c r="D274" s="6">
        <v>89139</v>
      </c>
      <c r="E274" s="4">
        <v>27158</v>
      </c>
      <c r="F274" s="9">
        <f t="shared" ca="1" si="8"/>
        <v>46.974455235603749</v>
      </c>
      <c r="G274" s="2" t="s">
        <v>12</v>
      </c>
      <c r="H274" s="2" t="s">
        <v>14</v>
      </c>
      <c r="I274" s="2" t="s">
        <v>15</v>
      </c>
      <c r="J274" s="2" t="s">
        <v>22</v>
      </c>
      <c r="K274" s="2" t="s">
        <v>17</v>
      </c>
      <c r="L274" s="12">
        <v>41771</v>
      </c>
      <c r="M274" s="9">
        <f t="shared" ca="1" si="9"/>
        <v>2532</v>
      </c>
      <c r="N274" s="4"/>
      <c r="O274" s="4" t="s">
        <v>715</v>
      </c>
      <c r="P274" s="2" t="s">
        <v>11</v>
      </c>
      <c r="Q274" s="2" t="s">
        <v>667</v>
      </c>
      <c r="R274" s="2" t="s">
        <v>747</v>
      </c>
      <c r="S274" s="10" t="s">
        <v>771</v>
      </c>
      <c r="T274" s="2" t="s">
        <v>883</v>
      </c>
      <c r="U274" s="2" t="s">
        <v>253</v>
      </c>
      <c r="V274" s="2" t="s">
        <v>672</v>
      </c>
    </row>
    <row r="275" spans="1:22" ht="19.5" customHeight="1" x14ac:dyDescent="0.25">
      <c r="A275" s="2" t="s">
        <v>519</v>
      </c>
      <c r="B275" s="2" t="s">
        <v>252</v>
      </c>
      <c r="C275" s="2" t="s">
        <v>947</v>
      </c>
      <c r="D275" s="6">
        <v>80820</v>
      </c>
      <c r="E275" s="4">
        <v>29186</v>
      </c>
      <c r="F275" s="9">
        <f t="shared" ca="1" si="8"/>
        <v>41.418290852042105</v>
      </c>
      <c r="G275" s="2" t="s">
        <v>12</v>
      </c>
      <c r="H275" s="2" t="s">
        <v>30</v>
      </c>
      <c r="I275" s="2" t="s">
        <v>15</v>
      </c>
      <c r="J275" s="2" t="s">
        <v>22</v>
      </c>
      <c r="K275" s="2" t="s">
        <v>17</v>
      </c>
      <c r="L275" s="12">
        <v>41505</v>
      </c>
      <c r="M275" s="9">
        <f t="shared" ca="1" si="9"/>
        <v>2798</v>
      </c>
      <c r="N275" s="4"/>
      <c r="O275" s="4" t="s">
        <v>715</v>
      </c>
      <c r="P275" s="2" t="s">
        <v>11</v>
      </c>
      <c r="Q275" s="2" t="s">
        <v>667</v>
      </c>
      <c r="R275" s="2" t="s">
        <v>747</v>
      </c>
      <c r="S275" s="10" t="s">
        <v>783</v>
      </c>
      <c r="T275" s="2" t="s">
        <v>883</v>
      </c>
      <c r="U275" s="2" t="s">
        <v>39</v>
      </c>
      <c r="V275" s="2" t="s">
        <v>673</v>
      </c>
    </row>
    <row r="276" spans="1:22" x14ac:dyDescent="0.25">
      <c r="A276" s="2" t="s">
        <v>620</v>
      </c>
      <c r="B276" s="2" t="s">
        <v>405</v>
      </c>
      <c r="C276" s="2" t="s">
        <v>948</v>
      </c>
      <c r="D276" s="6">
        <v>84111</v>
      </c>
      <c r="E276" s="4">
        <v>32504</v>
      </c>
      <c r="F276" s="9">
        <f t="shared" ca="1" si="8"/>
        <v>32.327879893137997</v>
      </c>
      <c r="G276" s="2" t="s">
        <v>12</v>
      </c>
      <c r="H276" s="2" t="s">
        <v>50</v>
      </c>
      <c r="I276" s="2" t="s">
        <v>15</v>
      </c>
      <c r="J276" s="2" t="s">
        <v>22</v>
      </c>
      <c r="K276" s="2" t="s">
        <v>33</v>
      </c>
      <c r="L276" s="12">
        <v>41029</v>
      </c>
      <c r="M276" s="9">
        <f t="shared" ca="1" si="9"/>
        <v>3274</v>
      </c>
      <c r="N276" s="4"/>
      <c r="O276" s="4" t="s">
        <v>715</v>
      </c>
      <c r="P276" s="2" t="s">
        <v>11</v>
      </c>
      <c r="Q276" s="2" t="s">
        <v>667</v>
      </c>
      <c r="R276" s="2" t="s">
        <v>747</v>
      </c>
      <c r="S276" s="10" t="s">
        <v>783</v>
      </c>
      <c r="T276" s="2" t="s">
        <v>885</v>
      </c>
      <c r="U276" s="2" t="s">
        <v>253</v>
      </c>
      <c r="V276" s="2" t="s">
        <v>673</v>
      </c>
    </row>
    <row r="277" spans="1:22" x14ac:dyDescent="0.25">
      <c r="A277" s="2" t="s">
        <v>687</v>
      </c>
      <c r="B277" s="2" t="s">
        <v>282</v>
      </c>
      <c r="C277" s="2" t="s">
        <v>36</v>
      </c>
      <c r="D277" s="6">
        <v>78207</v>
      </c>
      <c r="E277" s="4">
        <v>25730</v>
      </c>
      <c r="F277" s="9">
        <f t="shared" ca="1" si="8"/>
        <v>50.886784002727033</v>
      </c>
      <c r="G277" s="2" t="s">
        <v>12</v>
      </c>
      <c r="H277" s="2" t="s">
        <v>30</v>
      </c>
      <c r="I277" s="2" t="s">
        <v>63</v>
      </c>
      <c r="J277" s="2" t="s">
        <v>22</v>
      </c>
      <c r="K277" s="2" t="s">
        <v>33</v>
      </c>
      <c r="L277" s="12">
        <v>41043</v>
      </c>
      <c r="M277" s="9">
        <f t="shared" ca="1" si="9"/>
        <v>3260</v>
      </c>
      <c r="N277" s="4"/>
      <c r="O277" s="4" t="s">
        <v>715</v>
      </c>
      <c r="P277" s="2" t="s">
        <v>11</v>
      </c>
      <c r="Q277" s="2" t="s">
        <v>667</v>
      </c>
      <c r="R277" s="2" t="s">
        <v>747</v>
      </c>
      <c r="S277" s="10" t="s">
        <v>771</v>
      </c>
      <c r="T277" s="2" t="s">
        <v>883</v>
      </c>
      <c r="U277" s="2" t="s">
        <v>669</v>
      </c>
      <c r="V277" s="2" t="s">
        <v>673</v>
      </c>
    </row>
    <row r="278" spans="1:22" x14ac:dyDescent="0.25">
      <c r="A278" s="2" t="s">
        <v>557</v>
      </c>
      <c r="B278" s="2" t="s">
        <v>286</v>
      </c>
      <c r="C278" s="2" t="s">
        <v>36</v>
      </c>
      <c r="D278" s="6">
        <v>78789</v>
      </c>
      <c r="E278" s="4">
        <v>30864</v>
      </c>
      <c r="F278" s="9">
        <f t="shared" ca="1" si="8"/>
        <v>36.821030578069504</v>
      </c>
      <c r="G278" s="2" t="s">
        <v>12</v>
      </c>
      <c r="H278" s="2" t="s">
        <v>14</v>
      </c>
      <c r="I278" s="2" t="s">
        <v>15</v>
      </c>
      <c r="J278" s="2" t="s">
        <v>22</v>
      </c>
      <c r="K278" s="2" t="s">
        <v>366</v>
      </c>
      <c r="L278" s="12">
        <v>42557</v>
      </c>
      <c r="M278" s="9">
        <f t="shared" ca="1" si="9"/>
        <v>1746</v>
      </c>
      <c r="N278" s="4"/>
      <c r="O278" s="4" t="s">
        <v>716</v>
      </c>
      <c r="P278" s="2" t="s">
        <v>32</v>
      </c>
      <c r="Q278" s="2" t="s">
        <v>667</v>
      </c>
      <c r="R278" s="2" t="s">
        <v>747</v>
      </c>
      <c r="S278" s="10" t="s">
        <v>783</v>
      </c>
      <c r="T278" s="2" t="s">
        <v>883</v>
      </c>
      <c r="U278" s="2" t="s">
        <v>253</v>
      </c>
      <c r="V278" s="2" t="s">
        <v>675</v>
      </c>
    </row>
    <row r="279" spans="1:22" x14ac:dyDescent="0.25">
      <c r="A279" s="2" t="s">
        <v>489</v>
      </c>
      <c r="B279" s="2" t="s">
        <v>297</v>
      </c>
      <c r="C279" s="2" t="s">
        <v>949</v>
      </c>
      <c r="D279" s="6">
        <v>36006</v>
      </c>
      <c r="E279" s="4">
        <v>27700</v>
      </c>
      <c r="F279" s="9">
        <f t="shared" ca="1" si="8"/>
        <v>45.489523728754435</v>
      </c>
      <c r="G279" s="2" t="s">
        <v>12</v>
      </c>
      <c r="H279" s="2" t="s">
        <v>30</v>
      </c>
      <c r="I279" s="2" t="s">
        <v>15</v>
      </c>
      <c r="J279" s="2" t="s">
        <v>22</v>
      </c>
      <c r="K279" s="2" t="s">
        <v>366</v>
      </c>
      <c r="L279" s="12">
        <v>41911</v>
      </c>
      <c r="M279" s="9">
        <f t="shared" ca="1" si="9"/>
        <v>2392</v>
      </c>
      <c r="N279" s="4"/>
      <c r="O279" s="4" t="s">
        <v>715</v>
      </c>
      <c r="P279" s="2" t="s">
        <v>11</v>
      </c>
      <c r="Q279" s="2" t="s">
        <v>667</v>
      </c>
      <c r="R279" s="2" t="s">
        <v>747</v>
      </c>
      <c r="S279" s="10" t="s">
        <v>783</v>
      </c>
      <c r="T279" s="2" t="s">
        <v>885</v>
      </c>
      <c r="U279" s="2" t="s">
        <v>82</v>
      </c>
      <c r="V279" s="2" t="s">
        <v>703</v>
      </c>
    </row>
    <row r="280" spans="1:22" ht="15.75" customHeight="1" x14ac:dyDescent="0.25">
      <c r="A280" s="5" t="s">
        <v>627</v>
      </c>
      <c r="B280" s="2" t="s">
        <v>407</v>
      </c>
      <c r="C280" s="2" t="s">
        <v>950</v>
      </c>
      <c r="D280" s="6">
        <v>30428</v>
      </c>
      <c r="E280" s="4">
        <v>32598</v>
      </c>
      <c r="F280" s="9">
        <f t="shared" ca="1" si="8"/>
        <v>32.07034564656265</v>
      </c>
      <c r="G280" s="2" t="s">
        <v>20</v>
      </c>
      <c r="H280" s="2" t="s">
        <v>30</v>
      </c>
      <c r="I280" s="2" t="s">
        <v>15</v>
      </c>
      <c r="J280" s="2" t="s">
        <v>22</v>
      </c>
      <c r="K280" s="2" t="s">
        <v>366</v>
      </c>
      <c r="L280" s="12">
        <v>41463</v>
      </c>
      <c r="M280" s="9">
        <f t="shared" ca="1" si="9"/>
        <v>2840</v>
      </c>
      <c r="N280" s="4"/>
      <c r="O280" s="4" t="s">
        <v>715</v>
      </c>
      <c r="P280" s="2" t="s">
        <v>11</v>
      </c>
      <c r="Q280" s="2" t="s">
        <v>667</v>
      </c>
      <c r="R280" s="2" t="s">
        <v>747</v>
      </c>
      <c r="S280" s="10" t="s">
        <v>783</v>
      </c>
      <c r="T280" s="2" t="s">
        <v>883</v>
      </c>
      <c r="U280" s="2" t="s">
        <v>39</v>
      </c>
      <c r="V280" s="2" t="s">
        <v>673</v>
      </c>
    </row>
    <row r="281" spans="1:22" x14ac:dyDescent="0.25">
      <c r="A281" s="2" t="s">
        <v>641</v>
      </c>
      <c r="B281" s="2" t="s">
        <v>95</v>
      </c>
      <c r="C281" s="2" t="s">
        <v>90</v>
      </c>
      <c r="D281" s="6">
        <v>33174</v>
      </c>
      <c r="E281" s="4">
        <v>33004</v>
      </c>
      <c r="F281" s="9">
        <f t="shared" ca="1" si="8"/>
        <v>30.958016879439366</v>
      </c>
      <c r="G281" s="2" t="s">
        <v>20</v>
      </c>
      <c r="H281" s="2" t="s">
        <v>30</v>
      </c>
      <c r="I281" s="2" t="s">
        <v>15</v>
      </c>
      <c r="J281" s="2" t="s">
        <v>16</v>
      </c>
      <c r="K281" s="2" t="s">
        <v>17</v>
      </c>
      <c r="L281" s="12">
        <v>41547</v>
      </c>
      <c r="M281" s="9">
        <f t="shared" ca="1" si="9"/>
        <v>2756</v>
      </c>
      <c r="N281" s="4"/>
      <c r="O281" s="4" t="s">
        <v>715</v>
      </c>
      <c r="P281" s="2" t="s">
        <v>11</v>
      </c>
      <c r="Q281" s="2" t="s">
        <v>667</v>
      </c>
      <c r="R281" s="2" t="s">
        <v>747</v>
      </c>
      <c r="S281" s="10">
        <v>57</v>
      </c>
      <c r="T281" s="2" t="s">
        <v>883</v>
      </c>
      <c r="U281" s="2" t="s">
        <v>39</v>
      </c>
      <c r="V281" s="2" t="s">
        <v>673</v>
      </c>
    </row>
    <row r="282" spans="1:22" x14ac:dyDescent="0.25">
      <c r="A282" s="2" t="s">
        <v>530</v>
      </c>
      <c r="B282" s="2" t="s">
        <v>304</v>
      </c>
      <c r="C282" s="2" t="s">
        <v>951</v>
      </c>
      <c r="D282" s="6">
        <v>27229</v>
      </c>
      <c r="E282" s="4">
        <v>30090</v>
      </c>
      <c r="F282" s="9">
        <f t="shared" ca="1" si="8"/>
        <v>38.941578523274984</v>
      </c>
      <c r="G282" s="2" t="s">
        <v>12</v>
      </c>
      <c r="H282" s="2" t="s">
        <v>30</v>
      </c>
      <c r="I282" s="2" t="s">
        <v>15</v>
      </c>
      <c r="J282" s="2" t="s">
        <v>22</v>
      </c>
      <c r="K282" s="2" t="s">
        <v>17</v>
      </c>
      <c r="L282" s="12">
        <v>42009</v>
      </c>
      <c r="M282" s="9">
        <f t="shared" ca="1" si="9"/>
        <v>2294</v>
      </c>
      <c r="N282" s="4"/>
      <c r="O282" s="4" t="s">
        <v>715</v>
      </c>
      <c r="P282" s="2" t="s">
        <v>11</v>
      </c>
      <c r="Q282" s="2" t="s">
        <v>667</v>
      </c>
      <c r="R282" s="2" t="s">
        <v>747</v>
      </c>
      <c r="S282" s="10" t="s">
        <v>783</v>
      </c>
      <c r="T282" s="2" t="s">
        <v>885</v>
      </c>
      <c r="U282" s="2" t="s">
        <v>253</v>
      </c>
      <c r="V282" s="2" t="s">
        <v>682</v>
      </c>
    </row>
    <row r="283" spans="1:22" x14ac:dyDescent="0.25">
      <c r="A283" s="2" t="s">
        <v>612</v>
      </c>
      <c r="B283" s="2" t="s">
        <v>321</v>
      </c>
      <c r="C283" s="2" t="s">
        <v>952</v>
      </c>
      <c r="D283" s="6">
        <v>40220</v>
      </c>
      <c r="E283" s="4">
        <v>32384</v>
      </c>
      <c r="F283" s="9">
        <f t="shared" ca="1" si="8"/>
        <v>32.656647016425666</v>
      </c>
      <c r="G283" s="2" t="s">
        <v>20</v>
      </c>
      <c r="H283" s="2" t="s">
        <v>14</v>
      </c>
      <c r="I283" s="2" t="s">
        <v>15</v>
      </c>
      <c r="J283" s="2" t="s">
        <v>22</v>
      </c>
      <c r="K283" s="2" t="s">
        <v>33</v>
      </c>
      <c r="L283" s="12">
        <v>40917</v>
      </c>
      <c r="M283" s="9">
        <f t="shared" ca="1" si="9"/>
        <v>3386</v>
      </c>
      <c r="N283" s="4"/>
      <c r="O283" s="4" t="s">
        <v>715</v>
      </c>
      <c r="P283" s="2" t="s">
        <v>11</v>
      </c>
      <c r="Q283" s="2" t="s">
        <v>667</v>
      </c>
      <c r="R283" s="2" t="s">
        <v>747</v>
      </c>
      <c r="S283" s="10" t="s">
        <v>783</v>
      </c>
      <c r="T283" s="2" t="s">
        <v>883</v>
      </c>
      <c r="U283" s="2" t="s">
        <v>253</v>
      </c>
      <c r="V283" s="2" t="s">
        <v>673</v>
      </c>
    </row>
    <row r="284" spans="1:22" x14ac:dyDescent="0.25">
      <c r="A284" s="2" t="s">
        <v>444</v>
      </c>
      <c r="B284" s="2" t="s">
        <v>58</v>
      </c>
      <c r="C284" s="2" t="s">
        <v>953</v>
      </c>
      <c r="D284" s="6">
        <v>58782</v>
      </c>
      <c r="E284" s="4">
        <v>24852</v>
      </c>
      <c r="F284" s="9">
        <f t="shared" ca="1" si="8"/>
        <v>53.292263454781832</v>
      </c>
      <c r="G284" s="2" t="s">
        <v>12</v>
      </c>
      <c r="H284" s="2" t="s">
        <v>50</v>
      </c>
      <c r="I284" s="2" t="s">
        <v>15</v>
      </c>
      <c r="J284" s="2" t="s">
        <v>22</v>
      </c>
      <c r="K284" s="2" t="s">
        <v>17</v>
      </c>
      <c r="L284" s="12">
        <v>38726</v>
      </c>
      <c r="M284" s="9">
        <f t="shared" ca="1" si="9"/>
        <v>5577</v>
      </c>
      <c r="N284" s="4"/>
      <c r="O284" s="4" t="s">
        <v>715</v>
      </c>
      <c r="P284" s="2" t="s">
        <v>11</v>
      </c>
      <c r="Q284" s="2" t="s">
        <v>667</v>
      </c>
      <c r="R284" s="2" t="s">
        <v>747</v>
      </c>
      <c r="S284" s="10" t="s">
        <v>783</v>
      </c>
      <c r="T284" s="2" t="s">
        <v>883</v>
      </c>
      <c r="U284" s="2" t="s">
        <v>260</v>
      </c>
      <c r="V284" s="2" t="s">
        <v>671</v>
      </c>
    </row>
    <row r="285" spans="1:22" x14ac:dyDescent="0.25">
      <c r="A285" s="2" t="s">
        <v>623</v>
      </c>
      <c r="B285" s="2" t="s">
        <v>409</v>
      </c>
      <c r="C285" s="2" t="s">
        <v>954</v>
      </c>
      <c r="D285" s="6">
        <v>59102</v>
      </c>
      <c r="E285" s="4">
        <v>32640</v>
      </c>
      <c r="F285" s="9">
        <f t="shared" ca="1" si="8"/>
        <v>31.955277153411966</v>
      </c>
      <c r="G285" s="2" t="s">
        <v>20</v>
      </c>
      <c r="H285" s="2" t="s">
        <v>14</v>
      </c>
      <c r="I285" s="2" t="s">
        <v>15</v>
      </c>
      <c r="J285" s="2" t="s">
        <v>22</v>
      </c>
      <c r="K285" s="2" t="s">
        <v>33</v>
      </c>
      <c r="L285" s="12">
        <v>40448</v>
      </c>
      <c r="M285" s="9">
        <f t="shared" ca="1" si="9"/>
        <v>3855</v>
      </c>
      <c r="N285" s="4"/>
      <c r="O285" s="4" t="s">
        <v>715</v>
      </c>
      <c r="P285" s="2" t="s">
        <v>11</v>
      </c>
      <c r="Q285" s="2" t="s">
        <v>667</v>
      </c>
      <c r="R285" s="2" t="s">
        <v>747</v>
      </c>
      <c r="S285" s="10">
        <v>54</v>
      </c>
      <c r="T285" s="2" t="s">
        <v>885</v>
      </c>
      <c r="U285" s="2" t="s">
        <v>24</v>
      </c>
      <c r="V285" s="2" t="s">
        <v>673</v>
      </c>
    </row>
    <row r="286" spans="1:22" x14ac:dyDescent="0.25">
      <c r="A286" s="2" t="s">
        <v>440</v>
      </c>
      <c r="B286" s="2" t="s">
        <v>71</v>
      </c>
      <c r="C286" s="2" t="s">
        <v>955</v>
      </c>
      <c r="D286" s="6">
        <v>97756</v>
      </c>
      <c r="E286" s="4">
        <v>23869</v>
      </c>
      <c r="F286" s="9">
        <f t="shared" ca="1" si="8"/>
        <v>55.985414139713335</v>
      </c>
      <c r="G286" s="2" t="s">
        <v>20</v>
      </c>
      <c r="H286" s="2" t="s">
        <v>30</v>
      </c>
      <c r="I286" s="2" t="s">
        <v>15</v>
      </c>
      <c r="J286" s="2" t="s">
        <v>22</v>
      </c>
      <c r="K286" s="2" t="s">
        <v>33</v>
      </c>
      <c r="L286" s="12">
        <v>41911</v>
      </c>
      <c r="M286" s="9">
        <f t="shared" ca="1" si="9"/>
        <v>2392</v>
      </c>
      <c r="N286" s="4"/>
      <c r="O286" s="4" t="s">
        <v>715</v>
      </c>
      <c r="P286" s="2" t="s">
        <v>11</v>
      </c>
      <c r="Q286" s="2" t="s">
        <v>667</v>
      </c>
      <c r="R286" s="2" t="s">
        <v>747</v>
      </c>
      <c r="S286" s="10" t="s">
        <v>783</v>
      </c>
      <c r="T286" s="2" t="s">
        <v>883</v>
      </c>
      <c r="U286" s="2" t="s">
        <v>680</v>
      </c>
      <c r="V286" s="2" t="s">
        <v>673</v>
      </c>
    </row>
    <row r="287" spans="1:22" x14ac:dyDescent="0.25">
      <c r="A287" s="2" t="s">
        <v>636</v>
      </c>
      <c r="B287" s="2" t="s">
        <v>99</v>
      </c>
      <c r="C287" s="2" t="s">
        <v>956</v>
      </c>
      <c r="D287" s="6">
        <v>85006</v>
      </c>
      <c r="E287" s="4">
        <v>33381</v>
      </c>
      <c r="F287" s="9">
        <f t="shared" ca="1" si="8"/>
        <v>29.925140167110598</v>
      </c>
      <c r="G287" s="2" t="s">
        <v>20</v>
      </c>
      <c r="H287" s="2" t="s">
        <v>14</v>
      </c>
      <c r="I287" s="2" t="s">
        <v>15</v>
      </c>
      <c r="J287" s="2" t="s">
        <v>22</v>
      </c>
      <c r="K287" s="2" t="s">
        <v>366</v>
      </c>
      <c r="L287" s="12">
        <v>40729</v>
      </c>
      <c r="M287" s="9">
        <f t="shared" ca="1" si="9"/>
        <v>3574</v>
      </c>
      <c r="N287" s="4"/>
      <c r="O287" s="4" t="s">
        <v>715</v>
      </c>
      <c r="P287" s="2" t="s">
        <v>11</v>
      </c>
      <c r="Q287" s="2" t="s">
        <v>667</v>
      </c>
      <c r="R287" s="2" t="s">
        <v>747</v>
      </c>
      <c r="S287" s="10" t="s">
        <v>783</v>
      </c>
      <c r="T287" s="2" t="s">
        <v>885</v>
      </c>
      <c r="U287" s="2" t="s">
        <v>40</v>
      </c>
      <c r="V287" s="2" t="s">
        <v>673</v>
      </c>
    </row>
    <row r="288" spans="1:22" x14ac:dyDescent="0.25">
      <c r="A288" s="2" t="s">
        <v>633</v>
      </c>
      <c r="B288" s="2" t="s">
        <v>410</v>
      </c>
      <c r="C288" s="2" t="s">
        <v>957</v>
      </c>
      <c r="D288" s="6">
        <v>4063</v>
      </c>
      <c r="E288" s="4">
        <v>32700</v>
      </c>
      <c r="F288" s="9">
        <f t="shared" ca="1" si="8"/>
        <v>31.790893591768132</v>
      </c>
      <c r="G288" s="2" t="s">
        <v>12</v>
      </c>
      <c r="H288" s="2" t="s">
        <v>30</v>
      </c>
      <c r="I288" s="2" t="s">
        <v>15</v>
      </c>
      <c r="J288" s="2" t="s">
        <v>22</v>
      </c>
      <c r="K288" s="2" t="s">
        <v>74</v>
      </c>
      <c r="L288" s="12">
        <v>40973</v>
      </c>
      <c r="M288" s="9">
        <f t="shared" ca="1" si="9"/>
        <v>3330</v>
      </c>
      <c r="N288" s="4"/>
      <c r="O288" s="4" t="s">
        <v>715</v>
      </c>
      <c r="P288" s="2" t="s">
        <v>11</v>
      </c>
      <c r="Q288" s="2" t="s">
        <v>667</v>
      </c>
      <c r="R288" s="2" t="s">
        <v>747</v>
      </c>
      <c r="S288" s="10">
        <v>56</v>
      </c>
      <c r="T288" s="2" t="s">
        <v>885</v>
      </c>
      <c r="U288" s="2" t="s">
        <v>253</v>
      </c>
      <c r="V288" s="2" t="s">
        <v>673</v>
      </c>
    </row>
    <row r="289" spans="1:22" x14ac:dyDescent="0.25">
      <c r="A289" s="2" t="s">
        <v>575</v>
      </c>
      <c r="B289" s="2" t="s">
        <v>239</v>
      </c>
      <c r="C289" s="2" t="s">
        <v>958</v>
      </c>
      <c r="D289" s="6">
        <v>2908</v>
      </c>
      <c r="E289" s="4">
        <v>24183</v>
      </c>
      <c r="F289" s="9">
        <f t="shared" ca="1" si="8"/>
        <v>55.125140167110601</v>
      </c>
      <c r="G289" s="2" t="s">
        <v>20</v>
      </c>
      <c r="H289" s="2" t="s">
        <v>14</v>
      </c>
      <c r="I289" s="2" t="s">
        <v>15</v>
      </c>
      <c r="J289" s="2" t="s">
        <v>22</v>
      </c>
      <c r="K289" s="2" t="s">
        <v>17</v>
      </c>
      <c r="L289" s="12">
        <v>41764</v>
      </c>
      <c r="M289" s="9">
        <f t="shared" ca="1" si="9"/>
        <v>2539</v>
      </c>
      <c r="O289" s="4" t="s">
        <v>715</v>
      </c>
      <c r="P289" s="2" t="s">
        <v>11</v>
      </c>
      <c r="Q289" s="2" t="s">
        <v>667</v>
      </c>
      <c r="R289" s="2" t="s">
        <v>882</v>
      </c>
      <c r="S289" s="10" t="s">
        <v>816</v>
      </c>
      <c r="T289" s="2" t="s">
        <v>855</v>
      </c>
      <c r="U289" s="2" t="s">
        <v>678</v>
      </c>
      <c r="V289" s="2" t="s">
        <v>673</v>
      </c>
    </row>
    <row r="290" spans="1:22" x14ac:dyDescent="0.25">
      <c r="A290" s="2" t="s">
        <v>656</v>
      </c>
      <c r="B290" s="2" t="s">
        <v>84</v>
      </c>
      <c r="C290" s="2" t="s">
        <v>18</v>
      </c>
      <c r="D290" s="6" t="s">
        <v>83</v>
      </c>
      <c r="E290" s="4">
        <v>32982</v>
      </c>
      <c r="F290" s="9">
        <f t="shared" ca="1" si="8"/>
        <v>31.018290852042107</v>
      </c>
      <c r="G290" s="2" t="s">
        <v>20</v>
      </c>
      <c r="H290" s="2" t="s">
        <v>30</v>
      </c>
      <c r="I290" s="2" t="s">
        <v>15</v>
      </c>
      <c r="J290" s="2" t="s">
        <v>22</v>
      </c>
      <c r="K290" s="2" t="s">
        <v>17</v>
      </c>
      <c r="L290" s="12">
        <v>41764</v>
      </c>
      <c r="M290" s="9">
        <f t="shared" ca="1" si="9"/>
        <v>2539</v>
      </c>
      <c r="O290" s="4" t="s">
        <v>715</v>
      </c>
      <c r="P290" s="2" t="s">
        <v>11</v>
      </c>
      <c r="Q290" s="2" t="s">
        <v>667</v>
      </c>
      <c r="R290" s="2" t="s">
        <v>748</v>
      </c>
      <c r="S290" s="10" t="s">
        <v>781</v>
      </c>
      <c r="T290" s="2" t="s">
        <v>884</v>
      </c>
      <c r="U290" s="2" t="s">
        <v>39</v>
      </c>
      <c r="V290" s="2" t="s">
        <v>673</v>
      </c>
    </row>
    <row r="291" spans="1:22" x14ac:dyDescent="0.25">
      <c r="A291" s="2" t="s">
        <v>631</v>
      </c>
      <c r="B291" s="2" t="s">
        <v>416</v>
      </c>
      <c r="C291" s="2" t="s">
        <v>187</v>
      </c>
      <c r="D291" s="6" t="s">
        <v>327</v>
      </c>
      <c r="E291" s="4">
        <v>32823</v>
      </c>
      <c r="F291" s="9">
        <f t="shared" ca="1" si="8"/>
        <v>31.45390729039827</v>
      </c>
      <c r="G291" s="2" t="s">
        <v>20</v>
      </c>
      <c r="H291" s="2" t="s">
        <v>30</v>
      </c>
      <c r="I291" s="2" t="s">
        <v>15</v>
      </c>
      <c r="J291" s="2" t="s">
        <v>22</v>
      </c>
      <c r="K291" s="2" t="s">
        <v>17</v>
      </c>
      <c r="L291" s="12">
        <v>40854</v>
      </c>
      <c r="M291" s="9">
        <f t="shared" ca="1" si="9"/>
        <v>899</v>
      </c>
      <c r="N291" s="4">
        <v>41753</v>
      </c>
      <c r="O291" s="4" t="s">
        <v>714</v>
      </c>
      <c r="P291" s="2" t="s">
        <v>665</v>
      </c>
      <c r="Q291" s="2" t="s">
        <v>667</v>
      </c>
      <c r="R291" s="2" t="s">
        <v>748</v>
      </c>
      <c r="S291" s="10">
        <v>60.25</v>
      </c>
      <c r="T291" s="2" t="s">
        <v>884</v>
      </c>
      <c r="U291" s="2" t="s">
        <v>176</v>
      </c>
      <c r="V291" s="2" t="s">
        <v>673</v>
      </c>
    </row>
    <row r="292" spans="1:22" x14ac:dyDescent="0.25">
      <c r="A292" s="2" t="s">
        <v>837</v>
      </c>
      <c r="B292" s="2" t="s">
        <v>838</v>
      </c>
      <c r="C292" s="2" t="s">
        <v>8</v>
      </c>
      <c r="D292" s="6">
        <v>1886</v>
      </c>
      <c r="E292" s="4">
        <v>30910</v>
      </c>
      <c r="F292" s="9">
        <f t="shared" ca="1" si="8"/>
        <v>36.695003180809231</v>
      </c>
      <c r="G292" s="2" t="s">
        <v>12</v>
      </c>
      <c r="H292" s="1" t="s">
        <v>21</v>
      </c>
      <c r="I292" s="2" t="s">
        <v>15</v>
      </c>
      <c r="J292" s="1" t="s">
        <v>755</v>
      </c>
      <c r="K292" s="2" t="s">
        <v>33</v>
      </c>
      <c r="L292" s="12">
        <v>41777</v>
      </c>
      <c r="M292" s="9">
        <f t="shared" ca="1" si="9"/>
        <v>2526</v>
      </c>
      <c r="O292" s="4" t="s">
        <v>715</v>
      </c>
      <c r="P292" s="2" t="s">
        <v>11</v>
      </c>
      <c r="Q292" s="2" t="s">
        <v>667</v>
      </c>
      <c r="R292" s="2" t="s">
        <v>748</v>
      </c>
      <c r="S292" s="10" t="s">
        <v>771</v>
      </c>
      <c r="T292" s="2" t="s">
        <v>884</v>
      </c>
      <c r="U292" s="2" t="s">
        <v>749</v>
      </c>
      <c r="V292" s="2" t="s">
        <v>703</v>
      </c>
    </row>
    <row r="293" spans="1:22" x14ac:dyDescent="0.25">
      <c r="A293" s="2" t="s">
        <v>509</v>
      </c>
      <c r="B293" s="2" t="s">
        <v>130</v>
      </c>
      <c r="C293" s="2" t="s">
        <v>8</v>
      </c>
      <c r="D293" s="6">
        <v>2110</v>
      </c>
      <c r="E293" s="4">
        <v>28999</v>
      </c>
      <c r="F293" s="9">
        <f t="shared" ca="1" si="8"/>
        <v>41.930619619165391</v>
      </c>
      <c r="G293" s="2" t="s">
        <v>20</v>
      </c>
      <c r="H293" s="2" t="s">
        <v>30</v>
      </c>
      <c r="I293" s="2" t="s">
        <v>15</v>
      </c>
      <c r="J293" s="2" t="s">
        <v>22</v>
      </c>
      <c r="K293" s="2" t="s">
        <v>17</v>
      </c>
      <c r="L293" s="12">
        <v>41953</v>
      </c>
      <c r="M293" s="9">
        <f t="shared" ca="1" si="9"/>
        <v>2350</v>
      </c>
      <c r="N293" s="4"/>
      <c r="O293" s="4" t="s">
        <v>715</v>
      </c>
      <c r="P293" s="2" t="s">
        <v>11</v>
      </c>
      <c r="Q293" s="2" t="s">
        <v>738</v>
      </c>
      <c r="R293" s="2" t="s">
        <v>739</v>
      </c>
      <c r="S293" s="8" t="s">
        <v>769</v>
      </c>
      <c r="T293" s="2" t="s">
        <v>719</v>
      </c>
      <c r="U293" s="2" t="s">
        <v>676</v>
      </c>
      <c r="V293" s="2" t="s">
        <v>673</v>
      </c>
    </row>
    <row r="294" spans="1:22" x14ac:dyDescent="0.25">
      <c r="A294" s="2" t="s">
        <v>599</v>
      </c>
      <c r="B294" s="2" t="s">
        <v>164</v>
      </c>
      <c r="C294" s="2" t="s">
        <v>8</v>
      </c>
      <c r="D294" s="6">
        <v>2132</v>
      </c>
      <c r="E294" s="4">
        <v>31872</v>
      </c>
      <c r="F294" s="9">
        <f t="shared" ca="1" si="8"/>
        <v>34.059386742453064</v>
      </c>
      <c r="G294" s="2" t="s">
        <v>20</v>
      </c>
      <c r="H294" s="2" t="s">
        <v>30</v>
      </c>
      <c r="I294" s="2" t="s">
        <v>15</v>
      </c>
      <c r="J294" s="2" t="s">
        <v>22</v>
      </c>
      <c r="K294" s="2" t="s">
        <v>17</v>
      </c>
      <c r="L294" s="12">
        <v>41589</v>
      </c>
      <c r="M294" s="9">
        <f t="shared" ca="1" si="9"/>
        <v>2714</v>
      </c>
      <c r="N294" s="4"/>
      <c r="O294" s="4" t="s">
        <v>715</v>
      </c>
      <c r="P294" s="2" t="s">
        <v>11</v>
      </c>
      <c r="Q294" s="2" t="s">
        <v>738</v>
      </c>
      <c r="R294" s="2" t="s">
        <v>739</v>
      </c>
      <c r="S294" s="8" t="s">
        <v>771</v>
      </c>
      <c r="T294" s="2" t="s">
        <v>719</v>
      </c>
      <c r="U294" s="2" t="s">
        <v>39</v>
      </c>
      <c r="V294" s="2" t="s">
        <v>682</v>
      </c>
    </row>
    <row r="295" spans="1:22" x14ac:dyDescent="0.25">
      <c r="A295" s="2" t="s">
        <v>520</v>
      </c>
      <c r="B295" s="2" t="s">
        <v>183</v>
      </c>
      <c r="C295" s="2" t="s">
        <v>8</v>
      </c>
      <c r="D295" s="6" t="s">
        <v>227</v>
      </c>
      <c r="E295" s="4">
        <v>29041</v>
      </c>
      <c r="F295" s="9">
        <f t="shared" ca="1" si="8"/>
        <v>41.815551126014711</v>
      </c>
      <c r="G295" s="2" t="s">
        <v>20</v>
      </c>
      <c r="H295" s="2" t="s">
        <v>30</v>
      </c>
      <c r="I295" s="2" t="s">
        <v>15</v>
      </c>
      <c r="J295" s="2" t="s">
        <v>22</v>
      </c>
      <c r="K295" s="2" t="s">
        <v>33</v>
      </c>
      <c r="L295" s="12">
        <v>40917</v>
      </c>
      <c r="M295" s="9">
        <f t="shared" ca="1" si="9"/>
        <v>3386</v>
      </c>
      <c r="N295" s="4"/>
      <c r="O295" s="4" t="s">
        <v>715</v>
      </c>
      <c r="P295" s="2" t="s">
        <v>11</v>
      </c>
      <c r="Q295" s="2" t="s">
        <v>738</v>
      </c>
      <c r="R295" s="2" t="s">
        <v>739</v>
      </c>
      <c r="S295" s="8" t="s">
        <v>767</v>
      </c>
      <c r="T295" s="2" t="s">
        <v>719</v>
      </c>
      <c r="U295" s="2" t="s">
        <v>680</v>
      </c>
      <c r="V295" s="2" t="s">
        <v>682</v>
      </c>
    </row>
    <row r="296" spans="1:22" x14ac:dyDescent="0.25">
      <c r="A296" s="2" t="s">
        <v>598</v>
      </c>
      <c r="B296" s="2" t="s">
        <v>203</v>
      </c>
      <c r="C296" s="2" t="s">
        <v>8</v>
      </c>
      <c r="D296" s="6">
        <v>1749</v>
      </c>
      <c r="E296" s="4">
        <v>31912</v>
      </c>
      <c r="F296" s="9">
        <f t="shared" ca="1" si="8"/>
        <v>33.94979770135717</v>
      </c>
      <c r="G296" s="2" t="s">
        <v>20</v>
      </c>
      <c r="H296" s="2" t="s">
        <v>14</v>
      </c>
      <c r="I296" s="2" t="s">
        <v>15</v>
      </c>
      <c r="J296" s="2" t="s">
        <v>22</v>
      </c>
      <c r="K296" s="2" t="s">
        <v>33</v>
      </c>
      <c r="L296" s="12">
        <v>40665</v>
      </c>
      <c r="M296" s="9">
        <f t="shared" ca="1" si="9"/>
        <v>765</v>
      </c>
      <c r="N296" s="4">
        <v>41430</v>
      </c>
      <c r="O296" s="4" t="s">
        <v>705</v>
      </c>
      <c r="P296" s="2" t="s">
        <v>663</v>
      </c>
      <c r="Q296" s="2" t="s">
        <v>738</v>
      </c>
      <c r="R296" s="2" t="s">
        <v>739</v>
      </c>
      <c r="S296" s="8" t="s">
        <v>765</v>
      </c>
      <c r="T296" s="2" t="s">
        <v>719</v>
      </c>
      <c r="U296" s="2" t="s">
        <v>260</v>
      </c>
      <c r="V296" s="2" t="s">
        <v>703</v>
      </c>
    </row>
    <row r="297" spans="1:22" x14ac:dyDescent="0.25">
      <c r="A297" s="2" t="s">
        <v>610</v>
      </c>
      <c r="B297" s="2" t="s">
        <v>281</v>
      </c>
      <c r="C297" s="2" t="s">
        <v>8</v>
      </c>
      <c r="D297" s="6">
        <v>2135</v>
      </c>
      <c r="E297" s="4">
        <v>32088</v>
      </c>
      <c r="F297" s="9">
        <f t="shared" ca="1" si="8"/>
        <v>33.467605920535256</v>
      </c>
      <c r="G297" s="2" t="s">
        <v>20</v>
      </c>
      <c r="H297" s="2" t="s">
        <v>50</v>
      </c>
      <c r="I297" s="2" t="s">
        <v>15</v>
      </c>
      <c r="J297" s="2" t="s">
        <v>22</v>
      </c>
      <c r="K297" s="2" t="s">
        <v>74</v>
      </c>
      <c r="L297" s="12">
        <v>41589</v>
      </c>
      <c r="M297" s="9">
        <f t="shared" ca="1" si="9"/>
        <v>2714</v>
      </c>
      <c r="N297" s="4"/>
      <c r="O297" s="4" t="s">
        <v>715</v>
      </c>
      <c r="P297" s="2" t="s">
        <v>11</v>
      </c>
      <c r="Q297" s="2" t="s">
        <v>738</v>
      </c>
      <c r="R297" s="2" t="s">
        <v>739</v>
      </c>
      <c r="S297" s="8" t="s">
        <v>768</v>
      </c>
      <c r="T297" s="2" t="s">
        <v>719</v>
      </c>
      <c r="U297" s="2" t="s">
        <v>141</v>
      </c>
      <c r="V297" s="2" t="s">
        <v>673</v>
      </c>
    </row>
    <row r="298" spans="1:22" x14ac:dyDescent="0.25">
      <c r="A298" s="2" t="s">
        <v>504</v>
      </c>
      <c r="B298" s="2" t="s">
        <v>308</v>
      </c>
      <c r="C298" s="2" t="s">
        <v>8</v>
      </c>
      <c r="D298" s="6" t="s">
        <v>307</v>
      </c>
      <c r="E298" s="4">
        <v>28906</v>
      </c>
      <c r="F298" s="9">
        <f t="shared" ca="1" si="8"/>
        <v>42.185414139713338</v>
      </c>
      <c r="G298" s="2" t="s">
        <v>12</v>
      </c>
      <c r="H298" s="2" t="s">
        <v>30</v>
      </c>
      <c r="I298" s="2" t="s">
        <v>15</v>
      </c>
      <c r="J298" s="2" t="s">
        <v>22</v>
      </c>
      <c r="K298" s="2" t="s">
        <v>74</v>
      </c>
      <c r="L298" s="12">
        <v>40854</v>
      </c>
      <c r="M298" s="9">
        <f t="shared" ca="1" si="9"/>
        <v>1400</v>
      </c>
      <c r="N298" s="4">
        <v>42254</v>
      </c>
      <c r="O298" s="4" t="s">
        <v>704</v>
      </c>
      <c r="P298" s="2" t="s">
        <v>665</v>
      </c>
      <c r="Q298" s="2" t="s">
        <v>738</v>
      </c>
      <c r="R298" s="2" t="s">
        <v>739</v>
      </c>
      <c r="S298" s="8" t="s">
        <v>762</v>
      </c>
      <c r="T298" s="2" t="s">
        <v>719</v>
      </c>
      <c r="U298" s="2" t="s">
        <v>749</v>
      </c>
      <c r="V298" s="2" t="s">
        <v>671</v>
      </c>
    </row>
    <row r="299" spans="1:22" x14ac:dyDescent="0.25">
      <c r="A299" s="5" t="s">
        <v>648</v>
      </c>
      <c r="B299" s="2" t="s">
        <v>340</v>
      </c>
      <c r="C299" s="2" t="s">
        <v>8</v>
      </c>
      <c r="D299" s="6">
        <v>2132</v>
      </c>
      <c r="E299" s="4">
        <v>31617</v>
      </c>
      <c r="F299" s="9">
        <f t="shared" ca="1" si="8"/>
        <v>34.758016879439367</v>
      </c>
      <c r="G299" s="2" t="s">
        <v>20</v>
      </c>
      <c r="H299" s="2" t="s">
        <v>14</v>
      </c>
      <c r="I299" s="2" t="s">
        <v>15</v>
      </c>
      <c r="J299" s="2" t="s">
        <v>22</v>
      </c>
      <c r="K299" s="2" t="s">
        <v>17</v>
      </c>
      <c r="L299" s="12">
        <v>41218</v>
      </c>
      <c r="M299" s="9">
        <f t="shared" ca="1" si="9"/>
        <v>3085</v>
      </c>
      <c r="N299" s="4"/>
      <c r="O299" s="4" t="s">
        <v>715</v>
      </c>
      <c r="P299" s="2" t="s">
        <v>11</v>
      </c>
      <c r="Q299" s="2" t="s">
        <v>738</v>
      </c>
      <c r="R299" s="2" t="s">
        <v>739</v>
      </c>
      <c r="S299" s="8" t="s">
        <v>764</v>
      </c>
      <c r="T299" s="2" t="s">
        <v>719</v>
      </c>
      <c r="U299" s="2" t="s">
        <v>39</v>
      </c>
      <c r="V299" s="2" t="s">
        <v>673</v>
      </c>
    </row>
    <row r="300" spans="1:22" x14ac:dyDescent="0.25">
      <c r="A300" s="2" t="s">
        <v>541</v>
      </c>
      <c r="B300" s="2" t="s">
        <v>369</v>
      </c>
      <c r="C300" s="2" t="s">
        <v>8</v>
      </c>
      <c r="D300" s="6" t="s">
        <v>368</v>
      </c>
      <c r="E300" s="4">
        <v>30442</v>
      </c>
      <c r="F300" s="9">
        <f t="shared" ca="1" si="8"/>
        <v>37.977194961631149</v>
      </c>
      <c r="G300" s="2" t="s">
        <v>12</v>
      </c>
      <c r="H300" s="2" t="s">
        <v>30</v>
      </c>
      <c r="I300" s="2" t="s">
        <v>15</v>
      </c>
      <c r="J300" s="2" t="s">
        <v>22</v>
      </c>
      <c r="K300" s="2" t="s">
        <v>17</v>
      </c>
      <c r="L300" s="12">
        <v>41827</v>
      </c>
      <c r="M300" s="9">
        <f t="shared" ca="1" si="9"/>
        <v>2476</v>
      </c>
      <c r="N300" s="4"/>
      <c r="O300" s="4" t="s">
        <v>715</v>
      </c>
      <c r="P300" s="2" t="s">
        <v>11</v>
      </c>
      <c r="Q300" s="2" t="s">
        <v>738</v>
      </c>
      <c r="R300" s="2" t="s">
        <v>739</v>
      </c>
      <c r="S300" s="8" t="s">
        <v>770</v>
      </c>
      <c r="T300" s="2" t="s">
        <v>719</v>
      </c>
      <c r="U300" s="2" t="s">
        <v>678</v>
      </c>
      <c r="V300" s="2" t="s">
        <v>674</v>
      </c>
    </row>
    <row r="301" spans="1:22" x14ac:dyDescent="0.25">
      <c r="A301" s="2" t="s">
        <v>544</v>
      </c>
      <c r="B301" s="2" t="s">
        <v>375</v>
      </c>
      <c r="C301" s="2" t="s">
        <v>8</v>
      </c>
      <c r="D301" s="6">
        <v>2451</v>
      </c>
      <c r="E301" s="4">
        <v>30481</v>
      </c>
      <c r="F301" s="9">
        <f t="shared" ca="1" si="8"/>
        <v>37.870345646562654</v>
      </c>
      <c r="G301" s="2" t="s">
        <v>12</v>
      </c>
      <c r="H301" s="2" t="s">
        <v>30</v>
      </c>
      <c r="I301" s="2" t="s">
        <v>163</v>
      </c>
      <c r="J301" s="2" t="s">
        <v>22</v>
      </c>
      <c r="K301" s="2" t="s">
        <v>33</v>
      </c>
      <c r="L301" s="12">
        <v>41323</v>
      </c>
      <c r="M301" s="9">
        <f t="shared" ca="1" si="9"/>
        <v>421</v>
      </c>
      <c r="N301" s="4">
        <v>41744</v>
      </c>
      <c r="O301" s="4" t="s">
        <v>712</v>
      </c>
      <c r="P301" s="2" t="s">
        <v>665</v>
      </c>
      <c r="Q301" s="2" t="s">
        <v>738</v>
      </c>
      <c r="R301" s="2" t="s">
        <v>739</v>
      </c>
      <c r="S301" s="8" t="s">
        <v>766</v>
      </c>
      <c r="T301" s="2" t="s">
        <v>719</v>
      </c>
      <c r="U301" s="2" t="s">
        <v>749</v>
      </c>
      <c r="V301" s="2" t="s">
        <v>673</v>
      </c>
    </row>
    <row r="302" spans="1:22" x14ac:dyDescent="0.25">
      <c r="A302" s="2" t="s">
        <v>835</v>
      </c>
      <c r="B302" s="7">
        <v>1001644719</v>
      </c>
      <c r="C302" s="2" t="s">
        <v>8</v>
      </c>
      <c r="D302" s="6" t="s">
        <v>733</v>
      </c>
      <c r="E302" s="4">
        <v>24433</v>
      </c>
      <c r="F302" s="9">
        <f t="shared" ca="1" si="8"/>
        <v>54.440208660261284</v>
      </c>
      <c r="G302" s="2" t="s">
        <v>12</v>
      </c>
      <c r="H302" s="2" t="s">
        <v>30</v>
      </c>
      <c r="I302" s="2" t="s">
        <v>15</v>
      </c>
      <c r="J302" s="2" t="s">
        <v>22</v>
      </c>
      <c r="K302" s="2" t="s">
        <v>17</v>
      </c>
      <c r="L302" s="12">
        <v>40770</v>
      </c>
      <c r="M302" s="9">
        <f t="shared" ca="1" si="9"/>
        <v>3533</v>
      </c>
      <c r="N302" s="4"/>
      <c r="O302" s="4" t="s">
        <v>715</v>
      </c>
      <c r="P302" s="2" t="s">
        <v>11</v>
      </c>
      <c r="Q302" s="2" t="s">
        <v>870</v>
      </c>
      <c r="R302" s="2" t="s">
        <v>887</v>
      </c>
      <c r="S302" s="10">
        <v>27</v>
      </c>
      <c r="T302" s="2" t="s">
        <v>871</v>
      </c>
      <c r="U302" s="2" t="s">
        <v>141</v>
      </c>
      <c r="V302" s="2" t="s">
        <v>673</v>
      </c>
    </row>
    <row r="303" spans="1:22" x14ac:dyDescent="0.25">
      <c r="B303" s="7"/>
      <c r="S303" s="10"/>
    </row>
  </sheetData>
  <sortState ref="A2:V302">
    <sortCondition ref="Q2:Q302"/>
    <sortCondition ref="R2:R3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tabSelected="1" topLeftCell="A175" zoomScale="70" zoomScaleNormal="70" workbookViewId="0">
      <selection activeCell="P211" sqref="P211"/>
    </sheetView>
  </sheetViews>
  <sheetFormatPr defaultRowHeight="15" x14ac:dyDescent="0.25"/>
  <cols>
    <col min="1" max="1" width="31.7109375" style="1" customWidth="1"/>
    <col min="2" max="2" width="12.7109375" style="7" customWidth="1"/>
    <col min="3" max="3" width="15" customWidth="1"/>
    <col min="4" max="4" width="10.28515625" customWidth="1"/>
    <col min="5" max="5" width="13" customWidth="1"/>
    <col min="6" max="6" width="23.28515625" customWidth="1"/>
    <col min="7" max="7" width="24" customWidth="1"/>
    <col min="8" max="8" width="15.140625" customWidth="1"/>
    <col min="9" max="9" width="28.28515625" customWidth="1"/>
    <col min="10" max="10" width="12.140625" style="10" customWidth="1"/>
    <col min="11" max="11" width="17.28515625" customWidth="1"/>
    <col min="12" max="12" width="24.85546875" customWidth="1"/>
    <col min="13" max="16" width="16.7109375" customWidth="1"/>
    <col min="17" max="17" width="18.140625" customWidth="1"/>
  </cols>
  <sheetData>
    <row r="1" spans="1:16" s="3" customFormat="1" x14ac:dyDescent="0.25">
      <c r="A1" s="3" t="s">
        <v>420</v>
      </c>
      <c r="B1" s="23" t="s">
        <v>864</v>
      </c>
      <c r="C1" s="3" t="s">
        <v>418</v>
      </c>
      <c r="D1" s="3" t="s">
        <v>760</v>
      </c>
      <c r="E1" s="3" t="s">
        <v>865</v>
      </c>
      <c r="F1" s="3" t="s">
        <v>866</v>
      </c>
      <c r="G1" s="3" t="s">
        <v>681</v>
      </c>
      <c r="H1" s="3" t="s">
        <v>660</v>
      </c>
      <c r="I1" s="3" t="s">
        <v>728</v>
      </c>
      <c r="J1" s="28" t="s">
        <v>867</v>
      </c>
      <c r="K1" s="3" t="s">
        <v>419</v>
      </c>
      <c r="L1" s="3" t="s">
        <v>670</v>
      </c>
      <c r="M1" s="3" t="s">
        <v>902</v>
      </c>
      <c r="N1" s="3" t="s">
        <v>903</v>
      </c>
      <c r="O1" s="3" t="s">
        <v>868</v>
      </c>
      <c r="P1" s="3" t="s">
        <v>904</v>
      </c>
    </row>
    <row r="2" spans="1:16" x14ac:dyDescent="0.25">
      <c r="A2" s="2" t="s">
        <v>7</v>
      </c>
      <c r="B2" s="2" t="s">
        <v>17</v>
      </c>
      <c r="C2" s="12">
        <v>40756</v>
      </c>
      <c r="D2" s="9">
        <f t="shared" ref="D2:D65" ca="1" si="0">IF(ISBLANK(E2), _xlfn.DAYS(NOW(), C2), _xlfn.DAYS(E2, C2))</f>
        <v>3547</v>
      </c>
      <c r="E2" s="1"/>
      <c r="F2" s="4" t="s">
        <v>715</v>
      </c>
      <c r="G2" s="2" t="s">
        <v>11</v>
      </c>
      <c r="H2" s="2" t="s">
        <v>666</v>
      </c>
      <c r="I2" s="2" t="s">
        <v>746</v>
      </c>
      <c r="J2" s="29">
        <v>54.5</v>
      </c>
      <c r="K2" s="2" t="s">
        <v>886</v>
      </c>
      <c r="L2" s="2" t="s">
        <v>673</v>
      </c>
      <c r="M2" s="19">
        <v>0</v>
      </c>
      <c r="N2" s="19">
        <v>0</v>
      </c>
      <c r="O2" s="19">
        <v>0</v>
      </c>
      <c r="P2" s="19">
        <v>0</v>
      </c>
    </row>
    <row r="3" spans="1:16" x14ac:dyDescent="0.25">
      <c r="A3" s="2" t="s">
        <v>447</v>
      </c>
      <c r="B3" s="2" t="s">
        <v>74</v>
      </c>
      <c r="C3" s="12">
        <v>41547</v>
      </c>
      <c r="D3" s="9">
        <f t="shared" ca="1" si="0"/>
        <v>311</v>
      </c>
      <c r="E3" s="4">
        <v>41858</v>
      </c>
      <c r="F3" s="4" t="s">
        <v>708</v>
      </c>
      <c r="G3" s="2" t="s">
        <v>665</v>
      </c>
      <c r="H3" s="2" t="s">
        <v>666</v>
      </c>
      <c r="I3" s="2" t="s">
        <v>746</v>
      </c>
      <c r="J3" s="29">
        <v>50.5</v>
      </c>
      <c r="K3" s="2" t="s">
        <v>886</v>
      </c>
      <c r="L3" s="2" t="s">
        <v>673</v>
      </c>
      <c r="M3" s="19">
        <v>0</v>
      </c>
      <c r="N3" s="19">
        <v>0</v>
      </c>
      <c r="O3" s="19">
        <v>0</v>
      </c>
      <c r="P3" s="19">
        <v>0</v>
      </c>
    </row>
    <row r="4" spans="1:16" x14ac:dyDescent="0.25">
      <c r="A4" s="2" t="s">
        <v>161</v>
      </c>
      <c r="B4" s="2" t="s">
        <v>17</v>
      </c>
      <c r="C4" s="12">
        <v>42397</v>
      </c>
      <c r="D4" s="9">
        <f t="shared" ca="1" si="0"/>
        <v>1906</v>
      </c>
      <c r="E4" s="1"/>
      <c r="F4" s="4" t="s">
        <v>715</v>
      </c>
      <c r="G4" s="2" t="s">
        <v>11</v>
      </c>
      <c r="H4" s="2" t="s">
        <v>666</v>
      </c>
      <c r="I4" s="2" t="s">
        <v>746</v>
      </c>
      <c r="J4" s="29">
        <v>55</v>
      </c>
      <c r="K4" s="2" t="s">
        <v>886</v>
      </c>
      <c r="L4" s="2" t="s">
        <v>671</v>
      </c>
      <c r="M4" s="19">
        <v>0</v>
      </c>
      <c r="N4" s="19">
        <v>0</v>
      </c>
      <c r="O4" s="19">
        <v>0</v>
      </c>
      <c r="P4" s="19">
        <v>0</v>
      </c>
    </row>
    <row r="5" spans="1:16" x14ac:dyDescent="0.25">
      <c r="A5" s="2" t="s">
        <v>466</v>
      </c>
      <c r="B5" s="2" t="s">
        <v>17</v>
      </c>
      <c r="C5" s="12">
        <v>41900</v>
      </c>
      <c r="D5" s="9">
        <f t="shared" ca="1" si="0"/>
        <v>2403</v>
      </c>
      <c r="E5" s="1"/>
      <c r="F5" s="4" t="s">
        <v>715</v>
      </c>
      <c r="G5" s="2" t="s">
        <v>11</v>
      </c>
      <c r="H5" s="2" t="s">
        <v>666</v>
      </c>
      <c r="I5" s="2" t="s">
        <v>746</v>
      </c>
      <c r="J5" s="29">
        <v>51</v>
      </c>
      <c r="K5" s="2" t="s">
        <v>886</v>
      </c>
      <c r="L5" s="2" t="s">
        <v>673</v>
      </c>
      <c r="M5" s="19">
        <v>0</v>
      </c>
      <c r="N5" s="19">
        <v>0</v>
      </c>
      <c r="O5" s="19">
        <v>0</v>
      </c>
      <c r="P5" s="19">
        <v>0</v>
      </c>
    </row>
    <row r="6" spans="1:16" x14ac:dyDescent="0.25">
      <c r="A6" s="2" t="s">
        <v>225</v>
      </c>
      <c r="B6" s="2" t="s">
        <v>17</v>
      </c>
      <c r="C6" s="12">
        <v>42157</v>
      </c>
      <c r="D6" s="9">
        <f t="shared" ca="1" si="0"/>
        <v>2146</v>
      </c>
      <c r="E6" s="1"/>
      <c r="F6" s="4" t="s">
        <v>715</v>
      </c>
      <c r="G6" s="2" t="s">
        <v>11</v>
      </c>
      <c r="H6" s="2" t="s">
        <v>666</v>
      </c>
      <c r="I6" s="2" t="s">
        <v>746</v>
      </c>
      <c r="J6" s="29">
        <v>54</v>
      </c>
      <c r="K6" s="2" t="s">
        <v>886</v>
      </c>
      <c r="L6" s="2" t="s">
        <v>673</v>
      </c>
      <c r="M6" s="19">
        <v>0</v>
      </c>
      <c r="N6" s="19">
        <v>0</v>
      </c>
      <c r="O6" s="19">
        <v>0</v>
      </c>
      <c r="P6" s="19">
        <v>0</v>
      </c>
    </row>
    <row r="7" spans="1:16" x14ac:dyDescent="0.25">
      <c r="A7" s="2" t="s">
        <v>828</v>
      </c>
      <c r="B7" s="2" t="s">
        <v>17</v>
      </c>
      <c r="C7" s="12">
        <v>40553</v>
      </c>
      <c r="D7" s="9">
        <f t="shared" ca="1" si="0"/>
        <v>1797</v>
      </c>
      <c r="E7" s="4">
        <v>42350</v>
      </c>
      <c r="F7" s="4" t="s">
        <v>705</v>
      </c>
      <c r="G7" s="2" t="s">
        <v>663</v>
      </c>
      <c r="H7" s="2" t="s">
        <v>666</v>
      </c>
      <c r="I7" s="2" t="s">
        <v>746</v>
      </c>
      <c r="J7" s="29">
        <v>48</v>
      </c>
      <c r="K7" s="2" t="s">
        <v>886</v>
      </c>
      <c r="L7" s="2" t="s">
        <v>673</v>
      </c>
      <c r="M7" s="19">
        <v>0</v>
      </c>
      <c r="N7" s="19">
        <v>0</v>
      </c>
      <c r="O7" s="19">
        <v>0</v>
      </c>
      <c r="P7" s="19">
        <v>0</v>
      </c>
    </row>
    <row r="8" spans="1:16" x14ac:dyDescent="0.25">
      <c r="A8" s="2" t="s">
        <v>478</v>
      </c>
      <c r="B8" s="2" t="s">
        <v>74</v>
      </c>
      <c r="C8" s="12">
        <v>40595</v>
      </c>
      <c r="D8" s="9">
        <f t="shared" ca="1" si="0"/>
        <v>581</v>
      </c>
      <c r="E8" s="4">
        <v>41176</v>
      </c>
      <c r="F8" s="4" t="s">
        <v>758</v>
      </c>
      <c r="G8" s="2" t="s">
        <v>665</v>
      </c>
      <c r="H8" s="2" t="s">
        <v>666</v>
      </c>
      <c r="I8" s="2" t="s">
        <v>746</v>
      </c>
      <c r="J8" s="29">
        <v>42</v>
      </c>
      <c r="K8" s="2" t="s">
        <v>886</v>
      </c>
      <c r="L8" s="2" t="s">
        <v>703</v>
      </c>
      <c r="M8" s="19">
        <v>0</v>
      </c>
      <c r="N8" s="19">
        <v>0</v>
      </c>
      <c r="O8" s="19">
        <v>0</v>
      </c>
      <c r="P8" s="19">
        <v>0</v>
      </c>
    </row>
    <row r="9" spans="1:16" x14ac:dyDescent="0.25">
      <c r="A9" s="2" t="s">
        <v>523</v>
      </c>
      <c r="B9" s="2" t="s">
        <v>17</v>
      </c>
      <c r="C9" s="12">
        <v>41547</v>
      </c>
      <c r="D9" s="9">
        <f t="shared" ca="1" si="0"/>
        <v>2756</v>
      </c>
      <c r="E9" s="1"/>
      <c r="F9" s="4" t="s">
        <v>715</v>
      </c>
      <c r="G9" s="2" t="s">
        <v>11</v>
      </c>
      <c r="H9" s="2" t="s">
        <v>666</v>
      </c>
      <c r="I9" s="2" t="s">
        <v>746</v>
      </c>
      <c r="J9" s="29">
        <v>55</v>
      </c>
      <c r="K9" s="2" t="s">
        <v>886</v>
      </c>
      <c r="L9" s="2" t="s">
        <v>671</v>
      </c>
      <c r="M9" s="19">
        <v>0</v>
      </c>
      <c r="N9" s="19">
        <v>0</v>
      </c>
      <c r="O9" s="19">
        <v>0</v>
      </c>
      <c r="P9" s="19">
        <v>0</v>
      </c>
    </row>
    <row r="10" spans="1:16" x14ac:dyDescent="0.25">
      <c r="A10" s="2" t="s">
        <v>527</v>
      </c>
      <c r="B10" s="2" t="s">
        <v>291</v>
      </c>
      <c r="C10" s="12">
        <v>41137</v>
      </c>
      <c r="D10" s="9">
        <f t="shared" ca="1" si="0"/>
        <v>3166</v>
      </c>
      <c r="E10" s="1"/>
      <c r="F10" s="4" t="s">
        <v>715</v>
      </c>
      <c r="G10" s="2" t="s">
        <v>11</v>
      </c>
      <c r="H10" s="2" t="s">
        <v>666</v>
      </c>
      <c r="I10" s="2" t="s">
        <v>746</v>
      </c>
      <c r="J10" s="29">
        <v>53</v>
      </c>
      <c r="K10" s="2" t="s">
        <v>886</v>
      </c>
      <c r="L10" s="2" t="s">
        <v>673</v>
      </c>
      <c r="M10" s="19">
        <v>0</v>
      </c>
      <c r="N10" s="19">
        <v>0</v>
      </c>
      <c r="O10" s="19">
        <v>0</v>
      </c>
      <c r="P10" s="19">
        <v>0</v>
      </c>
    </row>
    <row r="11" spans="1:16" x14ac:dyDescent="0.25">
      <c r="A11" s="2" t="s">
        <v>119</v>
      </c>
      <c r="B11" s="2" t="s">
        <v>17</v>
      </c>
      <c r="C11" s="12">
        <v>40476</v>
      </c>
      <c r="D11" s="9">
        <f t="shared" ca="1" si="0"/>
        <v>2032</v>
      </c>
      <c r="E11" s="4">
        <v>42508</v>
      </c>
      <c r="F11" s="4" t="s">
        <v>704</v>
      </c>
      <c r="G11" s="2" t="s">
        <v>665</v>
      </c>
      <c r="H11" s="2" t="s">
        <v>666</v>
      </c>
      <c r="I11" s="2" t="s">
        <v>746</v>
      </c>
      <c r="J11" s="29">
        <v>38</v>
      </c>
      <c r="K11" s="2" t="s">
        <v>886</v>
      </c>
      <c r="L11" s="2" t="s">
        <v>673</v>
      </c>
      <c r="M11" s="19">
        <v>0</v>
      </c>
      <c r="N11" s="19">
        <v>0</v>
      </c>
      <c r="O11" s="19">
        <v>0</v>
      </c>
      <c r="P11" s="19">
        <v>0</v>
      </c>
    </row>
    <row r="12" spans="1:16" x14ac:dyDescent="0.25">
      <c r="A12" s="2" t="s">
        <v>487</v>
      </c>
      <c r="B12" s="2" t="s">
        <v>17</v>
      </c>
      <c r="C12" s="12">
        <v>41184</v>
      </c>
      <c r="D12" s="9">
        <f t="shared" ca="1" si="0"/>
        <v>3119</v>
      </c>
      <c r="E12" s="1"/>
      <c r="F12" s="4" t="s">
        <v>715</v>
      </c>
      <c r="G12" s="2" t="s">
        <v>11</v>
      </c>
      <c r="H12" s="2" t="s">
        <v>666</v>
      </c>
      <c r="I12" s="2" t="s">
        <v>746</v>
      </c>
      <c r="J12" s="29">
        <v>52</v>
      </c>
      <c r="K12" s="2" t="s">
        <v>886</v>
      </c>
      <c r="L12" s="2" t="s">
        <v>673</v>
      </c>
      <c r="M12" s="19">
        <v>0</v>
      </c>
      <c r="N12" s="19">
        <v>0</v>
      </c>
      <c r="O12" s="19">
        <v>0</v>
      </c>
      <c r="P12" s="19">
        <v>0</v>
      </c>
    </row>
    <row r="13" spans="1:16" x14ac:dyDescent="0.25">
      <c r="A13" s="2" t="s">
        <v>829</v>
      </c>
      <c r="B13" s="2" t="s">
        <v>17</v>
      </c>
      <c r="C13" s="12">
        <v>40379</v>
      </c>
      <c r="D13" s="9">
        <f t="shared" ca="1" si="0"/>
        <v>3924</v>
      </c>
      <c r="E13" s="1"/>
      <c r="F13" s="4" t="s">
        <v>715</v>
      </c>
      <c r="G13" s="2" t="s">
        <v>11</v>
      </c>
      <c r="H13" s="2" t="s">
        <v>666</v>
      </c>
      <c r="I13" s="2" t="s">
        <v>746</v>
      </c>
      <c r="J13" s="29">
        <v>53</v>
      </c>
      <c r="K13" s="2" t="s">
        <v>886</v>
      </c>
      <c r="L13" s="2" t="s">
        <v>703</v>
      </c>
      <c r="M13" s="19">
        <v>0</v>
      </c>
      <c r="N13" s="19">
        <v>0</v>
      </c>
      <c r="O13" s="19">
        <v>0</v>
      </c>
      <c r="P13" s="19">
        <v>0</v>
      </c>
    </row>
    <row r="14" spans="1:16" x14ac:dyDescent="0.25">
      <c r="A14" s="2" t="s">
        <v>493</v>
      </c>
      <c r="B14" s="2" t="s">
        <v>33</v>
      </c>
      <c r="C14" s="12">
        <v>39821</v>
      </c>
      <c r="D14" s="9">
        <f t="shared" ca="1" si="0"/>
        <v>4482</v>
      </c>
      <c r="E14" s="1"/>
      <c r="F14" s="4" t="s">
        <v>715</v>
      </c>
      <c r="G14" s="2" t="s">
        <v>11</v>
      </c>
      <c r="H14" s="2" t="s">
        <v>666</v>
      </c>
      <c r="I14" s="2" t="s">
        <v>746</v>
      </c>
      <c r="J14" s="29">
        <v>55</v>
      </c>
      <c r="K14" s="2" t="s">
        <v>886</v>
      </c>
      <c r="L14" s="2" t="s">
        <v>673</v>
      </c>
      <c r="M14" s="19">
        <v>0</v>
      </c>
      <c r="N14" s="19">
        <v>0</v>
      </c>
      <c r="O14" s="19">
        <v>0</v>
      </c>
      <c r="P14" s="19">
        <v>0</v>
      </c>
    </row>
    <row r="15" spans="1:16" x14ac:dyDescent="0.25">
      <c r="A15" s="2" t="s">
        <v>77</v>
      </c>
      <c r="B15" s="2" t="s">
        <v>33</v>
      </c>
      <c r="C15" s="12">
        <v>40812</v>
      </c>
      <c r="D15" s="9">
        <f t="shared" ca="1" si="0"/>
        <v>98</v>
      </c>
      <c r="E15" s="4">
        <v>40910</v>
      </c>
      <c r="F15" s="4" t="s">
        <v>704</v>
      </c>
      <c r="G15" s="2" t="s">
        <v>665</v>
      </c>
      <c r="H15" s="2" t="s">
        <v>666</v>
      </c>
      <c r="I15" s="2" t="s">
        <v>746</v>
      </c>
      <c r="J15" s="29">
        <v>33.5</v>
      </c>
      <c r="K15" s="2" t="s">
        <v>886</v>
      </c>
      <c r="L15" s="2" t="s">
        <v>673</v>
      </c>
      <c r="M15" s="19">
        <v>0</v>
      </c>
      <c r="N15" s="19">
        <v>0</v>
      </c>
      <c r="O15" s="19">
        <v>0</v>
      </c>
      <c r="P15" s="19">
        <v>0</v>
      </c>
    </row>
    <row r="16" spans="1:16" x14ac:dyDescent="0.25">
      <c r="A16" s="2" t="s">
        <v>539</v>
      </c>
      <c r="B16" s="2" t="s">
        <v>17</v>
      </c>
      <c r="C16" s="12">
        <v>40729</v>
      </c>
      <c r="D16" s="9">
        <f t="shared" ca="1" si="0"/>
        <v>3574</v>
      </c>
      <c r="E16" s="4"/>
      <c r="F16" s="4" t="s">
        <v>715</v>
      </c>
      <c r="G16" s="2" t="s">
        <v>11</v>
      </c>
      <c r="H16" s="2" t="s">
        <v>666</v>
      </c>
      <c r="I16" s="2" t="s">
        <v>744</v>
      </c>
      <c r="J16" s="29">
        <v>20</v>
      </c>
      <c r="K16" s="2" t="s">
        <v>857</v>
      </c>
      <c r="L16" s="2" t="s">
        <v>671</v>
      </c>
      <c r="M16" s="19">
        <v>15</v>
      </c>
      <c r="N16" s="19">
        <v>17</v>
      </c>
      <c r="O16" s="19">
        <v>0</v>
      </c>
      <c r="P16" s="19">
        <v>0</v>
      </c>
    </row>
    <row r="17" spans="1:16" x14ac:dyDescent="0.25">
      <c r="A17" s="2" t="s">
        <v>621</v>
      </c>
      <c r="B17" s="2" t="s">
        <v>17</v>
      </c>
      <c r="C17" s="12">
        <v>39454</v>
      </c>
      <c r="D17" s="9">
        <f t="shared" ca="1" si="0"/>
        <v>4849</v>
      </c>
      <c r="E17" s="4"/>
      <c r="F17" s="4" t="s">
        <v>715</v>
      </c>
      <c r="G17" s="2" t="s">
        <v>11</v>
      </c>
      <c r="H17" s="2" t="s">
        <v>666</v>
      </c>
      <c r="I17" s="2" t="s">
        <v>744</v>
      </c>
      <c r="J17" s="29">
        <v>21</v>
      </c>
      <c r="K17" s="2" t="s">
        <v>860</v>
      </c>
      <c r="L17" s="2" t="s">
        <v>673</v>
      </c>
      <c r="M17" s="19">
        <v>8</v>
      </c>
      <c r="N17" s="19">
        <v>10</v>
      </c>
      <c r="O17" s="19">
        <v>1</v>
      </c>
      <c r="P17" s="19">
        <v>0</v>
      </c>
    </row>
    <row r="18" spans="1:16" x14ac:dyDescent="0.25">
      <c r="A18" s="2" t="s">
        <v>831</v>
      </c>
      <c r="B18" s="2" t="s">
        <v>17</v>
      </c>
      <c r="C18" s="12">
        <v>40735</v>
      </c>
      <c r="D18" s="9">
        <f t="shared" ca="1" si="0"/>
        <v>57</v>
      </c>
      <c r="E18" s="4">
        <v>40792</v>
      </c>
      <c r="F18" s="4" t="s">
        <v>706</v>
      </c>
      <c r="G18" s="2" t="s">
        <v>665</v>
      </c>
      <c r="H18" s="2" t="s">
        <v>666</v>
      </c>
      <c r="I18" s="2" t="s">
        <v>744</v>
      </c>
      <c r="J18" s="29">
        <v>16</v>
      </c>
      <c r="K18" s="2" t="s">
        <v>858</v>
      </c>
      <c r="L18" s="2" t="s">
        <v>675</v>
      </c>
      <c r="M18" s="19">
        <v>6</v>
      </c>
      <c r="N18" s="19">
        <v>8</v>
      </c>
      <c r="O18" s="19">
        <v>3</v>
      </c>
      <c r="P18" s="19">
        <v>1</v>
      </c>
    </row>
    <row r="19" spans="1:16" x14ac:dyDescent="0.25">
      <c r="A19" s="2" t="s">
        <v>128</v>
      </c>
      <c r="B19" s="2" t="s">
        <v>17</v>
      </c>
      <c r="C19" s="12">
        <v>40917</v>
      </c>
      <c r="D19" s="9">
        <f t="shared" ca="1" si="0"/>
        <v>3386</v>
      </c>
      <c r="E19" s="4"/>
      <c r="F19" s="4" t="s">
        <v>715</v>
      </c>
      <c r="G19" s="2" t="s">
        <v>11</v>
      </c>
      <c r="H19" s="2" t="s">
        <v>666</v>
      </c>
      <c r="I19" s="2" t="s">
        <v>744</v>
      </c>
      <c r="J19" s="29">
        <v>23</v>
      </c>
      <c r="K19" s="2" t="s">
        <v>859</v>
      </c>
      <c r="L19" s="2" t="s">
        <v>674</v>
      </c>
      <c r="M19" s="19">
        <v>19</v>
      </c>
      <c r="N19" s="19">
        <v>19</v>
      </c>
      <c r="O19" s="19">
        <v>0</v>
      </c>
      <c r="P19" s="19">
        <v>0</v>
      </c>
    </row>
    <row r="20" spans="1:16" x14ac:dyDescent="0.25">
      <c r="A20" s="2" t="s">
        <v>546</v>
      </c>
      <c r="B20" s="2" t="s">
        <v>17</v>
      </c>
      <c r="C20" s="12">
        <v>41547</v>
      </c>
      <c r="D20" s="9">
        <f t="shared" ca="1" si="0"/>
        <v>2756</v>
      </c>
      <c r="E20" s="4"/>
      <c r="F20" s="4" t="s">
        <v>715</v>
      </c>
      <c r="G20" s="2" t="s">
        <v>11</v>
      </c>
      <c r="H20" s="2" t="s">
        <v>666</v>
      </c>
      <c r="I20" s="2" t="s">
        <v>744</v>
      </c>
      <c r="J20" s="29">
        <v>22</v>
      </c>
      <c r="K20" s="2" t="s">
        <v>861</v>
      </c>
      <c r="L20" s="2" t="s">
        <v>675</v>
      </c>
      <c r="M20" s="19">
        <v>6</v>
      </c>
      <c r="N20" s="19">
        <v>6</v>
      </c>
      <c r="O20" s="19">
        <v>1</v>
      </c>
      <c r="P20" s="19">
        <v>0</v>
      </c>
    </row>
    <row r="21" spans="1:16" x14ac:dyDescent="0.25">
      <c r="A21" s="2" t="s">
        <v>448</v>
      </c>
      <c r="B21" s="2" t="s">
        <v>366</v>
      </c>
      <c r="C21" s="12">
        <v>40000</v>
      </c>
      <c r="D21" s="9">
        <f t="shared" ca="1" si="0"/>
        <v>4303</v>
      </c>
      <c r="E21" s="4"/>
      <c r="F21" s="4" t="s">
        <v>715</v>
      </c>
      <c r="G21" s="2" t="s">
        <v>664</v>
      </c>
      <c r="H21" s="2" t="s">
        <v>666</v>
      </c>
      <c r="I21" s="2" t="s">
        <v>744</v>
      </c>
      <c r="J21" s="29">
        <v>22</v>
      </c>
      <c r="K21" s="2" t="s">
        <v>869</v>
      </c>
      <c r="L21" s="2" t="s">
        <v>673</v>
      </c>
      <c r="M21" s="19">
        <v>10</v>
      </c>
      <c r="N21" s="19">
        <v>10</v>
      </c>
      <c r="O21" s="19">
        <v>0</v>
      </c>
      <c r="P21" s="19">
        <v>0</v>
      </c>
    </row>
    <row r="22" spans="1:16" x14ac:dyDescent="0.25">
      <c r="A22" s="2" t="s">
        <v>135</v>
      </c>
      <c r="B22" s="2" t="s">
        <v>291</v>
      </c>
      <c r="C22" s="12">
        <v>40553</v>
      </c>
      <c r="D22" s="9">
        <f t="shared" ca="1" si="0"/>
        <v>2</v>
      </c>
      <c r="E22" s="4">
        <v>40555</v>
      </c>
      <c r="F22" s="4" t="s">
        <v>704</v>
      </c>
      <c r="G22" s="2" t="s">
        <v>665</v>
      </c>
      <c r="H22" s="2" t="s">
        <v>666</v>
      </c>
      <c r="I22" s="2" t="s">
        <v>744</v>
      </c>
      <c r="J22" s="29">
        <v>17</v>
      </c>
      <c r="K22" s="2" t="s">
        <v>200</v>
      </c>
      <c r="L22" s="2" t="s">
        <v>675</v>
      </c>
      <c r="M22" s="19">
        <v>5</v>
      </c>
      <c r="N22" s="19">
        <v>7</v>
      </c>
      <c r="O22" s="19">
        <v>3</v>
      </c>
      <c r="P22" s="19">
        <v>2</v>
      </c>
    </row>
    <row r="23" spans="1:16" x14ac:dyDescent="0.25">
      <c r="A23" s="2" t="s">
        <v>469</v>
      </c>
      <c r="B23" s="2" t="s">
        <v>74</v>
      </c>
      <c r="C23" s="12">
        <v>41001</v>
      </c>
      <c r="D23" s="9">
        <f t="shared" ca="1" si="0"/>
        <v>170</v>
      </c>
      <c r="E23" s="4">
        <v>41171</v>
      </c>
      <c r="F23" s="4" t="s">
        <v>758</v>
      </c>
      <c r="G23" s="2" t="s">
        <v>665</v>
      </c>
      <c r="H23" s="2" t="s">
        <v>666</v>
      </c>
      <c r="I23" s="2" t="s">
        <v>744</v>
      </c>
      <c r="J23" s="29">
        <v>22</v>
      </c>
      <c r="K23" s="2" t="s">
        <v>863</v>
      </c>
      <c r="L23" s="2" t="s">
        <v>682</v>
      </c>
      <c r="M23" s="19">
        <v>5</v>
      </c>
      <c r="N23" s="19">
        <v>8</v>
      </c>
      <c r="O23" s="19">
        <v>0</v>
      </c>
      <c r="P23" s="19">
        <v>0</v>
      </c>
    </row>
    <row r="24" spans="1:16" x14ac:dyDescent="0.25">
      <c r="A24" s="2" t="s">
        <v>139</v>
      </c>
      <c r="B24" s="2" t="s">
        <v>366</v>
      </c>
      <c r="C24" s="12">
        <v>40959</v>
      </c>
      <c r="D24" s="9">
        <f t="shared" ca="1" si="0"/>
        <v>3344</v>
      </c>
      <c r="E24" s="4"/>
      <c r="F24" s="4" t="s">
        <v>715</v>
      </c>
      <c r="G24" s="2" t="s">
        <v>11</v>
      </c>
      <c r="H24" s="2" t="s">
        <v>666</v>
      </c>
      <c r="I24" s="2" t="s">
        <v>744</v>
      </c>
      <c r="J24" s="29">
        <v>16.760000000000002</v>
      </c>
      <c r="K24" s="2" t="s">
        <v>862</v>
      </c>
      <c r="L24" s="2" t="s">
        <v>673</v>
      </c>
      <c r="M24" s="19">
        <v>10</v>
      </c>
      <c r="N24" s="19">
        <v>10</v>
      </c>
      <c r="O24" s="19">
        <v>0</v>
      </c>
      <c r="P24" s="19">
        <v>0</v>
      </c>
    </row>
    <row r="25" spans="1:16" x14ac:dyDescent="0.25">
      <c r="A25" s="2" t="s">
        <v>684</v>
      </c>
      <c r="B25" s="2" t="s">
        <v>17</v>
      </c>
      <c r="C25" s="12">
        <v>41176</v>
      </c>
      <c r="D25" s="9">
        <f t="shared" ca="1" si="0"/>
        <v>194</v>
      </c>
      <c r="E25" s="4">
        <v>41370</v>
      </c>
      <c r="F25" s="4" t="s">
        <v>704</v>
      </c>
      <c r="G25" s="2" t="s">
        <v>665</v>
      </c>
      <c r="H25" s="2" t="s">
        <v>666</v>
      </c>
      <c r="I25" s="2" t="s">
        <v>744</v>
      </c>
      <c r="J25" s="29">
        <v>18</v>
      </c>
      <c r="K25" s="2" t="s">
        <v>857</v>
      </c>
      <c r="L25" s="2" t="s">
        <v>673</v>
      </c>
      <c r="M25" s="19">
        <v>12</v>
      </c>
      <c r="N25" s="19">
        <v>12</v>
      </c>
      <c r="O25" s="19">
        <v>0</v>
      </c>
      <c r="P25" s="19">
        <v>0</v>
      </c>
    </row>
    <row r="26" spans="1:16" x14ac:dyDescent="0.25">
      <c r="A26" s="2" t="s">
        <v>450</v>
      </c>
      <c r="B26" s="2" t="s">
        <v>17</v>
      </c>
      <c r="C26" s="12">
        <v>40637</v>
      </c>
      <c r="D26" s="9">
        <f t="shared" ca="1" si="0"/>
        <v>3666</v>
      </c>
      <c r="E26" s="4"/>
      <c r="F26" s="4" t="s">
        <v>715</v>
      </c>
      <c r="G26" s="2" t="s">
        <v>11</v>
      </c>
      <c r="H26" s="2" t="s">
        <v>666</v>
      </c>
      <c r="I26" s="2" t="s">
        <v>744</v>
      </c>
      <c r="J26" s="29">
        <v>22</v>
      </c>
      <c r="K26" s="2" t="s">
        <v>860</v>
      </c>
      <c r="L26" s="2" t="s">
        <v>673</v>
      </c>
      <c r="M26" s="19">
        <v>9</v>
      </c>
      <c r="N26" s="19">
        <v>10</v>
      </c>
      <c r="O26" s="19">
        <v>1</v>
      </c>
      <c r="P26" s="19">
        <v>0</v>
      </c>
    </row>
    <row r="27" spans="1:16" x14ac:dyDescent="0.25">
      <c r="A27" s="2" t="s">
        <v>506</v>
      </c>
      <c r="B27" s="2" t="s">
        <v>74</v>
      </c>
      <c r="C27" s="12">
        <v>41463</v>
      </c>
      <c r="D27" s="9">
        <f t="shared" ca="1" si="0"/>
        <v>2840</v>
      </c>
      <c r="E27" s="4"/>
      <c r="F27" s="4" t="s">
        <v>715</v>
      </c>
      <c r="G27" s="2" t="s">
        <v>664</v>
      </c>
      <c r="H27" s="2" t="s">
        <v>666</v>
      </c>
      <c r="I27" s="2" t="s">
        <v>744</v>
      </c>
      <c r="J27" s="29">
        <v>17</v>
      </c>
      <c r="K27" s="2" t="s">
        <v>858</v>
      </c>
      <c r="L27" s="2" t="s">
        <v>673</v>
      </c>
      <c r="M27" s="19">
        <v>8</v>
      </c>
      <c r="N27" s="19">
        <v>9</v>
      </c>
      <c r="O27" s="19">
        <v>0</v>
      </c>
      <c r="P27" s="19">
        <v>0</v>
      </c>
    </row>
    <row r="28" spans="1:16" x14ac:dyDescent="0.25">
      <c r="A28" s="2" t="s">
        <v>455</v>
      </c>
      <c r="B28" s="2" t="s">
        <v>17</v>
      </c>
      <c r="C28" s="12">
        <v>41001</v>
      </c>
      <c r="D28" s="9">
        <f t="shared" ca="1" si="0"/>
        <v>3302</v>
      </c>
      <c r="E28" s="4"/>
      <c r="F28" s="4" t="s">
        <v>715</v>
      </c>
      <c r="G28" s="2" t="s">
        <v>11</v>
      </c>
      <c r="H28" s="2" t="s">
        <v>666</v>
      </c>
      <c r="I28" s="2" t="s">
        <v>744</v>
      </c>
      <c r="J28" s="29">
        <v>16</v>
      </c>
      <c r="K28" s="2" t="s">
        <v>859</v>
      </c>
      <c r="L28" s="2" t="s">
        <v>673</v>
      </c>
      <c r="M28" s="19">
        <v>10</v>
      </c>
      <c r="N28" s="19">
        <v>12</v>
      </c>
      <c r="O28" s="19">
        <v>1</v>
      </c>
      <c r="P28" s="19">
        <v>0</v>
      </c>
    </row>
    <row r="29" spans="1:16" x14ac:dyDescent="0.25">
      <c r="A29" s="2" t="s">
        <v>709</v>
      </c>
      <c r="B29" s="2" t="s">
        <v>74</v>
      </c>
      <c r="C29" s="12">
        <v>41505</v>
      </c>
      <c r="D29" s="9">
        <f t="shared" ca="1" si="0"/>
        <v>2798</v>
      </c>
      <c r="E29" s="4"/>
      <c r="F29" s="4" t="s">
        <v>715</v>
      </c>
      <c r="G29" s="2" t="s">
        <v>11</v>
      </c>
      <c r="H29" s="2" t="s">
        <v>666</v>
      </c>
      <c r="I29" s="2" t="s">
        <v>744</v>
      </c>
      <c r="J29" s="29">
        <v>22</v>
      </c>
      <c r="K29" s="2" t="s">
        <v>861</v>
      </c>
      <c r="L29" s="2" t="s">
        <v>673</v>
      </c>
      <c r="M29" s="19">
        <v>12</v>
      </c>
      <c r="N29" s="19">
        <v>13</v>
      </c>
      <c r="O29" s="19">
        <v>1</v>
      </c>
      <c r="P29" s="19">
        <v>0</v>
      </c>
    </row>
    <row r="30" spans="1:16" x14ac:dyDescent="0.25">
      <c r="A30" s="2" t="s">
        <v>642</v>
      </c>
      <c r="B30" s="2" t="s">
        <v>17</v>
      </c>
      <c r="C30" s="12">
        <v>41827</v>
      </c>
      <c r="D30" s="9">
        <f t="shared" ca="1" si="0"/>
        <v>2476</v>
      </c>
      <c r="E30" s="4"/>
      <c r="F30" s="4" t="s">
        <v>715</v>
      </c>
      <c r="G30" s="2" t="s">
        <v>11</v>
      </c>
      <c r="H30" s="2" t="s">
        <v>666</v>
      </c>
      <c r="I30" s="2" t="s">
        <v>744</v>
      </c>
      <c r="J30" s="29">
        <v>16</v>
      </c>
      <c r="K30" s="2" t="s">
        <v>869</v>
      </c>
      <c r="L30" s="2" t="s">
        <v>671</v>
      </c>
      <c r="M30" s="19">
        <v>16</v>
      </c>
      <c r="N30" s="19">
        <v>15</v>
      </c>
      <c r="O30" s="19">
        <v>0</v>
      </c>
      <c r="P30" s="19">
        <v>0</v>
      </c>
    </row>
    <row r="31" spans="1:16" x14ac:dyDescent="0.25">
      <c r="A31" s="2" t="s">
        <v>655</v>
      </c>
      <c r="B31" s="2" t="s">
        <v>17</v>
      </c>
      <c r="C31" s="12">
        <v>41001</v>
      </c>
      <c r="D31" s="9">
        <f t="shared" ca="1" si="0"/>
        <v>439</v>
      </c>
      <c r="E31" s="4">
        <v>41440</v>
      </c>
      <c r="F31" s="4" t="s">
        <v>704</v>
      </c>
      <c r="G31" s="2" t="s">
        <v>665</v>
      </c>
      <c r="H31" s="2" t="s">
        <v>666</v>
      </c>
      <c r="I31" s="2" t="s">
        <v>744</v>
      </c>
      <c r="J31" s="29">
        <v>20</v>
      </c>
      <c r="K31" s="2" t="s">
        <v>200</v>
      </c>
      <c r="L31" s="2" t="s">
        <v>673</v>
      </c>
      <c r="M31" s="19">
        <v>9</v>
      </c>
      <c r="N31" s="19">
        <v>10</v>
      </c>
      <c r="O31" s="19">
        <v>1</v>
      </c>
      <c r="P31" s="19">
        <v>1</v>
      </c>
    </row>
    <row r="32" spans="1:16" x14ac:dyDescent="0.25">
      <c r="A32" s="2" t="s">
        <v>422</v>
      </c>
      <c r="B32" s="2" t="s">
        <v>33</v>
      </c>
      <c r="C32" s="12">
        <v>41589</v>
      </c>
      <c r="D32" s="9">
        <f t="shared" ca="1" si="0"/>
        <v>2714</v>
      </c>
      <c r="E32" s="4"/>
      <c r="F32" s="4" t="s">
        <v>715</v>
      </c>
      <c r="G32" s="2" t="s">
        <v>664</v>
      </c>
      <c r="H32" s="2" t="s">
        <v>666</v>
      </c>
      <c r="I32" s="2" t="s">
        <v>744</v>
      </c>
      <c r="J32" s="29">
        <v>20</v>
      </c>
      <c r="K32" s="2" t="s">
        <v>863</v>
      </c>
      <c r="L32" s="2" t="s">
        <v>673</v>
      </c>
      <c r="M32" s="19">
        <v>13</v>
      </c>
      <c r="N32" s="19">
        <v>15</v>
      </c>
      <c r="O32" s="19">
        <v>1</v>
      </c>
      <c r="P32" s="19">
        <v>0</v>
      </c>
    </row>
    <row r="33" spans="1:16" x14ac:dyDescent="0.25">
      <c r="A33" s="2" t="s">
        <v>104</v>
      </c>
      <c r="B33" s="2" t="s">
        <v>33</v>
      </c>
      <c r="C33" s="12">
        <v>41729</v>
      </c>
      <c r="D33" s="9">
        <f t="shared" ca="1" si="0"/>
        <v>2574</v>
      </c>
      <c r="E33" s="4"/>
      <c r="F33" s="4" t="s">
        <v>715</v>
      </c>
      <c r="G33" s="2" t="s">
        <v>11</v>
      </c>
      <c r="H33" s="2" t="s">
        <v>666</v>
      </c>
      <c r="I33" s="2" t="s">
        <v>744</v>
      </c>
      <c r="J33" s="29">
        <v>20</v>
      </c>
      <c r="K33" s="2" t="s">
        <v>862</v>
      </c>
      <c r="L33" s="2" t="s">
        <v>673</v>
      </c>
      <c r="M33" s="19">
        <v>11</v>
      </c>
      <c r="N33" s="19">
        <v>12</v>
      </c>
      <c r="O33" s="19">
        <v>1</v>
      </c>
      <c r="P33" s="19">
        <v>0</v>
      </c>
    </row>
    <row r="34" spans="1:16" x14ac:dyDescent="0.25">
      <c r="A34" s="2" t="s">
        <v>451</v>
      </c>
      <c r="B34" s="2" t="s">
        <v>17</v>
      </c>
      <c r="C34" s="12">
        <v>41911</v>
      </c>
      <c r="D34" s="9">
        <f t="shared" ca="1" si="0"/>
        <v>2392</v>
      </c>
      <c r="E34" s="4"/>
      <c r="F34" s="4" t="s">
        <v>715</v>
      </c>
      <c r="G34" s="2" t="s">
        <v>11</v>
      </c>
      <c r="H34" s="2" t="s">
        <v>666</v>
      </c>
      <c r="I34" s="2" t="s">
        <v>744</v>
      </c>
      <c r="J34" s="29">
        <v>16</v>
      </c>
      <c r="K34" s="2" t="s">
        <v>857</v>
      </c>
      <c r="L34" s="2" t="s">
        <v>673</v>
      </c>
      <c r="M34" s="19">
        <v>13</v>
      </c>
      <c r="N34" s="19">
        <v>14</v>
      </c>
      <c r="O34" s="19">
        <v>0</v>
      </c>
      <c r="P34" s="19">
        <v>0</v>
      </c>
    </row>
    <row r="35" spans="1:16" x14ac:dyDescent="0.25">
      <c r="A35" s="2" t="s">
        <v>507</v>
      </c>
      <c r="B35" s="2" t="s">
        <v>17</v>
      </c>
      <c r="C35" s="12">
        <v>41771</v>
      </c>
      <c r="D35" s="9">
        <f t="shared" ca="1" si="0"/>
        <v>2532</v>
      </c>
      <c r="E35" s="4"/>
      <c r="F35" s="4" t="s">
        <v>715</v>
      </c>
      <c r="G35" s="2" t="s">
        <v>11</v>
      </c>
      <c r="H35" s="2" t="s">
        <v>666</v>
      </c>
      <c r="I35" s="2" t="s">
        <v>744</v>
      </c>
      <c r="J35" s="29">
        <v>19.5</v>
      </c>
      <c r="K35" s="2" t="s">
        <v>860</v>
      </c>
      <c r="L35" s="2" t="s">
        <v>673</v>
      </c>
      <c r="M35" s="19">
        <v>13</v>
      </c>
      <c r="N35" s="19">
        <v>13</v>
      </c>
      <c r="O35" s="19">
        <v>0</v>
      </c>
      <c r="P35" s="19">
        <v>0</v>
      </c>
    </row>
    <row r="36" spans="1:16" x14ac:dyDescent="0.25">
      <c r="A36" s="2" t="s">
        <v>543</v>
      </c>
      <c r="B36" s="2" t="s">
        <v>17</v>
      </c>
      <c r="C36" s="12">
        <v>41463</v>
      </c>
      <c r="D36" s="9">
        <f t="shared" ca="1" si="0"/>
        <v>2840</v>
      </c>
      <c r="E36" s="4"/>
      <c r="F36" s="4" t="s">
        <v>715</v>
      </c>
      <c r="G36" s="2" t="s">
        <v>11</v>
      </c>
      <c r="H36" s="2" t="s">
        <v>666</v>
      </c>
      <c r="I36" s="2" t="s">
        <v>744</v>
      </c>
      <c r="J36" s="29">
        <v>22</v>
      </c>
      <c r="K36" s="2" t="s">
        <v>858</v>
      </c>
      <c r="L36" s="2" t="s">
        <v>673</v>
      </c>
      <c r="M36" s="19">
        <v>8</v>
      </c>
      <c r="N36" s="19">
        <v>10</v>
      </c>
      <c r="O36" s="19">
        <v>1</v>
      </c>
      <c r="P36" s="19">
        <v>0</v>
      </c>
    </row>
    <row r="37" spans="1:16" x14ac:dyDescent="0.25">
      <c r="A37" s="2" t="s">
        <v>696</v>
      </c>
      <c r="B37" s="2" t="s">
        <v>17</v>
      </c>
      <c r="C37" s="12">
        <v>40721</v>
      </c>
      <c r="D37" s="9">
        <f t="shared" ca="1" si="0"/>
        <v>1602</v>
      </c>
      <c r="E37" s="4">
        <v>42323</v>
      </c>
      <c r="F37" s="4" t="s">
        <v>710</v>
      </c>
      <c r="G37" s="2" t="s">
        <v>665</v>
      </c>
      <c r="H37" s="2" t="s">
        <v>666</v>
      </c>
      <c r="I37" s="2" t="s">
        <v>744</v>
      </c>
      <c r="J37" s="29">
        <v>21</v>
      </c>
      <c r="K37" s="2" t="s">
        <v>859</v>
      </c>
      <c r="L37" s="2" t="s">
        <v>682</v>
      </c>
      <c r="M37" s="19">
        <v>6</v>
      </c>
      <c r="N37" s="19">
        <v>7</v>
      </c>
      <c r="O37" s="19">
        <v>3</v>
      </c>
      <c r="P37" s="19">
        <v>0</v>
      </c>
    </row>
    <row r="38" spans="1:16" x14ac:dyDescent="0.25">
      <c r="A38" s="2" t="s">
        <v>606</v>
      </c>
      <c r="B38" s="2" t="s">
        <v>33</v>
      </c>
      <c r="C38" s="12">
        <v>40819</v>
      </c>
      <c r="D38" s="9">
        <f t="shared" ca="1" si="0"/>
        <v>3484</v>
      </c>
      <c r="E38" s="4"/>
      <c r="F38" s="4" t="s">
        <v>715</v>
      </c>
      <c r="G38" s="2" t="s">
        <v>11</v>
      </c>
      <c r="H38" s="2" t="s">
        <v>666</v>
      </c>
      <c r="I38" s="2" t="s">
        <v>744</v>
      </c>
      <c r="J38" s="29">
        <v>22</v>
      </c>
      <c r="K38" s="2" t="s">
        <v>861</v>
      </c>
      <c r="L38" s="2" t="s">
        <v>673</v>
      </c>
      <c r="M38" s="19">
        <v>12</v>
      </c>
      <c r="N38" s="19">
        <v>14</v>
      </c>
      <c r="O38" s="19">
        <v>1</v>
      </c>
      <c r="P38" s="19">
        <v>0</v>
      </c>
    </row>
    <row r="39" spans="1:16" x14ac:dyDescent="0.25">
      <c r="A39" s="2" t="s">
        <v>522</v>
      </c>
      <c r="B39" s="2" t="s">
        <v>17</v>
      </c>
      <c r="C39" s="12">
        <v>42557</v>
      </c>
      <c r="D39" s="9">
        <f t="shared" ca="1" si="0"/>
        <v>1746</v>
      </c>
      <c r="E39" s="4"/>
      <c r="F39" s="4" t="s">
        <v>716</v>
      </c>
      <c r="G39" s="2" t="s">
        <v>32</v>
      </c>
      <c r="H39" s="2" t="s">
        <v>666</v>
      </c>
      <c r="I39" s="2" t="s">
        <v>744</v>
      </c>
      <c r="J39" s="29">
        <v>24.75</v>
      </c>
      <c r="K39" s="2" t="s">
        <v>869</v>
      </c>
      <c r="L39" s="2" t="s">
        <v>671</v>
      </c>
      <c r="M39" s="19">
        <v>16</v>
      </c>
      <c r="N39" s="19">
        <v>16</v>
      </c>
      <c r="O39" s="19">
        <v>0</v>
      </c>
      <c r="P39" s="19">
        <v>0</v>
      </c>
    </row>
    <row r="40" spans="1:16" x14ac:dyDescent="0.25">
      <c r="A40" s="2" t="s">
        <v>847</v>
      </c>
      <c r="B40" s="2" t="s">
        <v>17</v>
      </c>
      <c r="C40" s="12">
        <v>41463</v>
      </c>
      <c r="D40" s="9">
        <f t="shared" ca="1" si="0"/>
        <v>2840</v>
      </c>
      <c r="E40" s="4"/>
      <c r="F40" s="4" t="s">
        <v>715</v>
      </c>
      <c r="G40" s="2" t="s">
        <v>11</v>
      </c>
      <c r="H40" s="2" t="s">
        <v>666</v>
      </c>
      <c r="I40" s="2" t="s">
        <v>744</v>
      </c>
      <c r="J40" s="29">
        <v>15</v>
      </c>
      <c r="K40" s="2" t="s">
        <v>200</v>
      </c>
      <c r="L40" s="2" t="s">
        <v>673</v>
      </c>
      <c r="M40" s="19">
        <v>11</v>
      </c>
      <c r="N40" s="19">
        <v>12</v>
      </c>
      <c r="O40" s="19">
        <v>1</v>
      </c>
      <c r="P40" s="19">
        <v>0</v>
      </c>
    </row>
    <row r="41" spans="1:16" x14ac:dyDescent="0.25">
      <c r="A41" s="2" t="s">
        <v>724</v>
      </c>
      <c r="B41" s="2" t="s">
        <v>33</v>
      </c>
      <c r="C41" s="12">
        <v>40735</v>
      </c>
      <c r="D41" s="9">
        <f t="shared" ca="1" si="0"/>
        <v>440</v>
      </c>
      <c r="E41" s="4">
        <v>41175</v>
      </c>
      <c r="F41" s="4" t="s">
        <v>713</v>
      </c>
      <c r="G41" s="2" t="s">
        <v>663</v>
      </c>
      <c r="H41" s="2" t="s">
        <v>666</v>
      </c>
      <c r="I41" s="2" t="s">
        <v>744</v>
      </c>
      <c r="J41" s="29">
        <v>15</v>
      </c>
      <c r="K41" s="2" t="s">
        <v>863</v>
      </c>
      <c r="L41" s="2" t="s">
        <v>703</v>
      </c>
      <c r="M41" s="19">
        <v>4</v>
      </c>
      <c r="N41" s="19">
        <v>5</v>
      </c>
      <c r="O41" s="19">
        <v>3</v>
      </c>
      <c r="P41" s="19">
        <v>1</v>
      </c>
    </row>
    <row r="42" spans="1:16" x14ac:dyDescent="0.25">
      <c r="A42" s="2" t="s">
        <v>491</v>
      </c>
      <c r="B42" s="2" t="s">
        <v>17</v>
      </c>
      <c r="C42" s="12">
        <v>42009</v>
      </c>
      <c r="D42" s="9">
        <f t="shared" ca="1" si="0"/>
        <v>2294</v>
      </c>
      <c r="E42" s="4"/>
      <c r="F42" s="4" t="s">
        <v>715</v>
      </c>
      <c r="G42" s="2" t="s">
        <v>11</v>
      </c>
      <c r="H42" s="2" t="s">
        <v>666</v>
      </c>
      <c r="I42" s="2" t="s">
        <v>744</v>
      </c>
      <c r="J42" s="29">
        <v>15.75</v>
      </c>
      <c r="K42" s="2" t="s">
        <v>862</v>
      </c>
      <c r="L42" s="2" t="s">
        <v>682</v>
      </c>
      <c r="M42" s="19">
        <v>6</v>
      </c>
      <c r="N42" s="19">
        <v>7</v>
      </c>
      <c r="O42" s="19">
        <v>1</v>
      </c>
      <c r="P42" s="19">
        <v>0</v>
      </c>
    </row>
    <row r="43" spans="1:16" x14ac:dyDescent="0.25">
      <c r="A43" s="2" t="s">
        <v>604</v>
      </c>
      <c r="B43" s="2" t="s">
        <v>17</v>
      </c>
      <c r="C43" s="12">
        <v>42557</v>
      </c>
      <c r="D43" s="9">
        <f t="shared" ca="1" si="0"/>
        <v>1746</v>
      </c>
      <c r="E43" s="4"/>
      <c r="F43" s="4" t="s">
        <v>716</v>
      </c>
      <c r="G43" s="2" t="s">
        <v>32</v>
      </c>
      <c r="H43" s="2" t="s">
        <v>666</v>
      </c>
      <c r="I43" s="2" t="s">
        <v>744</v>
      </c>
      <c r="J43" s="29">
        <v>19.75</v>
      </c>
      <c r="K43" s="2" t="s">
        <v>857</v>
      </c>
      <c r="L43" s="2" t="s">
        <v>675</v>
      </c>
      <c r="M43" s="19">
        <v>9</v>
      </c>
      <c r="N43" s="19">
        <v>10</v>
      </c>
      <c r="O43" s="19">
        <v>2</v>
      </c>
      <c r="P43" s="19">
        <v>2</v>
      </c>
    </row>
    <row r="44" spans="1:16" x14ac:dyDescent="0.25">
      <c r="A44" s="2" t="s">
        <v>830</v>
      </c>
      <c r="B44" s="2" t="s">
        <v>17</v>
      </c>
      <c r="C44" s="12">
        <v>41092</v>
      </c>
      <c r="D44" s="9">
        <f t="shared" ca="1" si="0"/>
        <v>3211</v>
      </c>
      <c r="E44" s="4"/>
      <c r="F44" s="4" t="s">
        <v>715</v>
      </c>
      <c r="G44" s="2" t="s">
        <v>11</v>
      </c>
      <c r="H44" s="2" t="s">
        <v>666</v>
      </c>
      <c r="I44" s="2" t="s">
        <v>744</v>
      </c>
      <c r="J44" s="29">
        <v>15</v>
      </c>
      <c r="K44" s="2" t="s">
        <v>860</v>
      </c>
      <c r="L44" s="2" t="s">
        <v>673</v>
      </c>
      <c r="M44" s="19">
        <v>11</v>
      </c>
      <c r="N44" s="19">
        <v>12</v>
      </c>
      <c r="O44" s="19">
        <v>1</v>
      </c>
      <c r="P44" s="19">
        <v>0</v>
      </c>
    </row>
    <row r="45" spans="1:16" x14ac:dyDescent="0.25">
      <c r="A45" s="2" t="s">
        <v>499</v>
      </c>
      <c r="B45" s="2" t="s">
        <v>17</v>
      </c>
      <c r="C45" s="12">
        <v>40679</v>
      </c>
      <c r="D45" s="9">
        <f t="shared" ca="1" si="0"/>
        <v>1484</v>
      </c>
      <c r="E45" s="4">
        <v>42163</v>
      </c>
      <c r="F45" s="4" t="s">
        <v>758</v>
      </c>
      <c r="G45" s="2" t="s">
        <v>665</v>
      </c>
      <c r="H45" s="2" t="s">
        <v>666</v>
      </c>
      <c r="I45" s="2" t="s">
        <v>744</v>
      </c>
      <c r="J45" s="29">
        <v>23.5</v>
      </c>
      <c r="K45" s="2" t="s">
        <v>858</v>
      </c>
      <c r="L45" s="2" t="s">
        <v>673</v>
      </c>
      <c r="M45" s="19">
        <v>13</v>
      </c>
      <c r="N45" s="19">
        <v>15</v>
      </c>
      <c r="O45" s="19">
        <v>1</v>
      </c>
      <c r="P45" s="19">
        <v>0</v>
      </c>
    </row>
    <row r="46" spans="1:16" x14ac:dyDescent="0.25">
      <c r="A46" s="2" t="s">
        <v>437</v>
      </c>
      <c r="B46" s="2" t="s">
        <v>17</v>
      </c>
      <c r="C46" s="12">
        <v>41827</v>
      </c>
      <c r="D46" s="9">
        <f t="shared" ca="1" si="0"/>
        <v>2476</v>
      </c>
      <c r="E46" s="4"/>
      <c r="F46" s="4" t="s">
        <v>715</v>
      </c>
      <c r="G46" s="2" t="s">
        <v>11</v>
      </c>
      <c r="H46" s="2" t="s">
        <v>666</v>
      </c>
      <c r="I46" s="2" t="s">
        <v>744</v>
      </c>
      <c r="J46" s="29">
        <v>20</v>
      </c>
      <c r="K46" s="2" t="s">
        <v>859</v>
      </c>
      <c r="L46" s="2" t="s">
        <v>672</v>
      </c>
      <c r="M46" s="19">
        <v>3</v>
      </c>
      <c r="N46" s="19">
        <v>3</v>
      </c>
      <c r="O46" s="19">
        <v>3</v>
      </c>
      <c r="P46" s="19">
        <v>3</v>
      </c>
    </row>
    <row r="47" spans="1:16" x14ac:dyDescent="0.25">
      <c r="A47" s="2" t="s">
        <v>536</v>
      </c>
      <c r="B47" s="2" t="s">
        <v>17</v>
      </c>
      <c r="C47" s="12">
        <v>41771</v>
      </c>
      <c r="D47" s="9">
        <f t="shared" ca="1" si="0"/>
        <v>2532</v>
      </c>
      <c r="E47" s="4"/>
      <c r="F47" s="4" t="s">
        <v>715</v>
      </c>
      <c r="G47" s="2" t="s">
        <v>11</v>
      </c>
      <c r="H47" s="2" t="s">
        <v>666</v>
      </c>
      <c r="I47" s="2" t="s">
        <v>744</v>
      </c>
      <c r="J47" s="29">
        <v>21</v>
      </c>
      <c r="K47" s="2" t="s">
        <v>861</v>
      </c>
      <c r="L47" s="2" t="s">
        <v>673</v>
      </c>
      <c r="M47" s="19">
        <v>13</v>
      </c>
      <c r="N47" s="19">
        <v>12</v>
      </c>
      <c r="O47" s="19">
        <v>0</v>
      </c>
      <c r="P47" s="19">
        <v>0</v>
      </c>
    </row>
    <row r="48" spans="1:16" x14ac:dyDescent="0.25">
      <c r="A48" s="2" t="s">
        <v>501</v>
      </c>
      <c r="B48" s="2" t="s">
        <v>33</v>
      </c>
      <c r="C48" s="12">
        <v>41281</v>
      </c>
      <c r="D48" s="9">
        <f t="shared" ca="1" si="0"/>
        <v>3022</v>
      </c>
      <c r="E48" s="4"/>
      <c r="F48" s="4" t="s">
        <v>715</v>
      </c>
      <c r="G48" s="2" t="s">
        <v>11</v>
      </c>
      <c r="H48" s="2" t="s">
        <v>666</v>
      </c>
      <c r="I48" s="2" t="s">
        <v>744</v>
      </c>
      <c r="J48" s="29">
        <v>22</v>
      </c>
      <c r="K48" s="2" t="s">
        <v>869</v>
      </c>
      <c r="L48" s="2" t="s">
        <v>703</v>
      </c>
      <c r="M48" s="19">
        <v>5</v>
      </c>
      <c r="N48" s="19">
        <v>2</v>
      </c>
      <c r="O48" s="19">
        <v>4</v>
      </c>
      <c r="P48" s="19">
        <v>2</v>
      </c>
    </row>
    <row r="49" spans="1:16" x14ac:dyDescent="0.25">
      <c r="A49" s="2" t="s">
        <v>192</v>
      </c>
      <c r="B49" s="2" t="s">
        <v>17</v>
      </c>
      <c r="C49" s="12">
        <v>41001</v>
      </c>
      <c r="D49" s="9">
        <f t="shared" ca="1" si="0"/>
        <v>3302</v>
      </c>
      <c r="E49" s="4"/>
      <c r="F49" s="4" t="s">
        <v>715</v>
      </c>
      <c r="G49" s="2" t="s">
        <v>11</v>
      </c>
      <c r="H49" s="2" t="s">
        <v>666</v>
      </c>
      <c r="I49" s="2" t="s">
        <v>744</v>
      </c>
      <c r="J49" s="29">
        <v>16.75</v>
      </c>
      <c r="K49" s="2" t="s">
        <v>200</v>
      </c>
      <c r="L49" s="2" t="s">
        <v>673</v>
      </c>
      <c r="M49" s="19">
        <v>13</v>
      </c>
      <c r="N49" s="19">
        <v>14</v>
      </c>
      <c r="O49" s="19">
        <v>1</v>
      </c>
      <c r="P49" s="19">
        <v>1</v>
      </c>
    </row>
    <row r="50" spans="1:16" x14ac:dyDescent="0.25">
      <c r="A50" s="2" t="s">
        <v>652</v>
      </c>
      <c r="B50" s="2" t="s">
        <v>17</v>
      </c>
      <c r="C50" s="12">
        <v>40637</v>
      </c>
      <c r="D50" s="9">
        <f t="shared" ca="1" si="0"/>
        <v>794</v>
      </c>
      <c r="E50" s="4">
        <v>41431</v>
      </c>
      <c r="F50" s="4" t="s">
        <v>757</v>
      </c>
      <c r="G50" s="2" t="s">
        <v>665</v>
      </c>
      <c r="H50" s="2" t="s">
        <v>666</v>
      </c>
      <c r="I50" s="2" t="s">
        <v>744</v>
      </c>
      <c r="J50" s="29">
        <v>17</v>
      </c>
      <c r="K50" s="2" t="s">
        <v>863</v>
      </c>
      <c r="L50" s="2" t="s">
        <v>673</v>
      </c>
      <c r="M50" s="19">
        <v>11</v>
      </c>
      <c r="N50" s="19">
        <v>12</v>
      </c>
      <c r="O50" s="19">
        <v>1</v>
      </c>
      <c r="P50" s="19">
        <v>0</v>
      </c>
    </row>
    <row r="51" spans="1:16" x14ac:dyDescent="0.25">
      <c r="A51" s="2" t="s">
        <v>467</v>
      </c>
      <c r="B51" s="2" t="s">
        <v>17</v>
      </c>
      <c r="C51" s="12">
        <v>41953</v>
      </c>
      <c r="D51" s="9">
        <f t="shared" ca="1" si="0"/>
        <v>2350</v>
      </c>
      <c r="E51" s="4"/>
      <c r="F51" s="4" t="s">
        <v>715</v>
      </c>
      <c r="G51" s="2" t="s">
        <v>11</v>
      </c>
      <c r="H51" s="2" t="s">
        <v>666</v>
      </c>
      <c r="I51" s="2" t="s">
        <v>744</v>
      </c>
      <c r="J51" s="29">
        <v>21.25</v>
      </c>
      <c r="K51" s="2" t="s">
        <v>862</v>
      </c>
      <c r="L51" s="2" t="s">
        <v>673</v>
      </c>
      <c r="M51" s="19">
        <v>10</v>
      </c>
      <c r="N51" s="19">
        <v>12</v>
      </c>
      <c r="O51" s="19">
        <v>1</v>
      </c>
      <c r="P51" s="19">
        <v>0</v>
      </c>
    </row>
    <row r="52" spans="1:16" x14ac:dyDescent="0.25">
      <c r="A52" s="2" t="s">
        <v>497</v>
      </c>
      <c r="B52" s="2" t="s">
        <v>17</v>
      </c>
      <c r="C52" s="12">
        <v>41729</v>
      </c>
      <c r="D52" s="9">
        <f t="shared" ca="1" si="0"/>
        <v>2574</v>
      </c>
      <c r="E52" s="4"/>
      <c r="F52" s="4" t="s">
        <v>715</v>
      </c>
      <c r="G52" s="2" t="s">
        <v>11</v>
      </c>
      <c r="H52" s="2" t="s">
        <v>666</v>
      </c>
      <c r="I52" s="2" t="s">
        <v>744</v>
      </c>
      <c r="J52" s="29">
        <v>21</v>
      </c>
      <c r="K52" s="2" t="s">
        <v>862</v>
      </c>
      <c r="L52" s="2" t="s">
        <v>682</v>
      </c>
      <c r="M52" s="19">
        <v>6</v>
      </c>
      <c r="N52" s="19">
        <v>7</v>
      </c>
      <c r="O52" s="19">
        <v>0</v>
      </c>
      <c r="P52" s="19">
        <v>0</v>
      </c>
    </row>
    <row r="53" spans="1:16" x14ac:dyDescent="0.25">
      <c r="A53" s="2" t="s">
        <v>545</v>
      </c>
      <c r="B53" s="2" t="s">
        <v>17</v>
      </c>
      <c r="C53" s="12">
        <v>41001</v>
      </c>
      <c r="D53" s="9">
        <f t="shared" ca="1" si="0"/>
        <v>908</v>
      </c>
      <c r="E53" s="4">
        <v>41909</v>
      </c>
      <c r="F53" s="4" t="s">
        <v>705</v>
      </c>
      <c r="G53" s="2" t="s">
        <v>663</v>
      </c>
      <c r="H53" s="2" t="s">
        <v>666</v>
      </c>
      <c r="I53" s="2" t="s">
        <v>744</v>
      </c>
      <c r="J53" s="29">
        <v>17</v>
      </c>
      <c r="K53" s="2" t="s">
        <v>857</v>
      </c>
      <c r="L53" s="2" t="s">
        <v>703</v>
      </c>
      <c r="M53" s="19">
        <v>4</v>
      </c>
      <c r="N53" s="19">
        <v>5</v>
      </c>
      <c r="O53" s="19">
        <v>3</v>
      </c>
      <c r="P53" s="19">
        <v>2</v>
      </c>
    </row>
    <row r="54" spans="1:16" x14ac:dyDescent="0.25">
      <c r="A54" s="2" t="s">
        <v>622</v>
      </c>
      <c r="B54" s="2" t="s">
        <v>17</v>
      </c>
      <c r="C54" s="12">
        <v>41687</v>
      </c>
      <c r="D54" s="9">
        <f t="shared" ca="1" si="0"/>
        <v>8</v>
      </c>
      <c r="E54" s="4">
        <v>41695</v>
      </c>
      <c r="F54" s="4" t="s">
        <v>707</v>
      </c>
      <c r="G54" s="2" t="s">
        <v>663</v>
      </c>
      <c r="H54" s="2" t="s">
        <v>666</v>
      </c>
      <c r="I54" s="2" t="s">
        <v>744</v>
      </c>
      <c r="J54" s="29">
        <v>18</v>
      </c>
      <c r="K54" s="2" t="s">
        <v>860</v>
      </c>
      <c r="L54" s="2" t="s">
        <v>675</v>
      </c>
      <c r="M54" s="19">
        <v>5</v>
      </c>
      <c r="N54" s="19">
        <v>4</v>
      </c>
      <c r="O54" s="19">
        <v>2</v>
      </c>
      <c r="P54" s="19">
        <v>0</v>
      </c>
    </row>
    <row r="55" spans="1:16" x14ac:dyDescent="0.25">
      <c r="A55" s="2" t="s">
        <v>647</v>
      </c>
      <c r="B55" s="2" t="s">
        <v>17</v>
      </c>
      <c r="C55" s="12">
        <v>40854</v>
      </c>
      <c r="D55" s="9">
        <f t="shared" ca="1" si="0"/>
        <v>922</v>
      </c>
      <c r="E55" s="4">
        <v>41776</v>
      </c>
      <c r="F55" s="4" t="s">
        <v>757</v>
      </c>
      <c r="G55" s="2" t="s">
        <v>665</v>
      </c>
      <c r="H55" s="2" t="s">
        <v>666</v>
      </c>
      <c r="I55" s="2" t="s">
        <v>744</v>
      </c>
      <c r="J55" s="29">
        <v>20</v>
      </c>
      <c r="K55" s="2" t="s">
        <v>858</v>
      </c>
      <c r="L55" s="2" t="s">
        <v>673</v>
      </c>
      <c r="M55" s="19">
        <v>11</v>
      </c>
      <c r="N55" s="19">
        <v>10</v>
      </c>
      <c r="O55" s="19">
        <v>1</v>
      </c>
      <c r="P55" s="19">
        <v>0</v>
      </c>
    </row>
    <row r="56" spans="1:16" x14ac:dyDescent="0.25">
      <c r="A56" s="2" t="s">
        <v>412</v>
      </c>
      <c r="B56" s="2" t="s">
        <v>17</v>
      </c>
      <c r="C56" s="12">
        <v>42135</v>
      </c>
      <c r="D56" s="9">
        <f t="shared" ca="1" si="0"/>
        <v>2168</v>
      </c>
      <c r="E56" s="4"/>
      <c r="F56" s="4" t="s">
        <v>715</v>
      </c>
      <c r="G56" s="2" t="s">
        <v>11</v>
      </c>
      <c r="H56" s="2" t="s">
        <v>666</v>
      </c>
      <c r="I56" s="2" t="s">
        <v>744</v>
      </c>
      <c r="J56" s="29">
        <v>18</v>
      </c>
      <c r="K56" s="2" t="s">
        <v>859</v>
      </c>
      <c r="L56" s="2" t="s">
        <v>675</v>
      </c>
      <c r="M56" s="19">
        <v>4</v>
      </c>
      <c r="N56" s="19">
        <v>6</v>
      </c>
      <c r="O56" s="19">
        <v>1</v>
      </c>
      <c r="P56" s="19">
        <v>0</v>
      </c>
    </row>
    <row r="57" spans="1:16" x14ac:dyDescent="0.25">
      <c r="A57" s="2" t="s">
        <v>582</v>
      </c>
      <c r="B57" s="2" t="s">
        <v>17</v>
      </c>
      <c r="C57" s="12">
        <v>40959</v>
      </c>
      <c r="D57" s="9">
        <f t="shared" ca="1" si="0"/>
        <v>3344</v>
      </c>
      <c r="E57" s="1"/>
      <c r="F57" s="4" t="s">
        <v>715</v>
      </c>
      <c r="G57" s="2" t="s">
        <v>11</v>
      </c>
      <c r="H57" s="2" t="s">
        <v>666</v>
      </c>
      <c r="I57" s="2" t="s">
        <v>744</v>
      </c>
      <c r="J57" s="29">
        <v>23</v>
      </c>
      <c r="K57" s="2" t="s">
        <v>861</v>
      </c>
      <c r="L57" s="2" t="s">
        <v>673</v>
      </c>
      <c r="M57" s="19">
        <v>10</v>
      </c>
      <c r="N57" s="19">
        <v>10</v>
      </c>
      <c r="O57" s="19">
        <v>1</v>
      </c>
      <c r="P57" s="19">
        <v>0</v>
      </c>
    </row>
    <row r="58" spans="1:16" x14ac:dyDescent="0.25">
      <c r="A58" s="2" t="s">
        <v>524</v>
      </c>
      <c r="B58" s="2" t="s">
        <v>17</v>
      </c>
      <c r="C58" s="12">
        <v>40917</v>
      </c>
      <c r="D58" s="9">
        <f t="shared" ca="1" si="0"/>
        <v>3386</v>
      </c>
      <c r="E58" s="4"/>
      <c r="F58" s="4" t="s">
        <v>715</v>
      </c>
      <c r="G58" s="2" t="s">
        <v>11</v>
      </c>
      <c r="H58" s="2" t="s">
        <v>666</v>
      </c>
      <c r="I58" s="2" t="s">
        <v>744</v>
      </c>
      <c r="J58" s="29">
        <v>24</v>
      </c>
      <c r="K58" s="2" t="s">
        <v>869</v>
      </c>
      <c r="L58" s="2" t="s">
        <v>673</v>
      </c>
      <c r="M58" s="19">
        <v>12</v>
      </c>
      <c r="N58" s="19">
        <v>13</v>
      </c>
      <c r="O58" s="19">
        <v>0</v>
      </c>
      <c r="P58" s="19">
        <v>0</v>
      </c>
    </row>
    <row r="59" spans="1:16" x14ac:dyDescent="0.25">
      <c r="A59" s="2" t="s">
        <v>579</v>
      </c>
      <c r="B59" s="2" t="s">
        <v>17</v>
      </c>
      <c r="C59" s="12">
        <v>42093</v>
      </c>
      <c r="D59" s="9">
        <f t="shared" ca="1" si="0"/>
        <v>2210</v>
      </c>
      <c r="E59" s="4"/>
      <c r="F59" s="4" t="s">
        <v>715</v>
      </c>
      <c r="G59" s="2" t="s">
        <v>11</v>
      </c>
      <c r="H59" s="2" t="s">
        <v>666</v>
      </c>
      <c r="I59" s="2" t="s">
        <v>744</v>
      </c>
      <c r="J59" s="29">
        <v>19</v>
      </c>
      <c r="K59" s="2" t="s">
        <v>200</v>
      </c>
      <c r="L59" s="2" t="s">
        <v>675</v>
      </c>
      <c r="M59" s="19">
        <v>7</v>
      </c>
      <c r="N59" s="19">
        <v>6</v>
      </c>
      <c r="O59" s="19">
        <v>1</v>
      </c>
      <c r="P59" s="19">
        <v>0</v>
      </c>
    </row>
    <row r="60" spans="1:16" x14ac:dyDescent="0.25">
      <c r="A60" s="2" t="s">
        <v>515</v>
      </c>
      <c r="B60" s="2" t="s">
        <v>74</v>
      </c>
      <c r="C60" s="12">
        <v>41463</v>
      </c>
      <c r="D60" s="9">
        <f t="shared" ca="1" si="0"/>
        <v>2840</v>
      </c>
      <c r="E60" s="4"/>
      <c r="F60" s="4" t="s">
        <v>715</v>
      </c>
      <c r="G60" s="2" t="s">
        <v>11</v>
      </c>
      <c r="H60" s="2" t="s">
        <v>666</v>
      </c>
      <c r="I60" s="2" t="s">
        <v>744</v>
      </c>
      <c r="J60" s="29">
        <v>18</v>
      </c>
      <c r="K60" s="2" t="s">
        <v>863</v>
      </c>
      <c r="L60" s="2" t="s">
        <v>673</v>
      </c>
      <c r="M60" s="19">
        <v>9</v>
      </c>
      <c r="N60" s="19">
        <v>8</v>
      </c>
      <c r="O60" s="19">
        <v>0</v>
      </c>
      <c r="P60" s="19">
        <v>0</v>
      </c>
    </row>
    <row r="61" spans="1:16" x14ac:dyDescent="0.25">
      <c r="A61" s="2" t="s">
        <v>549</v>
      </c>
      <c r="B61" s="2" t="s">
        <v>33</v>
      </c>
      <c r="C61" s="12">
        <v>40679</v>
      </c>
      <c r="D61" s="9">
        <f t="shared" ca="1" si="0"/>
        <v>3624</v>
      </c>
      <c r="E61" s="4"/>
      <c r="F61" s="4" t="s">
        <v>715</v>
      </c>
      <c r="G61" s="2" t="s">
        <v>11</v>
      </c>
      <c r="H61" s="2" t="s">
        <v>666</v>
      </c>
      <c r="I61" s="2" t="s">
        <v>744</v>
      </c>
      <c r="J61" s="29">
        <v>24</v>
      </c>
      <c r="K61" s="2" t="s">
        <v>862</v>
      </c>
      <c r="L61" s="2" t="s">
        <v>673</v>
      </c>
      <c r="M61" s="19">
        <v>12</v>
      </c>
      <c r="N61" s="19">
        <v>13</v>
      </c>
      <c r="O61" s="19">
        <v>0</v>
      </c>
      <c r="P61" s="19">
        <v>0</v>
      </c>
    </row>
    <row r="62" spans="1:16" x14ac:dyDescent="0.25">
      <c r="A62" s="2" t="s">
        <v>653</v>
      </c>
      <c r="B62" s="2" t="s">
        <v>33</v>
      </c>
      <c r="C62" s="12">
        <v>42093</v>
      </c>
      <c r="D62" s="9">
        <f t="shared" ca="1" si="0"/>
        <v>2210</v>
      </c>
      <c r="E62" s="4"/>
      <c r="F62" s="4" t="s">
        <v>715</v>
      </c>
      <c r="G62" s="2" t="s">
        <v>11</v>
      </c>
      <c r="H62" s="2" t="s">
        <v>666</v>
      </c>
      <c r="I62" s="2" t="s">
        <v>744</v>
      </c>
      <c r="J62" s="29">
        <v>19</v>
      </c>
      <c r="K62" s="2" t="s">
        <v>857</v>
      </c>
      <c r="L62" s="2" t="s">
        <v>675</v>
      </c>
      <c r="M62" s="19">
        <v>5</v>
      </c>
      <c r="N62" s="19">
        <v>8</v>
      </c>
      <c r="O62" s="19">
        <v>2</v>
      </c>
      <c r="P62" s="19">
        <v>0</v>
      </c>
    </row>
    <row r="63" spans="1:16" x14ac:dyDescent="0.25">
      <c r="A63" s="2" t="s">
        <v>457</v>
      </c>
      <c r="B63" s="2" t="s">
        <v>17</v>
      </c>
      <c r="C63" s="12">
        <v>40854</v>
      </c>
      <c r="D63" s="9">
        <f t="shared" ca="1" si="0"/>
        <v>8</v>
      </c>
      <c r="E63" s="4">
        <v>40862</v>
      </c>
      <c r="F63" s="4" t="s">
        <v>759</v>
      </c>
      <c r="G63" s="2" t="s">
        <v>665</v>
      </c>
      <c r="H63" s="2" t="s">
        <v>666</v>
      </c>
      <c r="I63" s="2" t="s">
        <v>744</v>
      </c>
      <c r="J63" s="29">
        <v>22</v>
      </c>
      <c r="K63" s="2" t="s">
        <v>860</v>
      </c>
      <c r="L63" s="2" t="s">
        <v>675</v>
      </c>
      <c r="M63" s="19">
        <v>5</v>
      </c>
      <c r="N63" s="19">
        <v>7</v>
      </c>
      <c r="O63" s="19">
        <v>1</v>
      </c>
      <c r="P63" s="19">
        <v>0</v>
      </c>
    </row>
    <row r="64" spans="1:16" x14ac:dyDescent="0.25">
      <c r="A64" s="2" t="s">
        <v>468</v>
      </c>
      <c r="B64" s="2" t="s">
        <v>33</v>
      </c>
      <c r="C64" s="12">
        <v>41001</v>
      </c>
      <c r="D64" s="9">
        <f t="shared" ca="1" si="0"/>
        <v>1179</v>
      </c>
      <c r="E64" s="4">
        <v>42180</v>
      </c>
      <c r="F64" s="4" t="s">
        <v>757</v>
      </c>
      <c r="G64" s="2" t="s">
        <v>665</v>
      </c>
      <c r="H64" s="2" t="s">
        <v>666</v>
      </c>
      <c r="I64" s="2" t="s">
        <v>744</v>
      </c>
      <c r="J64" s="29">
        <v>15</v>
      </c>
      <c r="K64" s="2" t="s">
        <v>858</v>
      </c>
      <c r="L64" s="2" t="s">
        <v>703</v>
      </c>
      <c r="M64" s="19">
        <v>5</v>
      </c>
      <c r="N64" s="19">
        <v>6</v>
      </c>
      <c r="O64" s="19">
        <v>4</v>
      </c>
      <c r="P64" s="19">
        <v>2</v>
      </c>
    </row>
    <row r="65" spans="1:16" x14ac:dyDescent="0.25">
      <c r="A65" s="2" t="s">
        <v>517</v>
      </c>
      <c r="B65" s="2" t="s">
        <v>366</v>
      </c>
      <c r="C65" s="12">
        <v>41911</v>
      </c>
      <c r="D65" s="9">
        <f t="shared" ca="1" si="0"/>
        <v>2392</v>
      </c>
      <c r="E65" s="4"/>
      <c r="F65" s="4" t="s">
        <v>715</v>
      </c>
      <c r="G65" s="2" t="s">
        <v>11</v>
      </c>
      <c r="H65" s="2" t="s">
        <v>666</v>
      </c>
      <c r="I65" s="2" t="s">
        <v>744</v>
      </c>
      <c r="J65" s="29">
        <v>16</v>
      </c>
      <c r="K65" s="2" t="s">
        <v>859</v>
      </c>
      <c r="L65" s="2" t="s">
        <v>671</v>
      </c>
      <c r="M65" s="19">
        <v>16</v>
      </c>
      <c r="N65" s="19">
        <v>18</v>
      </c>
      <c r="O65" s="19">
        <v>0</v>
      </c>
      <c r="P65" s="19">
        <v>0</v>
      </c>
    </row>
    <row r="66" spans="1:16" x14ac:dyDescent="0.25">
      <c r="A66" s="2" t="s">
        <v>638</v>
      </c>
      <c r="B66" s="2" t="s">
        <v>17</v>
      </c>
      <c r="C66" s="12">
        <v>41589</v>
      </c>
      <c r="D66" s="9">
        <f t="shared" ref="D66:D129" ca="1" si="1">IF(ISBLANK(E66), _xlfn.DAYS(NOW(), C66), _xlfn.DAYS(E66, C66))</f>
        <v>2714</v>
      </c>
      <c r="E66" s="4"/>
      <c r="F66" s="4" t="s">
        <v>715</v>
      </c>
      <c r="G66" s="2" t="s">
        <v>11</v>
      </c>
      <c r="H66" s="2" t="s">
        <v>666</v>
      </c>
      <c r="I66" s="2" t="s">
        <v>744</v>
      </c>
      <c r="J66" s="29">
        <v>17</v>
      </c>
      <c r="K66" s="2" t="s">
        <v>861</v>
      </c>
      <c r="L66" s="2" t="s">
        <v>673</v>
      </c>
      <c r="M66" s="19">
        <v>13</v>
      </c>
      <c r="N66" s="19">
        <v>12</v>
      </c>
      <c r="O66" s="19">
        <v>1</v>
      </c>
      <c r="P66" s="19">
        <v>0</v>
      </c>
    </row>
    <row r="67" spans="1:16" x14ac:dyDescent="0.25">
      <c r="A67" s="2" t="s">
        <v>424</v>
      </c>
      <c r="B67" s="2" t="s">
        <v>94</v>
      </c>
      <c r="C67" s="12">
        <v>40735</v>
      </c>
      <c r="D67" s="9">
        <f t="shared" ca="1" si="1"/>
        <v>3568</v>
      </c>
      <c r="E67" s="4"/>
      <c r="F67" s="4" t="s">
        <v>715</v>
      </c>
      <c r="G67" s="2" t="s">
        <v>11</v>
      </c>
      <c r="H67" s="2" t="s">
        <v>666</v>
      </c>
      <c r="I67" s="2" t="s">
        <v>744</v>
      </c>
      <c r="J67" s="29">
        <v>16</v>
      </c>
      <c r="K67" s="2" t="s">
        <v>869</v>
      </c>
      <c r="L67" s="2" t="s">
        <v>671</v>
      </c>
      <c r="M67" s="19">
        <v>16</v>
      </c>
      <c r="N67" s="19">
        <v>16</v>
      </c>
      <c r="O67" s="19">
        <v>0</v>
      </c>
      <c r="P67" s="19">
        <v>0</v>
      </c>
    </row>
    <row r="68" spans="1:16" x14ac:dyDescent="0.25">
      <c r="A68" s="2" t="s">
        <v>510</v>
      </c>
      <c r="B68" s="2" t="s">
        <v>17</v>
      </c>
      <c r="C68" s="12">
        <v>41092</v>
      </c>
      <c r="D68" s="9">
        <f t="shared" ca="1" si="1"/>
        <v>3211</v>
      </c>
      <c r="E68" s="4"/>
      <c r="F68" s="4" t="s">
        <v>715</v>
      </c>
      <c r="G68" s="2" t="s">
        <v>11</v>
      </c>
      <c r="H68" s="2" t="s">
        <v>666</v>
      </c>
      <c r="I68" s="2" t="s">
        <v>744</v>
      </c>
      <c r="J68" s="29">
        <v>15</v>
      </c>
      <c r="K68" s="2" t="s">
        <v>200</v>
      </c>
      <c r="L68" s="2" t="s">
        <v>673</v>
      </c>
      <c r="M68" s="19">
        <v>14</v>
      </c>
      <c r="N68" s="19">
        <v>15</v>
      </c>
      <c r="O68" s="19">
        <v>0</v>
      </c>
      <c r="P68" s="19">
        <v>0</v>
      </c>
    </row>
    <row r="69" spans="1:16" x14ac:dyDescent="0.25">
      <c r="A69" s="2" t="s">
        <v>473</v>
      </c>
      <c r="B69" s="2" t="s">
        <v>74</v>
      </c>
      <c r="C69" s="12">
        <v>41505</v>
      </c>
      <c r="D69" s="9">
        <f t="shared" ca="1" si="1"/>
        <v>2798</v>
      </c>
      <c r="E69" s="4"/>
      <c r="F69" s="4" t="s">
        <v>715</v>
      </c>
      <c r="G69" s="2" t="s">
        <v>664</v>
      </c>
      <c r="H69" s="2" t="s">
        <v>666</v>
      </c>
      <c r="I69" s="2" t="s">
        <v>744</v>
      </c>
      <c r="J69" s="29">
        <v>24</v>
      </c>
      <c r="K69" s="2" t="s">
        <v>863</v>
      </c>
      <c r="L69" s="2" t="s">
        <v>673</v>
      </c>
      <c r="M69" s="19">
        <v>11</v>
      </c>
      <c r="N69" s="19">
        <v>10</v>
      </c>
      <c r="O69" s="19">
        <v>0</v>
      </c>
      <c r="P69" s="19">
        <v>0</v>
      </c>
    </row>
    <row r="70" spans="1:16" x14ac:dyDescent="0.25">
      <c r="A70" s="2" t="s">
        <v>537</v>
      </c>
      <c r="B70" s="2" t="s">
        <v>17</v>
      </c>
      <c r="C70" s="12">
        <v>40595</v>
      </c>
      <c r="D70" s="9">
        <f t="shared" ca="1" si="1"/>
        <v>1055</v>
      </c>
      <c r="E70" s="4">
        <v>41650</v>
      </c>
      <c r="F70" s="4" t="s">
        <v>717</v>
      </c>
      <c r="G70" s="2" t="s">
        <v>665</v>
      </c>
      <c r="H70" s="2" t="s">
        <v>666</v>
      </c>
      <c r="I70" s="2" t="s">
        <v>744</v>
      </c>
      <c r="J70" s="29">
        <v>14</v>
      </c>
      <c r="K70" s="2" t="s">
        <v>862</v>
      </c>
      <c r="L70" s="2" t="s">
        <v>673</v>
      </c>
      <c r="M70" s="19">
        <v>9</v>
      </c>
      <c r="N70" s="19">
        <v>10</v>
      </c>
      <c r="O70" s="19">
        <v>0</v>
      </c>
      <c r="P70" s="19">
        <v>0</v>
      </c>
    </row>
    <row r="71" spans="1:16" x14ac:dyDescent="0.25">
      <c r="A71" s="2" t="s">
        <v>483</v>
      </c>
      <c r="B71" s="2" t="s">
        <v>17</v>
      </c>
      <c r="C71" s="12">
        <v>40875</v>
      </c>
      <c r="D71" s="9">
        <f t="shared" ca="1" si="1"/>
        <v>3428</v>
      </c>
      <c r="E71" s="4"/>
      <c r="F71" s="4" t="s">
        <v>715</v>
      </c>
      <c r="G71" s="2" t="s">
        <v>11</v>
      </c>
      <c r="H71" s="2" t="s">
        <v>666</v>
      </c>
      <c r="I71" s="2" t="s">
        <v>744</v>
      </c>
      <c r="J71" s="29">
        <v>24</v>
      </c>
      <c r="K71" s="2" t="s">
        <v>857</v>
      </c>
      <c r="L71" s="2" t="s">
        <v>673</v>
      </c>
      <c r="M71" s="19">
        <v>11</v>
      </c>
      <c r="N71" s="19">
        <v>12</v>
      </c>
      <c r="O71" s="19">
        <v>1</v>
      </c>
      <c r="P71" s="19">
        <v>0</v>
      </c>
    </row>
    <row r="72" spans="1:16" x14ac:dyDescent="0.25">
      <c r="A72" s="2" t="s">
        <v>639</v>
      </c>
      <c r="B72" s="2" t="s">
        <v>74</v>
      </c>
      <c r="C72" s="12">
        <v>41043</v>
      </c>
      <c r="D72" s="9">
        <f t="shared" ca="1" si="1"/>
        <v>3260</v>
      </c>
      <c r="E72" s="4"/>
      <c r="F72" s="4" t="s">
        <v>715</v>
      </c>
      <c r="G72" s="2" t="s">
        <v>11</v>
      </c>
      <c r="H72" s="2" t="s">
        <v>666</v>
      </c>
      <c r="I72" s="2" t="s">
        <v>744</v>
      </c>
      <c r="J72" s="29">
        <v>21</v>
      </c>
      <c r="K72" s="2" t="s">
        <v>860</v>
      </c>
      <c r="L72" s="2" t="s">
        <v>673</v>
      </c>
      <c r="M72" s="19">
        <v>10</v>
      </c>
      <c r="N72" s="19">
        <v>11</v>
      </c>
      <c r="O72" s="19">
        <v>0</v>
      </c>
      <c r="P72" s="19">
        <v>0</v>
      </c>
    </row>
    <row r="73" spans="1:16" x14ac:dyDescent="0.25">
      <c r="A73" s="2" t="s">
        <v>458</v>
      </c>
      <c r="B73" s="2" t="s">
        <v>17</v>
      </c>
      <c r="C73" s="12">
        <v>40917</v>
      </c>
      <c r="D73" s="9">
        <f t="shared" ca="1" si="1"/>
        <v>1436</v>
      </c>
      <c r="E73" s="4">
        <v>42353</v>
      </c>
      <c r="F73" s="4" t="s">
        <v>708</v>
      </c>
      <c r="G73" s="2" t="s">
        <v>665</v>
      </c>
      <c r="H73" s="2" t="s">
        <v>666</v>
      </c>
      <c r="I73" s="2" t="s">
        <v>744</v>
      </c>
      <c r="J73" s="29">
        <v>19.75</v>
      </c>
      <c r="K73" s="2" t="s">
        <v>858</v>
      </c>
      <c r="L73" s="2" t="s">
        <v>673</v>
      </c>
      <c r="M73" s="19">
        <v>14</v>
      </c>
      <c r="N73" s="19">
        <v>13</v>
      </c>
      <c r="O73" s="19">
        <v>0</v>
      </c>
      <c r="P73" s="19">
        <v>0</v>
      </c>
    </row>
    <row r="74" spans="1:16" x14ac:dyDescent="0.25">
      <c r="A74" s="2" t="s">
        <v>644</v>
      </c>
      <c r="B74" s="2" t="s">
        <v>17</v>
      </c>
      <c r="C74" s="12">
        <v>41771</v>
      </c>
      <c r="D74" s="9">
        <f t="shared" ca="1" si="1"/>
        <v>2532</v>
      </c>
      <c r="E74" s="4"/>
      <c r="F74" s="4" t="s">
        <v>715</v>
      </c>
      <c r="G74" s="2" t="s">
        <v>11</v>
      </c>
      <c r="H74" s="2" t="s">
        <v>666</v>
      </c>
      <c r="I74" s="2" t="s">
        <v>744</v>
      </c>
      <c r="J74" s="29">
        <v>20</v>
      </c>
      <c r="K74" s="2" t="s">
        <v>859</v>
      </c>
      <c r="L74" s="2" t="s">
        <v>671</v>
      </c>
      <c r="M74" s="19">
        <v>16</v>
      </c>
      <c r="N74" s="19">
        <v>17</v>
      </c>
      <c r="O74" s="19">
        <v>0</v>
      </c>
      <c r="P74" s="19">
        <v>0</v>
      </c>
    </row>
    <row r="75" spans="1:16" x14ac:dyDescent="0.25">
      <c r="A75" s="2" t="s">
        <v>556</v>
      </c>
      <c r="B75" s="2" t="s">
        <v>17</v>
      </c>
      <c r="C75" s="12">
        <v>41134</v>
      </c>
      <c r="D75" s="9">
        <f t="shared" ca="1" si="1"/>
        <v>3169</v>
      </c>
      <c r="E75" s="4"/>
      <c r="F75" s="4" t="s">
        <v>715</v>
      </c>
      <c r="G75" s="2" t="s">
        <v>11</v>
      </c>
      <c r="H75" s="2" t="s">
        <v>666</v>
      </c>
      <c r="I75" s="2" t="s">
        <v>744</v>
      </c>
      <c r="J75" s="29">
        <v>19</v>
      </c>
      <c r="K75" s="2" t="s">
        <v>861</v>
      </c>
      <c r="L75" s="2" t="s">
        <v>682</v>
      </c>
      <c r="M75" s="19">
        <v>6</v>
      </c>
      <c r="N75" s="19">
        <v>10</v>
      </c>
      <c r="O75" s="19">
        <v>2</v>
      </c>
      <c r="P75" s="19">
        <v>0</v>
      </c>
    </row>
    <row r="76" spans="1:16" x14ac:dyDescent="0.25">
      <c r="A76" s="2" t="s">
        <v>645</v>
      </c>
      <c r="B76" s="2" t="s">
        <v>17</v>
      </c>
      <c r="C76" s="12">
        <v>41505</v>
      </c>
      <c r="D76" s="9">
        <f t="shared" ca="1" si="1"/>
        <v>2798</v>
      </c>
      <c r="E76" s="4"/>
      <c r="F76" s="4" t="s">
        <v>715</v>
      </c>
      <c r="G76" s="2" t="s">
        <v>11</v>
      </c>
      <c r="H76" s="2" t="s">
        <v>666</v>
      </c>
      <c r="I76" s="2" t="s">
        <v>744</v>
      </c>
      <c r="J76" s="29">
        <v>16</v>
      </c>
      <c r="K76" s="2" t="s">
        <v>869</v>
      </c>
      <c r="L76" s="2" t="s">
        <v>673</v>
      </c>
      <c r="M76" s="19">
        <v>12</v>
      </c>
      <c r="N76" s="19">
        <v>15</v>
      </c>
      <c r="O76" s="19">
        <v>2</v>
      </c>
      <c r="P76" s="19">
        <v>0</v>
      </c>
    </row>
    <row r="77" spans="1:16" x14ac:dyDescent="0.25">
      <c r="A77" s="2" t="s">
        <v>459</v>
      </c>
      <c r="B77" s="2" t="s">
        <v>17</v>
      </c>
      <c r="C77" s="12">
        <v>41218</v>
      </c>
      <c r="D77" s="9">
        <f t="shared" ca="1" si="1"/>
        <v>3085</v>
      </c>
      <c r="E77" s="4"/>
      <c r="F77" s="4" t="s">
        <v>715</v>
      </c>
      <c r="G77" s="2" t="s">
        <v>11</v>
      </c>
      <c r="H77" s="2" t="s">
        <v>666</v>
      </c>
      <c r="I77" s="2" t="s">
        <v>744</v>
      </c>
      <c r="J77" s="29">
        <v>20</v>
      </c>
      <c r="K77" s="2" t="s">
        <v>200</v>
      </c>
      <c r="L77" s="1" t="s">
        <v>673</v>
      </c>
      <c r="M77" s="19">
        <v>8</v>
      </c>
      <c r="N77" s="19">
        <v>10</v>
      </c>
      <c r="O77" s="19">
        <v>2</v>
      </c>
      <c r="P77" s="19">
        <v>1</v>
      </c>
    </row>
    <row r="78" spans="1:16" x14ac:dyDescent="0.25">
      <c r="A78" s="2" t="s">
        <v>435</v>
      </c>
      <c r="B78" s="2" t="s">
        <v>17</v>
      </c>
      <c r="C78" s="12">
        <v>41547</v>
      </c>
      <c r="D78" s="9">
        <f t="shared" ca="1" si="1"/>
        <v>2756</v>
      </c>
      <c r="E78" s="4"/>
      <c r="F78" s="4" t="s">
        <v>715</v>
      </c>
      <c r="G78" s="2" t="s">
        <v>11</v>
      </c>
      <c r="H78" s="2" t="s">
        <v>666</v>
      </c>
      <c r="I78" s="2" t="s">
        <v>744</v>
      </c>
      <c r="J78" s="29">
        <v>21</v>
      </c>
      <c r="K78" s="2" t="s">
        <v>863</v>
      </c>
      <c r="L78" s="1" t="s">
        <v>673</v>
      </c>
      <c r="M78" s="19">
        <v>11</v>
      </c>
      <c r="N78" s="19">
        <v>12</v>
      </c>
      <c r="O78" s="19">
        <v>1</v>
      </c>
      <c r="P78" s="19">
        <v>0</v>
      </c>
    </row>
    <row r="79" spans="1:16" x14ac:dyDescent="0.25">
      <c r="A79" s="2" t="s">
        <v>53</v>
      </c>
      <c r="B79" s="2" t="s">
        <v>17</v>
      </c>
      <c r="C79" s="12">
        <v>41645</v>
      </c>
      <c r="D79" s="9">
        <f t="shared" ca="1" si="1"/>
        <v>2658</v>
      </c>
      <c r="E79" s="4"/>
      <c r="F79" s="4" t="s">
        <v>715</v>
      </c>
      <c r="G79" s="2" t="s">
        <v>11</v>
      </c>
      <c r="H79" s="2" t="s">
        <v>666</v>
      </c>
      <c r="I79" s="2" t="s">
        <v>744</v>
      </c>
      <c r="J79" s="29">
        <v>19</v>
      </c>
      <c r="K79" s="2" t="s">
        <v>862</v>
      </c>
      <c r="L79" s="2" t="s">
        <v>673</v>
      </c>
      <c r="M79" s="19">
        <v>12</v>
      </c>
      <c r="N79" s="19">
        <v>14</v>
      </c>
      <c r="O79" s="19">
        <v>0</v>
      </c>
      <c r="P79" s="19">
        <v>0</v>
      </c>
    </row>
    <row r="80" spans="1:16" x14ac:dyDescent="0.25">
      <c r="A80" s="2" t="s">
        <v>629</v>
      </c>
      <c r="B80" s="2" t="s">
        <v>17</v>
      </c>
      <c r="C80" s="12">
        <v>40854</v>
      </c>
      <c r="D80" s="9">
        <f t="shared" ca="1" si="1"/>
        <v>1635</v>
      </c>
      <c r="E80" s="4">
        <v>42489</v>
      </c>
      <c r="F80" s="4" t="s">
        <v>717</v>
      </c>
      <c r="G80" s="2" t="s">
        <v>665</v>
      </c>
      <c r="H80" s="2" t="s">
        <v>666</v>
      </c>
      <c r="I80" s="2" t="s">
        <v>744</v>
      </c>
      <c r="J80" s="29">
        <v>17</v>
      </c>
      <c r="K80" s="2" t="s">
        <v>857</v>
      </c>
      <c r="L80" s="2" t="s">
        <v>671</v>
      </c>
      <c r="M80" s="19">
        <v>17</v>
      </c>
      <c r="N80" s="19">
        <v>19</v>
      </c>
      <c r="O80" s="19">
        <v>0</v>
      </c>
      <c r="P80" s="19">
        <v>0</v>
      </c>
    </row>
    <row r="81" spans="1:16" x14ac:dyDescent="0.25">
      <c r="A81" s="2" t="s">
        <v>585</v>
      </c>
      <c r="B81" s="2" t="s">
        <v>17</v>
      </c>
      <c r="C81" s="12">
        <v>40553</v>
      </c>
      <c r="D81" s="9">
        <f t="shared" ca="1" si="1"/>
        <v>1908</v>
      </c>
      <c r="E81" s="4">
        <v>42461</v>
      </c>
      <c r="F81" s="4" t="s">
        <v>758</v>
      </c>
      <c r="G81" s="2" t="s">
        <v>665</v>
      </c>
      <c r="H81" s="2" t="s">
        <v>666</v>
      </c>
      <c r="I81" s="2" t="s">
        <v>744</v>
      </c>
      <c r="J81" s="29">
        <v>21</v>
      </c>
      <c r="K81" s="2" t="s">
        <v>860</v>
      </c>
      <c r="L81" s="2" t="s">
        <v>682</v>
      </c>
      <c r="M81" s="19">
        <v>7</v>
      </c>
      <c r="N81" s="19">
        <v>9</v>
      </c>
      <c r="O81" s="19">
        <v>3</v>
      </c>
      <c r="P81" s="19">
        <v>0</v>
      </c>
    </row>
    <row r="82" spans="1:16" x14ac:dyDescent="0.25">
      <c r="A82" s="2" t="s">
        <v>625</v>
      </c>
      <c r="B82" s="2" t="s">
        <v>17</v>
      </c>
      <c r="C82" s="12">
        <v>41547</v>
      </c>
      <c r="D82" s="9">
        <f t="shared" ca="1" si="1"/>
        <v>2756</v>
      </c>
      <c r="E82" s="4"/>
      <c r="F82" s="4" t="s">
        <v>715</v>
      </c>
      <c r="G82" s="2" t="s">
        <v>11</v>
      </c>
      <c r="H82" s="2" t="s">
        <v>666</v>
      </c>
      <c r="I82" s="2" t="s">
        <v>744</v>
      </c>
      <c r="J82" s="29">
        <v>19</v>
      </c>
      <c r="K82" s="2" t="s">
        <v>857</v>
      </c>
      <c r="L82" s="2" t="s">
        <v>673</v>
      </c>
      <c r="M82" s="19">
        <v>15</v>
      </c>
      <c r="N82" s="19">
        <v>14</v>
      </c>
      <c r="O82" s="19">
        <v>1</v>
      </c>
      <c r="P82" s="19">
        <v>1</v>
      </c>
    </row>
    <row r="83" spans="1:16" x14ac:dyDescent="0.25">
      <c r="A83" s="2" t="s">
        <v>854</v>
      </c>
      <c r="B83" s="2" t="s">
        <v>17</v>
      </c>
      <c r="C83" s="12">
        <v>41092</v>
      </c>
      <c r="D83" s="9">
        <f t="shared" ca="1" si="1"/>
        <v>3211</v>
      </c>
      <c r="E83" s="4"/>
      <c r="F83" s="4" t="s">
        <v>715</v>
      </c>
      <c r="G83" s="2" t="s">
        <v>11</v>
      </c>
      <c r="H83" s="2" t="s">
        <v>666</v>
      </c>
      <c r="I83" s="2" t="s">
        <v>744</v>
      </c>
      <c r="J83" s="29">
        <v>23</v>
      </c>
      <c r="K83" s="2" t="s">
        <v>860</v>
      </c>
      <c r="L83" s="2" t="s">
        <v>673</v>
      </c>
      <c r="M83" s="19">
        <v>9</v>
      </c>
      <c r="N83" s="19">
        <v>10</v>
      </c>
      <c r="O83" s="19">
        <v>1</v>
      </c>
      <c r="P83" s="19">
        <v>1</v>
      </c>
    </row>
    <row r="84" spans="1:16" x14ac:dyDescent="0.25">
      <c r="A84" s="2" t="s">
        <v>689</v>
      </c>
      <c r="B84" s="2" t="s">
        <v>17</v>
      </c>
      <c r="C84" s="12">
        <v>40812</v>
      </c>
      <c r="D84" s="9">
        <f t="shared" ca="1" si="1"/>
        <v>1347</v>
      </c>
      <c r="E84" s="4">
        <v>42159</v>
      </c>
      <c r="F84" s="4" t="s">
        <v>717</v>
      </c>
      <c r="G84" s="2" t="s">
        <v>665</v>
      </c>
      <c r="H84" s="2" t="s">
        <v>666</v>
      </c>
      <c r="I84" s="2" t="s">
        <v>744</v>
      </c>
      <c r="J84" s="29">
        <v>22</v>
      </c>
      <c r="K84" s="2" t="s">
        <v>858</v>
      </c>
      <c r="L84" s="2" t="s">
        <v>682</v>
      </c>
      <c r="M84" s="19">
        <v>5</v>
      </c>
      <c r="N84" s="19">
        <v>7</v>
      </c>
      <c r="O84" s="19">
        <v>3</v>
      </c>
      <c r="P84" s="19">
        <v>0</v>
      </c>
    </row>
    <row r="85" spans="1:16" x14ac:dyDescent="0.25">
      <c r="A85" s="2" t="s">
        <v>683</v>
      </c>
      <c r="B85" s="2" t="s">
        <v>17</v>
      </c>
      <c r="C85" s="12">
        <v>40812</v>
      </c>
      <c r="D85" s="9">
        <f t="shared" ca="1" si="1"/>
        <v>105</v>
      </c>
      <c r="E85" s="4">
        <v>40917</v>
      </c>
      <c r="F85" s="4" t="s">
        <v>717</v>
      </c>
      <c r="G85" s="2" t="s">
        <v>665</v>
      </c>
      <c r="H85" s="2" t="s">
        <v>666</v>
      </c>
      <c r="I85" s="2" t="s">
        <v>744</v>
      </c>
      <c r="J85" s="29">
        <v>24</v>
      </c>
      <c r="K85" s="2" t="s">
        <v>859</v>
      </c>
      <c r="L85" s="2" t="s">
        <v>673</v>
      </c>
      <c r="M85" s="19">
        <v>12</v>
      </c>
      <c r="N85" s="19">
        <v>14</v>
      </c>
      <c r="O85" s="19">
        <v>2</v>
      </c>
      <c r="P85" s="19">
        <v>0</v>
      </c>
    </row>
    <row r="86" spans="1:16" x14ac:dyDescent="0.25">
      <c r="A86" s="2" t="s">
        <v>496</v>
      </c>
      <c r="B86" s="2" t="s">
        <v>33</v>
      </c>
      <c r="C86" s="12">
        <v>41687</v>
      </c>
      <c r="D86" s="9">
        <f t="shared" ca="1" si="1"/>
        <v>2616</v>
      </c>
      <c r="E86" s="4"/>
      <c r="F86" s="4" t="s">
        <v>715</v>
      </c>
      <c r="G86" s="2" t="s">
        <v>11</v>
      </c>
      <c r="H86" s="2" t="s">
        <v>666</v>
      </c>
      <c r="I86" s="2" t="s">
        <v>744</v>
      </c>
      <c r="J86" s="29">
        <v>14</v>
      </c>
      <c r="K86" s="2" t="s">
        <v>861</v>
      </c>
      <c r="L86" s="2" t="s">
        <v>673</v>
      </c>
      <c r="M86" s="19">
        <v>11</v>
      </c>
      <c r="N86" s="19">
        <v>12</v>
      </c>
      <c r="O86" s="19">
        <v>0</v>
      </c>
      <c r="P86" s="19">
        <v>0</v>
      </c>
    </row>
    <row r="87" spans="1:16" x14ac:dyDescent="0.25">
      <c r="A87" s="2" t="s">
        <v>518</v>
      </c>
      <c r="B87" s="2" t="s">
        <v>74</v>
      </c>
      <c r="C87" s="12">
        <v>40553</v>
      </c>
      <c r="D87" s="9">
        <f t="shared" ca="1" si="1"/>
        <v>3750</v>
      </c>
      <c r="E87" s="4"/>
      <c r="F87" s="4" t="s">
        <v>715</v>
      </c>
      <c r="G87" s="2" t="s">
        <v>11</v>
      </c>
      <c r="H87" s="2" t="s">
        <v>666</v>
      </c>
      <c r="I87" s="2" t="s">
        <v>744</v>
      </c>
      <c r="J87" s="29">
        <v>21</v>
      </c>
      <c r="K87" s="2" t="s">
        <v>869</v>
      </c>
      <c r="L87" s="2" t="s">
        <v>673</v>
      </c>
      <c r="M87" s="19">
        <v>14</v>
      </c>
      <c r="N87" s="19">
        <v>13</v>
      </c>
      <c r="O87" s="19">
        <v>0</v>
      </c>
      <c r="P87" s="19">
        <v>0</v>
      </c>
    </row>
    <row r="88" spans="1:16" x14ac:dyDescent="0.25">
      <c r="A88" s="2" t="s">
        <v>594</v>
      </c>
      <c r="B88" s="2" t="s">
        <v>17</v>
      </c>
      <c r="C88" s="12">
        <v>41099</v>
      </c>
      <c r="D88" s="9">
        <f t="shared" ca="1" si="1"/>
        <v>3204</v>
      </c>
      <c r="E88" s="4"/>
      <c r="F88" s="4" t="s">
        <v>715</v>
      </c>
      <c r="G88" s="2" t="s">
        <v>11</v>
      </c>
      <c r="H88" s="2" t="s">
        <v>666</v>
      </c>
      <c r="I88" s="2" t="s">
        <v>744</v>
      </c>
      <c r="J88" s="29">
        <v>17</v>
      </c>
      <c r="K88" s="2" t="s">
        <v>200</v>
      </c>
      <c r="L88" s="2" t="s">
        <v>673</v>
      </c>
      <c r="M88" s="19">
        <v>13</v>
      </c>
      <c r="N88" s="19">
        <v>14</v>
      </c>
      <c r="O88" s="19">
        <v>0</v>
      </c>
      <c r="P88" s="19">
        <v>0</v>
      </c>
    </row>
    <row r="89" spans="1:16" x14ac:dyDescent="0.25">
      <c r="A89" s="2" t="s">
        <v>624</v>
      </c>
      <c r="B89" s="2" t="s">
        <v>74</v>
      </c>
      <c r="C89" s="12">
        <v>40812</v>
      </c>
      <c r="D89" s="9">
        <f t="shared" ca="1" si="1"/>
        <v>693</v>
      </c>
      <c r="E89" s="4">
        <v>41505</v>
      </c>
      <c r="F89" s="4" t="s">
        <v>706</v>
      </c>
      <c r="G89" s="2" t="s">
        <v>665</v>
      </c>
      <c r="H89" s="2" t="s">
        <v>666</v>
      </c>
      <c r="I89" s="2" t="s">
        <v>744</v>
      </c>
      <c r="J89" s="29">
        <v>19</v>
      </c>
      <c r="K89" s="2" t="s">
        <v>863</v>
      </c>
      <c r="L89" s="2" t="s">
        <v>673</v>
      </c>
      <c r="M89" s="19">
        <v>12</v>
      </c>
      <c r="N89" s="19">
        <v>12</v>
      </c>
      <c r="O89" s="19">
        <v>1</v>
      </c>
      <c r="P89" s="19">
        <v>0</v>
      </c>
    </row>
    <row r="90" spans="1:16" x14ac:dyDescent="0.25">
      <c r="A90" s="2" t="s">
        <v>262</v>
      </c>
      <c r="B90" s="2" t="s">
        <v>17</v>
      </c>
      <c r="C90" s="12">
        <v>40595</v>
      </c>
      <c r="D90" s="9">
        <f t="shared" ca="1" si="1"/>
        <v>164</v>
      </c>
      <c r="E90" s="4">
        <v>40759</v>
      </c>
      <c r="F90" s="4" t="s">
        <v>705</v>
      </c>
      <c r="G90" s="2" t="s">
        <v>663</v>
      </c>
      <c r="H90" s="2" t="s">
        <v>666</v>
      </c>
      <c r="I90" s="2" t="s">
        <v>744</v>
      </c>
      <c r="J90" s="29">
        <v>15</v>
      </c>
      <c r="K90" s="2" t="s">
        <v>862</v>
      </c>
      <c r="L90" s="2" t="s">
        <v>682</v>
      </c>
      <c r="M90" s="19">
        <v>6</v>
      </c>
      <c r="N90" s="19">
        <v>7</v>
      </c>
      <c r="O90" s="19">
        <v>0</v>
      </c>
      <c r="P90" s="19">
        <v>0</v>
      </c>
    </row>
    <row r="91" spans="1:16" x14ac:dyDescent="0.25">
      <c r="A91" s="2" t="s">
        <v>525</v>
      </c>
      <c r="B91" s="2" t="s">
        <v>17</v>
      </c>
      <c r="C91" s="12">
        <v>40729</v>
      </c>
      <c r="D91" s="9">
        <f t="shared" ca="1" si="1"/>
        <v>83</v>
      </c>
      <c r="E91" s="4">
        <v>40812</v>
      </c>
      <c r="F91" s="4" t="s">
        <v>758</v>
      </c>
      <c r="G91" s="2" t="s">
        <v>665</v>
      </c>
      <c r="H91" s="2" t="s">
        <v>666</v>
      </c>
      <c r="I91" s="2" t="s">
        <v>744</v>
      </c>
      <c r="J91" s="29">
        <v>15.25</v>
      </c>
      <c r="K91" s="2" t="s">
        <v>857</v>
      </c>
      <c r="L91" s="2" t="s">
        <v>675</v>
      </c>
      <c r="M91" s="19">
        <v>4</v>
      </c>
      <c r="N91" s="19">
        <v>7</v>
      </c>
      <c r="O91" s="19">
        <v>2</v>
      </c>
      <c r="P91" s="19">
        <v>0</v>
      </c>
    </row>
    <row r="92" spans="1:16" x14ac:dyDescent="0.25">
      <c r="A92" s="2" t="s">
        <v>486</v>
      </c>
      <c r="B92" s="2" t="s">
        <v>33</v>
      </c>
      <c r="C92" s="12">
        <v>42051</v>
      </c>
      <c r="D92" s="9">
        <f t="shared" ca="1" si="1"/>
        <v>2252</v>
      </c>
      <c r="E92" s="4"/>
      <c r="F92" s="4" t="s">
        <v>715</v>
      </c>
      <c r="G92" s="2" t="s">
        <v>664</v>
      </c>
      <c r="H92" s="2" t="s">
        <v>666</v>
      </c>
      <c r="I92" s="2" t="s">
        <v>744</v>
      </c>
      <c r="J92" s="29">
        <v>20</v>
      </c>
      <c r="K92" s="2" t="s">
        <v>860</v>
      </c>
      <c r="L92" s="2" t="s">
        <v>682</v>
      </c>
      <c r="M92" s="19">
        <v>6</v>
      </c>
      <c r="N92" s="19">
        <v>10</v>
      </c>
      <c r="O92" s="19">
        <v>1</v>
      </c>
      <c r="P92" s="19">
        <v>0</v>
      </c>
    </row>
    <row r="93" spans="1:16" x14ac:dyDescent="0.25">
      <c r="A93" s="2" t="s">
        <v>727</v>
      </c>
      <c r="B93" s="2" t="s">
        <v>366</v>
      </c>
      <c r="C93" s="12">
        <v>40854</v>
      </c>
      <c r="D93" s="9">
        <f t="shared" ca="1" si="1"/>
        <v>1468</v>
      </c>
      <c r="E93" s="4">
        <v>42322</v>
      </c>
      <c r="F93" s="4" t="s">
        <v>704</v>
      </c>
      <c r="G93" s="2" t="s">
        <v>665</v>
      </c>
      <c r="H93" s="2" t="s">
        <v>666</v>
      </c>
      <c r="I93" s="2" t="s">
        <v>744</v>
      </c>
      <c r="J93" s="29">
        <v>19</v>
      </c>
      <c r="K93" s="2" t="s">
        <v>858</v>
      </c>
      <c r="L93" s="2" t="s">
        <v>671</v>
      </c>
      <c r="M93" s="19">
        <v>16</v>
      </c>
      <c r="N93" s="19">
        <v>16</v>
      </c>
      <c r="O93" s="19">
        <v>0</v>
      </c>
      <c r="P93" s="19">
        <v>0</v>
      </c>
    </row>
    <row r="94" spans="1:16" x14ac:dyDescent="0.25">
      <c r="A94" s="2" t="s">
        <v>460</v>
      </c>
      <c r="B94" s="2" t="s">
        <v>17</v>
      </c>
      <c r="C94" s="12">
        <v>41176</v>
      </c>
      <c r="D94" s="9">
        <f t="shared" ca="1" si="1"/>
        <v>2</v>
      </c>
      <c r="E94" s="4">
        <v>41178</v>
      </c>
      <c r="F94" s="4" t="s">
        <v>759</v>
      </c>
      <c r="G94" s="2" t="s">
        <v>665</v>
      </c>
      <c r="H94" s="2" t="s">
        <v>666</v>
      </c>
      <c r="I94" s="2" t="s">
        <v>744</v>
      </c>
      <c r="J94" s="29">
        <v>15</v>
      </c>
      <c r="K94" s="2" t="s">
        <v>859</v>
      </c>
      <c r="L94" s="2" t="s">
        <v>675</v>
      </c>
      <c r="M94" s="19">
        <v>5</v>
      </c>
      <c r="N94" s="19">
        <v>6</v>
      </c>
      <c r="O94" s="19">
        <v>1</v>
      </c>
      <c r="P94" s="19">
        <v>0</v>
      </c>
    </row>
    <row r="95" spans="1:16" x14ac:dyDescent="0.25">
      <c r="A95" s="2" t="s">
        <v>274</v>
      </c>
      <c r="B95" s="2" t="s">
        <v>17</v>
      </c>
      <c r="C95" s="12">
        <v>41645</v>
      </c>
      <c r="D95" s="9">
        <f t="shared" ca="1" si="1"/>
        <v>2658</v>
      </c>
      <c r="E95" s="4"/>
      <c r="F95" s="4" t="s">
        <v>715</v>
      </c>
      <c r="G95" s="2" t="s">
        <v>11</v>
      </c>
      <c r="H95" s="2" t="s">
        <v>666</v>
      </c>
      <c r="I95" s="2" t="s">
        <v>744</v>
      </c>
      <c r="J95" s="29">
        <v>17</v>
      </c>
      <c r="K95" s="2" t="s">
        <v>861</v>
      </c>
      <c r="L95" s="2" t="s">
        <v>673</v>
      </c>
      <c r="M95" s="19">
        <v>9</v>
      </c>
      <c r="N95" s="19">
        <v>10</v>
      </c>
      <c r="O95" s="19">
        <v>1</v>
      </c>
      <c r="P95" s="19">
        <v>0</v>
      </c>
    </row>
    <row r="96" spans="1:16" x14ac:dyDescent="0.25">
      <c r="A96" s="2" t="s">
        <v>474</v>
      </c>
      <c r="B96" s="2" t="s">
        <v>17</v>
      </c>
      <c r="C96" s="12">
        <v>41589</v>
      </c>
      <c r="D96" s="9">
        <f t="shared" ca="1" si="1"/>
        <v>2714</v>
      </c>
      <c r="E96" s="4"/>
      <c r="F96" s="4" t="s">
        <v>715</v>
      </c>
      <c r="G96" s="2" t="s">
        <v>11</v>
      </c>
      <c r="H96" s="2" t="s">
        <v>666</v>
      </c>
      <c r="I96" s="2" t="s">
        <v>744</v>
      </c>
      <c r="J96" s="29">
        <v>23</v>
      </c>
      <c r="K96" s="2" t="s">
        <v>869</v>
      </c>
      <c r="L96" s="2" t="s">
        <v>673</v>
      </c>
      <c r="M96" s="19">
        <v>9</v>
      </c>
      <c r="N96" s="19">
        <v>10</v>
      </c>
      <c r="O96" s="19">
        <v>1</v>
      </c>
      <c r="P96" s="19">
        <v>0</v>
      </c>
    </row>
    <row r="97" spans="1:16" x14ac:dyDescent="0.25">
      <c r="A97" s="2" t="s">
        <v>492</v>
      </c>
      <c r="B97" s="2" t="s">
        <v>17</v>
      </c>
      <c r="C97" s="12">
        <v>40694</v>
      </c>
      <c r="D97" s="9">
        <f t="shared" ca="1" si="1"/>
        <v>3609</v>
      </c>
      <c r="E97" s="4"/>
      <c r="F97" s="4" t="s">
        <v>715</v>
      </c>
      <c r="G97" s="2" t="s">
        <v>11</v>
      </c>
      <c r="H97" s="2" t="s">
        <v>666</v>
      </c>
      <c r="I97" s="2" t="s">
        <v>744</v>
      </c>
      <c r="J97" s="29">
        <v>20</v>
      </c>
      <c r="K97" s="2" t="s">
        <v>200</v>
      </c>
      <c r="L97" s="2" t="s">
        <v>682</v>
      </c>
      <c r="M97" s="19">
        <v>8</v>
      </c>
      <c r="N97" s="19">
        <v>8</v>
      </c>
      <c r="O97" s="19">
        <v>4</v>
      </c>
      <c r="P97" s="19">
        <v>0</v>
      </c>
    </row>
    <row r="98" spans="1:16" x14ac:dyDescent="0.25">
      <c r="A98" s="2" t="s">
        <v>593</v>
      </c>
      <c r="B98" s="2" t="s">
        <v>33</v>
      </c>
      <c r="C98" s="12">
        <v>41281</v>
      </c>
      <c r="D98" s="9">
        <f t="shared" ca="1" si="1"/>
        <v>3022</v>
      </c>
      <c r="E98" s="4"/>
      <c r="F98" s="4" t="s">
        <v>715</v>
      </c>
      <c r="G98" s="2" t="s">
        <v>11</v>
      </c>
      <c r="H98" s="2" t="s">
        <v>666</v>
      </c>
      <c r="I98" s="2" t="s">
        <v>744</v>
      </c>
      <c r="J98" s="29">
        <v>24</v>
      </c>
      <c r="K98" s="2" t="s">
        <v>863</v>
      </c>
      <c r="L98" s="2" t="s">
        <v>673</v>
      </c>
      <c r="M98" s="19">
        <v>12</v>
      </c>
      <c r="N98" s="19">
        <v>10</v>
      </c>
      <c r="O98" s="19">
        <v>0</v>
      </c>
      <c r="P98" s="19">
        <v>0</v>
      </c>
    </row>
    <row r="99" spans="1:16" x14ac:dyDescent="0.25">
      <c r="A99" s="2" t="s">
        <v>442</v>
      </c>
      <c r="B99" s="2" t="s">
        <v>33</v>
      </c>
      <c r="C99" s="12">
        <v>41001</v>
      </c>
      <c r="D99" s="9">
        <f t="shared" ca="1" si="1"/>
        <v>1318</v>
      </c>
      <c r="E99" s="4">
        <v>42319</v>
      </c>
      <c r="F99" s="4" t="s">
        <v>704</v>
      </c>
      <c r="G99" s="2" t="s">
        <v>665</v>
      </c>
      <c r="H99" s="2" t="s">
        <v>666</v>
      </c>
      <c r="I99" s="2" t="s">
        <v>744</v>
      </c>
      <c r="J99" s="29">
        <v>14</v>
      </c>
      <c r="K99" s="2" t="s">
        <v>862</v>
      </c>
      <c r="L99" s="2" t="s">
        <v>673</v>
      </c>
      <c r="M99" s="19">
        <v>9</v>
      </c>
      <c r="N99" s="19">
        <v>11</v>
      </c>
      <c r="O99" s="19">
        <v>1</v>
      </c>
      <c r="P99" s="19">
        <v>0</v>
      </c>
    </row>
    <row r="100" spans="1:16" x14ac:dyDescent="0.25">
      <c r="A100" s="2" t="s">
        <v>484</v>
      </c>
      <c r="B100" s="2" t="s">
        <v>17</v>
      </c>
      <c r="C100" s="12">
        <v>42093</v>
      </c>
      <c r="D100" s="9">
        <f t="shared" ca="1" si="1"/>
        <v>2210</v>
      </c>
      <c r="E100" s="4"/>
      <c r="F100" s="4" t="s">
        <v>715</v>
      </c>
      <c r="G100" s="2" t="s">
        <v>11</v>
      </c>
      <c r="H100" s="2" t="s">
        <v>666</v>
      </c>
      <c r="I100" s="2" t="s">
        <v>744</v>
      </c>
      <c r="J100" s="29">
        <v>20</v>
      </c>
      <c r="K100" s="2" t="s">
        <v>857</v>
      </c>
      <c r="L100" s="2" t="s">
        <v>675</v>
      </c>
      <c r="M100" s="19">
        <v>6</v>
      </c>
      <c r="N100" s="19">
        <v>6</v>
      </c>
      <c r="O100" s="19">
        <v>1</v>
      </c>
      <c r="P100" s="19">
        <v>1</v>
      </c>
    </row>
    <row r="101" spans="1:16" x14ac:dyDescent="0.25">
      <c r="A101" s="2" t="s">
        <v>562</v>
      </c>
      <c r="B101" s="2" t="s">
        <v>17</v>
      </c>
      <c r="C101" s="12">
        <v>41365</v>
      </c>
      <c r="D101" s="9">
        <f t="shared" ca="1" si="1"/>
        <v>2938</v>
      </c>
      <c r="E101" s="1"/>
      <c r="F101" s="4" t="s">
        <v>715</v>
      </c>
      <c r="G101" s="2" t="s">
        <v>11</v>
      </c>
      <c r="H101" s="2" t="s">
        <v>666</v>
      </c>
      <c r="I101" s="2" t="s">
        <v>744</v>
      </c>
      <c r="J101" s="29">
        <v>15</v>
      </c>
      <c r="K101" s="2" t="s">
        <v>860</v>
      </c>
      <c r="L101" s="2" t="s">
        <v>673</v>
      </c>
      <c r="M101" s="19">
        <v>9</v>
      </c>
      <c r="N101" s="19">
        <v>10</v>
      </c>
      <c r="O101" s="19">
        <v>1</v>
      </c>
      <c r="P101" s="19">
        <v>1</v>
      </c>
    </row>
    <row r="102" spans="1:16" x14ac:dyDescent="0.25">
      <c r="A102" s="2" t="s">
        <v>628</v>
      </c>
      <c r="B102" s="2" t="s">
        <v>33</v>
      </c>
      <c r="C102" s="12">
        <v>40812</v>
      </c>
      <c r="D102" s="9">
        <f t="shared" ca="1" si="1"/>
        <v>921</v>
      </c>
      <c r="E102" s="4">
        <v>41733</v>
      </c>
      <c r="F102" s="4" t="s">
        <v>706</v>
      </c>
      <c r="G102" s="2" t="s">
        <v>665</v>
      </c>
      <c r="H102" s="2" t="s">
        <v>666</v>
      </c>
      <c r="I102" s="2" t="s">
        <v>744</v>
      </c>
      <c r="J102" s="29">
        <v>18</v>
      </c>
      <c r="K102" s="2" t="s">
        <v>858</v>
      </c>
      <c r="L102" s="2" t="s">
        <v>673</v>
      </c>
      <c r="M102" s="19">
        <v>12</v>
      </c>
      <c r="N102" s="19">
        <v>11</v>
      </c>
      <c r="O102" s="19">
        <v>0</v>
      </c>
      <c r="P102" s="19">
        <v>0</v>
      </c>
    </row>
    <row r="103" spans="1:16" x14ac:dyDescent="0.25">
      <c r="A103" s="2" t="s">
        <v>568</v>
      </c>
      <c r="B103" s="2" t="s">
        <v>17</v>
      </c>
      <c r="C103" s="12">
        <v>41365</v>
      </c>
      <c r="D103" s="9">
        <f t="shared" ca="1" si="1"/>
        <v>1150</v>
      </c>
      <c r="E103" s="4">
        <v>42515</v>
      </c>
      <c r="F103" s="4" t="s">
        <v>717</v>
      </c>
      <c r="G103" s="2" t="s">
        <v>665</v>
      </c>
      <c r="H103" s="2" t="s">
        <v>666</v>
      </c>
      <c r="I103" s="2" t="s">
        <v>744</v>
      </c>
      <c r="J103" s="29">
        <v>22</v>
      </c>
      <c r="K103" s="2" t="s">
        <v>859</v>
      </c>
      <c r="L103" s="2" t="s">
        <v>673</v>
      </c>
      <c r="M103" s="19">
        <v>9</v>
      </c>
      <c r="N103" s="19">
        <v>12</v>
      </c>
      <c r="O103" s="19">
        <v>1</v>
      </c>
      <c r="P103" s="19">
        <v>0</v>
      </c>
    </row>
    <row r="104" spans="1:16" x14ac:dyDescent="0.25">
      <c r="A104" s="2" t="s">
        <v>490</v>
      </c>
      <c r="B104" s="2" t="s">
        <v>17</v>
      </c>
      <c r="C104" s="12">
        <v>41771</v>
      </c>
      <c r="D104" s="9">
        <f t="shared" ca="1" si="1"/>
        <v>2532</v>
      </c>
      <c r="E104" s="4"/>
      <c r="F104" s="4" t="s">
        <v>715</v>
      </c>
      <c r="G104" s="2" t="s">
        <v>664</v>
      </c>
      <c r="H104" s="2" t="s">
        <v>666</v>
      </c>
      <c r="I104" s="2" t="s">
        <v>744</v>
      </c>
      <c r="J104" s="29">
        <v>21</v>
      </c>
      <c r="K104" s="2" t="s">
        <v>861</v>
      </c>
      <c r="L104" s="2" t="s">
        <v>673</v>
      </c>
      <c r="M104" s="19">
        <v>11</v>
      </c>
      <c r="N104" s="19">
        <v>10</v>
      </c>
      <c r="O104" s="19">
        <v>1</v>
      </c>
      <c r="P104" s="19">
        <v>0</v>
      </c>
    </row>
    <row r="105" spans="1:16" x14ac:dyDescent="0.25">
      <c r="A105" s="2" t="s">
        <v>438</v>
      </c>
      <c r="B105" s="2" t="s">
        <v>74</v>
      </c>
      <c r="C105" s="12">
        <v>41365</v>
      </c>
      <c r="D105" s="9">
        <f t="shared" ca="1" si="1"/>
        <v>2938</v>
      </c>
      <c r="E105" s="4"/>
      <c r="F105" s="4" t="s">
        <v>715</v>
      </c>
      <c r="G105" s="2" t="s">
        <v>11</v>
      </c>
      <c r="H105" s="2" t="s">
        <v>666</v>
      </c>
      <c r="I105" s="2" t="s">
        <v>744</v>
      </c>
      <c r="J105" s="29">
        <v>15</v>
      </c>
      <c r="K105" s="2" t="s">
        <v>869</v>
      </c>
      <c r="L105" s="2" t="s">
        <v>671</v>
      </c>
      <c r="M105" s="19">
        <v>15</v>
      </c>
      <c r="N105" s="19">
        <v>16</v>
      </c>
      <c r="O105" s="19">
        <v>0</v>
      </c>
      <c r="P105" s="19">
        <v>0</v>
      </c>
    </row>
    <row r="106" spans="1:16" x14ac:dyDescent="0.25">
      <c r="A106" s="2" t="s">
        <v>561</v>
      </c>
      <c r="B106" s="2" t="s">
        <v>17</v>
      </c>
      <c r="C106" s="12">
        <v>41463</v>
      </c>
      <c r="D106" s="9">
        <f t="shared" ca="1" si="1"/>
        <v>2840</v>
      </c>
      <c r="E106" s="4"/>
      <c r="F106" s="4" t="s">
        <v>715</v>
      </c>
      <c r="G106" s="2" t="s">
        <v>11</v>
      </c>
      <c r="H106" s="2" t="s">
        <v>666</v>
      </c>
      <c r="I106" s="2" t="s">
        <v>744</v>
      </c>
      <c r="J106" s="29">
        <v>19</v>
      </c>
      <c r="K106" s="2" t="s">
        <v>200</v>
      </c>
      <c r="L106" s="2" t="s">
        <v>673</v>
      </c>
      <c r="M106" s="19">
        <v>9</v>
      </c>
      <c r="N106" s="19">
        <v>10</v>
      </c>
      <c r="O106" s="19">
        <v>0</v>
      </c>
      <c r="P106" s="19">
        <v>0</v>
      </c>
    </row>
    <row r="107" spans="1:16" x14ac:dyDescent="0.25">
      <c r="A107" s="2" t="s">
        <v>533</v>
      </c>
      <c r="B107" s="2" t="s">
        <v>366</v>
      </c>
      <c r="C107" s="12">
        <v>41729</v>
      </c>
      <c r="D107" s="9">
        <f t="shared" ca="1" si="1"/>
        <v>762</v>
      </c>
      <c r="E107" s="4">
        <v>42491</v>
      </c>
      <c r="F107" s="4" t="s">
        <v>713</v>
      </c>
      <c r="G107" s="2" t="s">
        <v>663</v>
      </c>
      <c r="H107" s="2" t="s">
        <v>666</v>
      </c>
      <c r="I107" s="2" t="s">
        <v>744</v>
      </c>
      <c r="J107" s="29">
        <v>18.5</v>
      </c>
      <c r="K107" s="2" t="s">
        <v>863</v>
      </c>
      <c r="L107" s="2" t="s">
        <v>672</v>
      </c>
      <c r="M107" s="19">
        <v>4</v>
      </c>
      <c r="N107" s="19">
        <v>2</v>
      </c>
      <c r="O107" s="19">
        <v>3</v>
      </c>
      <c r="P107" s="19">
        <v>3</v>
      </c>
    </row>
    <row r="108" spans="1:16" x14ac:dyDescent="0.25">
      <c r="A108" s="2" t="s">
        <v>692</v>
      </c>
      <c r="B108" s="2" t="s">
        <v>17</v>
      </c>
      <c r="C108" s="12">
        <v>41547</v>
      </c>
      <c r="D108" s="9">
        <f t="shared" ca="1" si="1"/>
        <v>2756</v>
      </c>
      <c r="E108" s="4"/>
      <c r="F108" s="4" t="s">
        <v>715</v>
      </c>
      <c r="G108" s="2" t="s">
        <v>11</v>
      </c>
      <c r="H108" s="2" t="s">
        <v>666</v>
      </c>
      <c r="I108" s="2" t="s">
        <v>744</v>
      </c>
      <c r="J108" s="29">
        <v>16</v>
      </c>
      <c r="K108" s="2" t="s">
        <v>862</v>
      </c>
      <c r="L108" s="2" t="s">
        <v>671</v>
      </c>
      <c r="M108" s="19">
        <v>16</v>
      </c>
      <c r="N108" s="19">
        <v>16</v>
      </c>
      <c r="O108" s="19">
        <v>0</v>
      </c>
      <c r="P108" s="19">
        <v>0</v>
      </c>
    </row>
    <row r="109" spans="1:16" x14ac:dyDescent="0.25">
      <c r="A109" s="2" t="s">
        <v>511</v>
      </c>
      <c r="B109" s="2" t="s">
        <v>33</v>
      </c>
      <c r="C109" s="12">
        <v>41687</v>
      </c>
      <c r="D109" s="9">
        <f t="shared" ca="1" si="1"/>
        <v>2616</v>
      </c>
      <c r="E109" s="4"/>
      <c r="F109" s="4" t="s">
        <v>715</v>
      </c>
      <c r="G109" s="2" t="s">
        <v>11</v>
      </c>
      <c r="H109" s="2" t="s">
        <v>666</v>
      </c>
      <c r="I109" s="2" t="s">
        <v>744</v>
      </c>
      <c r="J109" s="29">
        <v>22</v>
      </c>
      <c r="K109" s="2" t="s">
        <v>857</v>
      </c>
      <c r="L109" s="2" t="s">
        <v>703</v>
      </c>
      <c r="M109" s="19">
        <v>6</v>
      </c>
      <c r="N109" s="19">
        <v>4</v>
      </c>
      <c r="O109" s="19">
        <v>2</v>
      </c>
      <c r="P109" s="19">
        <v>1</v>
      </c>
    </row>
    <row r="110" spans="1:16" x14ac:dyDescent="0.25">
      <c r="A110" s="2" t="s">
        <v>521</v>
      </c>
      <c r="B110" s="2" t="s">
        <v>17</v>
      </c>
      <c r="C110" s="12">
        <v>40581</v>
      </c>
      <c r="D110" s="9">
        <f t="shared" ca="1" si="1"/>
        <v>1070</v>
      </c>
      <c r="E110" s="4">
        <v>41651</v>
      </c>
      <c r="F110" s="4" t="s">
        <v>704</v>
      </c>
      <c r="G110" s="2" t="s">
        <v>665</v>
      </c>
      <c r="H110" s="2" t="s">
        <v>666</v>
      </c>
      <c r="I110" s="2" t="s">
        <v>744</v>
      </c>
      <c r="J110" s="29">
        <v>18</v>
      </c>
      <c r="K110" s="2" t="s">
        <v>860</v>
      </c>
      <c r="L110" s="2" t="s">
        <v>673</v>
      </c>
      <c r="M110" s="19">
        <v>11</v>
      </c>
      <c r="N110" s="19">
        <v>10</v>
      </c>
      <c r="O110" s="19">
        <v>0</v>
      </c>
      <c r="P110" s="19">
        <v>0</v>
      </c>
    </row>
    <row r="111" spans="1:16" x14ac:dyDescent="0.25">
      <c r="A111" s="2" t="s">
        <v>614</v>
      </c>
      <c r="B111" s="2" t="s">
        <v>33</v>
      </c>
      <c r="C111" s="12">
        <v>40553</v>
      </c>
      <c r="D111" s="9">
        <f t="shared" ca="1" si="1"/>
        <v>718</v>
      </c>
      <c r="E111" s="4">
        <v>41271</v>
      </c>
      <c r="F111" s="4" t="s">
        <v>711</v>
      </c>
      <c r="G111" s="2" t="s">
        <v>665</v>
      </c>
      <c r="H111" s="2" t="s">
        <v>666</v>
      </c>
      <c r="I111" s="2" t="s">
        <v>744</v>
      </c>
      <c r="J111" s="29">
        <v>24</v>
      </c>
      <c r="K111" s="2" t="s">
        <v>858</v>
      </c>
      <c r="L111" s="2" t="s">
        <v>703</v>
      </c>
      <c r="M111" s="19">
        <v>5</v>
      </c>
      <c r="N111" s="19">
        <v>4</v>
      </c>
      <c r="O111" s="19">
        <v>2</v>
      </c>
      <c r="P111" s="19">
        <v>1</v>
      </c>
    </row>
    <row r="112" spans="1:16" x14ac:dyDescent="0.25">
      <c r="A112" s="2" t="s">
        <v>691</v>
      </c>
      <c r="B112" s="2" t="s">
        <v>17</v>
      </c>
      <c r="C112" s="12">
        <v>40679</v>
      </c>
      <c r="D112" s="9">
        <f t="shared" ca="1" si="1"/>
        <v>1623</v>
      </c>
      <c r="E112" s="4">
        <v>42302</v>
      </c>
      <c r="F112" s="4" t="s">
        <v>712</v>
      </c>
      <c r="G112" s="2" t="s">
        <v>665</v>
      </c>
      <c r="H112" s="2" t="s">
        <v>666</v>
      </c>
      <c r="I112" s="2" t="s">
        <v>744</v>
      </c>
      <c r="J112" s="29">
        <v>22</v>
      </c>
      <c r="K112" s="2" t="s">
        <v>859</v>
      </c>
      <c r="L112" s="2" t="s">
        <v>673</v>
      </c>
      <c r="M112" s="19">
        <v>14</v>
      </c>
      <c r="N112" s="19">
        <v>14</v>
      </c>
      <c r="O112" s="19">
        <v>0</v>
      </c>
      <c r="P112" s="19">
        <v>0</v>
      </c>
    </row>
    <row r="113" spans="1:16" x14ac:dyDescent="0.25">
      <c r="A113" s="2" t="s">
        <v>465</v>
      </c>
      <c r="B113" s="2" t="s">
        <v>17</v>
      </c>
      <c r="C113" s="12">
        <v>40294</v>
      </c>
      <c r="D113" s="9">
        <f t="shared" ca="1" si="1"/>
        <v>4009</v>
      </c>
      <c r="E113" s="4"/>
      <c r="F113" s="4" t="s">
        <v>715</v>
      </c>
      <c r="G113" s="2" t="s">
        <v>11</v>
      </c>
      <c r="H113" s="2" t="s">
        <v>666</v>
      </c>
      <c r="I113" s="2" t="s">
        <v>744</v>
      </c>
      <c r="J113" s="29">
        <v>17</v>
      </c>
      <c r="K113" s="2" t="s">
        <v>861</v>
      </c>
      <c r="L113" s="2" t="s">
        <v>673</v>
      </c>
      <c r="M113" s="19">
        <v>10</v>
      </c>
      <c r="N113" s="19">
        <v>9</v>
      </c>
      <c r="O113" s="19">
        <v>0</v>
      </c>
      <c r="P113" s="19">
        <v>0</v>
      </c>
    </row>
    <row r="114" spans="1:16" x14ac:dyDescent="0.25">
      <c r="A114" s="5" t="s">
        <v>649</v>
      </c>
      <c r="B114" s="2" t="s">
        <v>17</v>
      </c>
      <c r="C114" s="12">
        <v>40729</v>
      </c>
      <c r="D114" s="9">
        <f t="shared" ca="1" si="1"/>
        <v>514</v>
      </c>
      <c r="E114" s="4">
        <v>41243</v>
      </c>
      <c r="F114" s="4" t="s">
        <v>717</v>
      </c>
      <c r="G114" s="2" t="s">
        <v>665</v>
      </c>
      <c r="H114" s="2" t="s">
        <v>666</v>
      </c>
      <c r="I114" s="2" t="s">
        <v>744</v>
      </c>
      <c r="J114" s="29">
        <v>18</v>
      </c>
      <c r="K114" s="2" t="s">
        <v>869</v>
      </c>
      <c r="L114" s="2" t="s">
        <v>673</v>
      </c>
      <c r="M114" s="19">
        <v>10</v>
      </c>
      <c r="N114" s="19">
        <v>12</v>
      </c>
      <c r="O114" s="19">
        <v>0</v>
      </c>
      <c r="P114" s="19">
        <v>0</v>
      </c>
    </row>
    <row r="115" spans="1:16" x14ac:dyDescent="0.25">
      <c r="A115" s="2" t="s">
        <v>833</v>
      </c>
      <c r="B115" s="2" t="s">
        <v>33</v>
      </c>
      <c r="C115" s="12">
        <v>39391</v>
      </c>
      <c r="D115" s="9">
        <f t="shared" ca="1" si="1"/>
        <v>4912</v>
      </c>
      <c r="E115" s="4"/>
      <c r="F115" s="4" t="s">
        <v>715</v>
      </c>
      <c r="G115" s="2" t="s">
        <v>11</v>
      </c>
      <c r="H115" s="2" t="s">
        <v>666</v>
      </c>
      <c r="I115" s="2" t="s">
        <v>744</v>
      </c>
      <c r="J115" s="29">
        <v>17</v>
      </c>
      <c r="K115" s="2" t="s">
        <v>200</v>
      </c>
      <c r="L115" s="2" t="s">
        <v>673</v>
      </c>
      <c r="M115" s="19">
        <v>5</v>
      </c>
      <c r="N115" s="19">
        <v>7</v>
      </c>
      <c r="O115" s="19">
        <v>3</v>
      </c>
      <c r="P115" s="19">
        <v>1</v>
      </c>
    </row>
    <row r="116" spans="1:16" x14ac:dyDescent="0.25">
      <c r="A116" s="2" t="s">
        <v>558</v>
      </c>
      <c r="B116" s="2" t="s">
        <v>74</v>
      </c>
      <c r="C116" s="12">
        <v>40679</v>
      </c>
      <c r="D116" s="9">
        <f t="shared" ca="1" si="1"/>
        <v>19</v>
      </c>
      <c r="E116" s="4">
        <v>40698</v>
      </c>
      <c r="F116" s="4" t="s">
        <v>704</v>
      </c>
      <c r="G116" s="2" t="s">
        <v>665</v>
      </c>
      <c r="H116" s="2" t="s">
        <v>666</v>
      </c>
      <c r="I116" s="2" t="s">
        <v>744</v>
      </c>
      <c r="J116" s="29">
        <v>19</v>
      </c>
      <c r="K116" s="2" t="s">
        <v>863</v>
      </c>
      <c r="L116" s="2" t="s">
        <v>675</v>
      </c>
      <c r="M116" s="19">
        <v>12</v>
      </c>
      <c r="N116" s="19">
        <v>12</v>
      </c>
      <c r="O116" s="19">
        <v>2</v>
      </c>
      <c r="P116" s="19">
        <v>0</v>
      </c>
    </row>
    <row r="117" spans="1:16" x14ac:dyDescent="0.25">
      <c r="A117" s="2" t="s">
        <v>423</v>
      </c>
      <c r="B117" s="2" t="s">
        <v>17</v>
      </c>
      <c r="C117" s="12">
        <v>41645</v>
      </c>
      <c r="D117" s="9">
        <f t="shared" ca="1" si="1"/>
        <v>2658</v>
      </c>
      <c r="E117" s="4"/>
      <c r="F117" s="4" t="s">
        <v>715</v>
      </c>
      <c r="G117" s="2" t="s">
        <v>11</v>
      </c>
      <c r="H117" s="2" t="s">
        <v>666</v>
      </c>
      <c r="I117" s="2" t="s">
        <v>744</v>
      </c>
      <c r="J117" s="29">
        <v>16</v>
      </c>
      <c r="K117" s="2" t="s">
        <v>862</v>
      </c>
      <c r="L117" s="2" t="s">
        <v>673</v>
      </c>
      <c r="M117" s="19">
        <v>8</v>
      </c>
      <c r="N117" s="19">
        <v>9</v>
      </c>
      <c r="O117" s="19">
        <v>1</v>
      </c>
      <c r="P117" s="19">
        <v>0</v>
      </c>
    </row>
    <row r="118" spans="1:16" x14ac:dyDescent="0.25">
      <c r="A118" s="2" t="s">
        <v>449</v>
      </c>
      <c r="B118" s="2" t="s">
        <v>17</v>
      </c>
      <c r="C118" s="12">
        <v>41176</v>
      </c>
      <c r="D118" s="9">
        <f t="shared" ca="1" si="1"/>
        <v>267</v>
      </c>
      <c r="E118" s="4">
        <v>41443</v>
      </c>
      <c r="F118" s="4" t="s">
        <v>758</v>
      </c>
      <c r="G118" s="2" t="s">
        <v>665</v>
      </c>
      <c r="H118" s="2" t="s">
        <v>666</v>
      </c>
      <c r="I118" s="2" t="s">
        <v>744</v>
      </c>
      <c r="J118" s="29">
        <v>16</v>
      </c>
      <c r="K118" s="2" t="s">
        <v>863</v>
      </c>
      <c r="L118" s="2" t="s">
        <v>673</v>
      </c>
      <c r="M118" s="19">
        <v>9</v>
      </c>
      <c r="N118" s="19">
        <v>10</v>
      </c>
      <c r="O118" s="19">
        <v>0</v>
      </c>
      <c r="P118" s="19">
        <v>0</v>
      </c>
    </row>
    <row r="119" spans="1:16" x14ac:dyDescent="0.25">
      <c r="A119" s="2" t="s">
        <v>559</v>
      </c>
      <c r="B119" s="2" t="s">
        <v>17</v>
      </c>
      <c r="C119" s="12">
        <v>40812</v>
      </c>
      <c r="D119" s="9">
        <f t="shared" ca="1" si="1"/>
        <v>194</v>
      </c>
      <c r="E119" s="4">
        <v>41006</v>
      </c>
      <c r="F119" s="4" t="s">
        <v>717</v>
      </c>
      <c r="G119" s="2" t="s">
        <v>665</v>
      </c>
      <c r="H119" s="2" t="s">
        <v>666</v>
      </c>
      <c r="I119" s="2" t="s">
        <v>744</v>
      </c>
      <c r="J119" s="29">
        <v>21</v>
      </c>
      <c r="K119" s="2" t="s">
        <v>857</v>
      </c>
      <c r="L119" s="2" t="s">
        <v>673</v>
      </c>
      <c r="M119" s="19">
        <v>11</v>
      </c>
      <c r="N119" s="19">
        <v>12</v>
      </c>
      <c r="O119" s="19">
        <v>0</v>
      </c>
      <c r="P119" s="19">
        <v>0</v>
      </c>
    </row>
    <row r="120" spans="1:16" x14ac:dyDescent="0.25">
      <c r="A120" s="2" t="s">
        <v>531</v>
      </c>
      <c r="B120" s="2" t="s">
        <v>17</v>
      </c>
      <c r="C120" s="12">
        <v>40679</v>
      </c>
      <c r="D120" s="9">
        <f t="shared" ca="1" si="1"/>
        <v>1705</v>
      </c>
      <c r="E120" s="4">
        <v>42384</v>
      </c>
      <c r="F120" s="4" t="s">
        <v>708</v>
      </c>
      <c r="G120" s="2" t="s">
        <v>665</v>
      </c>
      <c r="H120" s="2" t="s">
        <v>666</v>
      </c>
      <c r="I120" s="2" t="s">
        <v>744</v>
      </c>
      <c r="J120" s="29">
        <v>20</v>
      </c>
      <c r="K120" s="2" t="s">
        <v>860</v>
      </c>
      <c r="L120" s="2" t="s">
        <v>673</v>
      </c>
      <c r="M120" s="19">
        <v>17</v>
      </c>
      <c r="N120" s="19">
        <v>18</v>
      </c>
      <c r="O120" s="19">
        <v>0</v>
      </c>
      <c r="P120" s="19">
        <v>0</v>
      </c>
    </row>
    <row r="121" spans="1:16" x14ac:dyDescent="0.25">
      <c r="A121" s="2" t="s">
        <v>330</v>
      </c>
      <c r="B121" s="2" t="s">
        <v>74</v>
      </c>
      <c r="C121" s="12">
        <v>40875</v>
      </c>
      <c r="D121" s="9">
        <f t="shared" ca="1" si="1"/>
        <v>3428</v>
      </c>
      <c r="E121" s="4"/>
      <c r="F121" s="4" t="s">
        <v>715</v>
      </c>
      <c r="G121" s="2" t="s">
        <v>11</v>
      </c>
      <c r="H121" s="2" t="s">
        <v>666</v>
      </c>
      <c r="I121" s="2" t="s">
        <v>744</v>
      </c>
      <c r="J121" s="29">
        <v>22</v>
      </c>
      <c r="K121" s="2" t="s">
        <v>858</v>
      </c>
      <c r="L121" s="2" t="s">
        <v>671</v>
      </c>
      <c r="M121" s="19">
        <v>13</v>
      </c>
      <c r="N121" s="19">
        <v>13</v>
      </c>
      <c r="O121" s="19">
        <v>0</v>
      </c>
      <c r="P121" s="19">
        <v>0</v>
      </c>
    </row>
    <row r="122" spans="1:16" x14ac:dyDescent="0.25">
      <c r="A122" s="2" t="s">
        <v>470</v>
      </c>
      <c r="B122" s="2" t="s">
        <v>33</v>
      </c>
      <c r="C122" s="12">
        <v>40553</v>
      </c>
      <c r="D122" s="9">
        <f t="shared" ca="1" si="1"/>
        <v>1842</v>
      </c>
      <c r="E122" s="4">
        <v>42395</v>
      </c>
      <c r="F122" s="4" t="s">
        <v>705</v>
      </c>
      <c r="G122" s="2" t="s">
        <v>665</v>
      </c>
      <c r="H122" s="2" t="s">
        <v>666</v>
      </c>
      <c r="I122" s="2" t="s">
        <v>744</v>
      </c>
      <c r="J122" s="29">
        <v>24</v>
      </c>
      <c r="K122" s="2" t="s">
        <v>859</v>
      </c>
      <c r="L122" s="2" t="s">
        <v>673</v>
      </c>
      <c r="M122" s="19">
        <v>6</v>
      </c>
      <c r="N122" s="19">
        <v>3</v>
      </c>
      <c r="O122" s="19">
        <v>3</v>
      </c>
      <c r="P122" s="19">
        <v>2</v>
      </c>
    </row>
    <row r="123" spans="1:16" x14ac:dyDescent="0.25">
      <c r="A123" s="2" t="s">
        <v>563</v>
      </c>
      <c r="B123" s="2" t="s">
        <v>17</v>
      </c>
      <c r="C123" s="12">
        <v>40553</v>
      </c>
      <c r="D123" s="9">
        <f t="shared" ca="1" si="1"/>
        <v>1954</v>
      </c>
      <c r="E123" s="4">
        <v>42507</v>
      </c>
      <c r="F123" s="4" t="s">
        <v>705</v>
      </c>
      <c r="G123" s="2" t="s">
        <v>663</v>
      </c>
      <c r="H123" s="2" t="s">
        <v>666</v>
      </c>
      <c r="I123" s="2" t="s">
        <v>744</v>
      </c>
      <c r="J123" s="29">
        <v>16</v>
      </c>
      <c r="K123" s="2" t="s">
        <v>861</v>
      </c>
      <c r="L123" s="2" t="s">
        <v>703</v>
      </c>
      <c r="M123" s="19">
        <v>17</v>
      </c>
      <c r="N123" s="19">
        <v>19</v>
      </c>
      <c r="O123" s="19">
        <v>0</v>
      </c>
      <c r="P123" s="19">
        <v>0</v>
      </c>
    </row>
    <row r="124" spans="1:16" x14ac:dyDescent="0.25">
      <c r="A124" s="2" t="s">
        <v>570</v>
      </c>
      <c r="B124" s="2" t="s">
        <v>17</v>
      </c>
      <c r="C124" s="12">
        <v>41463</v>
      </c>
      <c r="D124" s="9">
        <f t="shared" ca="1" si="1"/>
        <v>2840</v>
      </c>
      <c r="E124" s="4"/>
      <c r="F124" s="4" t="s">
        <v>715</v>
      </c>
      <c r="G124" s="2" t="s">
        <v>11</v>
      </c>
      <c r="H124" s="2" t="s">
        <v>666</v>
      </c>
      <c r="I124" s="2" t="s">
        <v>744</v>
      </c>
      <c r="J124" s="29">
        <v>17</v>
      </c>
      <c r="K124" s="2" t="s">
        <v>869</v>
      </c>
      <c r="L124" s="2" t="s">
        <v>674</v>
      </c>
      <c r="M124" s="19">
        <v>10</v>
      </c>
      <c r="N124" s="19">
        <v>13</v>
      </c>
      <c r="O124" s="19">
        <v>1</v>
      </c>
      <c r="P124" s="19">
        <v>0</v>
      </c>
    </row>
    <row r="125" spans="1:16" x14ac:dyDescent="0.25">
      <c r="A125" s="2" t="s">
        <v>475</v>
      </c>
      <c r="B125" s="2" t="s">
        <v>17</v>
      </c>
      <c r="C125" s="12">
        <v>41645</v>
      </c>
      <c r="D125" s="9">
        <f t="shared" ca="1" si="1"/>
        <v>2658</v>
      </c>
      <c r="E125" s="4"/>
      <c r="F125" s="4" t="s">
        <v>715</v>
      </c>
      <c r="G125" s="2" t="s">
        <v>11</v>
      </c>
      <c r="H125" s="2" t="s">
        <v>666</v>
      </c>
      <c r="I125" s="2" t="s">
        <v>744</v>
      </c>
      <c r="J125" s="29">
        <v>17</v>
      </c>
      <c r="K125" s="2" t="s">
        <v>200</v>
      </c>
      <c r="L125" s="2" t="s">
        <v>673</v>
      </c>
      <c r="M125" s="19">
        <v>9</v>
      </c>
      <c r="N125" s="19">
        <v>10</v>
      </c>
      <c r="O125" s="19">
        <v>1</v>
      </c>
      <c r="P125" s="19">
        <v>0</v>
      </c>
    </row>
    <row r="126" spans="1:16" x14ac:dyDescent="0.25">
      <c r="A126" s="2" t="s">
        <v>591</v>
      </c>
      <c r="B126" s="2" t="s">
        <v>17</v>
      </c>
      <c r="C126" s="12">
        <v>40637</v>
      </c>
      <c r="D126" s="9">
        <f t="shared" ca="1" si="1"/>
        <v>497</v>
      </c>
      <c r="E126" s="4">
        <v>41134</v>
      </c>
      <c r="F126" s="4" t="s">
        <v>704</v>
      </c>
      <c r="G126" s="2" t="s">
        <v>665</v>
      </c>
      <c r="H126" s="2" t="s">
        <v>666</v>
      </c>
      <c r="I126" s="2" t="s">
        <v>744</v>
      </c>
      <c r="J126" s="29">
        <v>18</v>
      </c>
      <c r="K126" s="2" t="s">
        <v>863</v>
      </c>
      <c r="L126" s="2" t="s">
        <v>673</v>
      </c>
      <c r="M126" s="19">
        <v>5</v>
      </c>
      <c r="N126" s="19">
        <v>6</v>
      </c>
      <c r="O126" s="19">
        <v>2</v>
      </c>
      <c r="P126" s="19">
        <v>0</v>
      </c>
    </row>
    <row r="127" spans="1:16" x14ac:dyDescent="0.25">
      <c r="A127" s="2" t="s">
        <v>445</v>
      </c>
      <c r="B127" s="2" t="s">
        <v>33</v>
      </c>
      <c r="C127" s="12">
        <v>42555</v>
      </c>
      <c r="D127" s="9">
        <f t="shared" ca="1" si="1"/>
        <v>1748</v>
      </c>
      <c r="E127" s="4"/>
      <c r="F127" s="4" t="s">
        <v>716</v>
      </c>
      <c r="G127" s="2" t="s">
        <v>32</v>
      </c>
      <c r="H127" s="2" t="s">
        <v>666</v>
      </c>
      <c r="I127" s="2" t="s">
        <v>744</v>
      </c>
      <c r="J127" s="29">
        <v>20</v>
      </c>
      <c r="K127" s="2" t="s">
        <v>862</v>
      </c>
      <c r="L127" s="2" t="s">
        <v>675</v>
      </c>
      <c r="M127" s="19">
        <v>14</v>
      </c>
      <c r="N127" s="19">
        <v>13</v>
      </c>
      <c r="O127" s="19">
        <v>1</v>
      </c>
      <c r="P127" s="19">
        <v>0</v>
      </c>
    </row>
    <row r="128" spans="1:16" x14ac:dyDescent="0.25">
      <c r="A128" s="2" t="s">
        <v>341</v>
      </c>
      <c r="B128" s="2" t="s">
        <v>17</v>
      </c>
      <c r="C128" s="12">
        <v>39818</v>
      </c>
      <c r="D128" s="9">
        <f t="shared" ca="1" si="1"/>
        <v>571</v>
      </c>
      <c r="E128" s="4">
        <v>40389</v>
      </c>
      <c r="F128" s="4" t="s">
        <v>710</v>
      </c>
      <c r="G128" s="2" t="s">
        <v>665</v>
      </c>
      <c r="H128" s="2" t="s">
        <v>666</v>
      </c>
      <c r="I128" s="2" t="s">
        <v>744</v>
      </c>
      <c r="J128" s="29">
        <v>21</v>
      </c>
      <c r="K128" s="2" t="s">
        <v>857</v>
      </c>
      <c r="L128" s="2" t="s">
        <v>673</v>
      </c>
      <c r="M128" s="19">
        <v>12</v>
      </c>
      <c r="N128" s="19">
        <v>14</v>
      </c>
      <c r="O128" s="19">
        <v>0</v>
      </c>
      <c r="P128" s="19">
        <v>0</v>
      </c>
    </row>
    <row r="129" spans="1:16" x14ac:dyDescent="0.25">
      <c r="A129" s="2" t="s">
        <v>607</v>
      </c>
      <c r="B129" s="2" t="s">
        <v>33</v>
      </c>
      <c r="C129" s="12">
        <v>41911</v>
      </c>
      <c r="D129" s="9">
        <f t="shared" ca="1" si="1"/>
        <v>2392</v>
      </c>
      <c r="E129" s="4"/>
      <c r="F129" s="4" t="s">
        <v>715</v>
      </c>
      <c r="G129" s="2" t="s">
        <v>11</v>
      </c>
      <c r="H129" s="2" t="s">
        <v>666</v>
      </c>
      <c r="I129" s="2" t="s">
        <v>744</v>
      </c>
      <c r="J129" s="29">
        <v>21</v>
      </c>
      <c r="K129" s="2" t="s">
        <v>860</v>
      </c>
      <c r="L129" s="2" t="s">
        <v>673</v>
      </c>
      <c r="M129" s="19">
        <v>9</v>
      </c>
      <c r="N129" s="19">
        <v>12</v>
      </c>
      <c r="O129" s="19">
        <v>0</v>
      </c>
      <c r="P129" s="19">
        <v>2</v>
      </c>
    </row>
    <row r="130" spans="1:16" x14ac:dyDescent="0.25">
      <c r="A130" s="2" t="s">
        <v>472</v>
      </c>
      <c r="B130" s="2" t="s">
        <v>74</v>
      </c>
      <c r="C130" s="12">
        <v>41547</v>
      </c>
      <c r="D130" s="9">
        <f t="shared" ref="D130:D193" ca="1" si="2">IF(ISBLANK(E130), _xlfn.DAYS(NOW(), C130), _xlfn.DAYS(E130, C130))</f>
        <v>2756</v>
      </c>
      <c r="E130" s="4"/>
      <c r="F130" s="4" t="s">
        <v>715</v>
      </c>
      <c r="G130" s="2" t="s">
        <v>664</v>
      </c>
      <c r="H130" s="2" t="s">
        <v>666</v>
      </c>
      <c r="I130" s="2" t="s">
        <v>744</v>
      </c>
      <c r="J130" s="29">
        <v>15.2</v>
      </c>
      <c r="K130" s="2" t="s">
        <v>858</v>
      </c>
      <c r="L130" s="2" t="s">
        <v>673</v>
      </c>
      <c r="M130" s="19">
        <v>12</v>
      </c>
      <c r="N130" s="19">
        <v>12</v>
      </c>
      <c r="O130" s="19">
        <v>0</v>
      </c>
      <c r="P130" s="19">
        <v>0</v>
      </c>
    </row>
    <row r="131" spans="1:16" x14ac:dyDescent="0.25">
      <c r="A131" s="2" t="s">
        <v>566</v>
      </c>
      <c r="B131" s="2" t="s">
        <v>17</v>
      </c>
      <c r="C131" s="12">
        <v>41505</v>
      </c>
      <c r="D131" s="9">
        <f t="shared" ca="1" si="2"/>
        <v>2798</v>
      </c>
      <c r="E131" s="4"/>
      <c r="F131" s="4" t="s">
        <v>715</v>
      </c>
      <c r="G131" s="2" t="s">
        <v>11</v>
      </c>
      <c r="H131" s="2" t="s">
        <v>666</v>
      </c>
      <c r="I131" s="2" t="s">
        <v>744</v>
      </c>
      <c r="J131" s="29">
        <v>15</v>
      </c>
      <c r="K131" s="2" t="s">
        <v>859</v>
      </c>
      <c r="L131" s="2" t="s">
        <v>673</v>
      </c>
      <c r="M131" s="19">
        <v>9</v>
      </c>
      <c r="N131" s="19">
        <v>10</v>
      </c>
      <c r="O131" s="19">
        <v>1</v>
      </c>
      <c r="P131" s="19">
        <v>1</v>
      </c>
    </row>
    <row r="132" spans="1:16" x14ac:dyDescent="0.25">
      <c r="A132" s="2" t="s">
        <v>428</v>
      </c>
      <c r="B132" s="2" t="s">
        <v>17</v>
      </c>
      <c r="C132" s="12">
        <v>41589</v>
      </c>
      <c r="D132" s="9">
        <f t="shared" ca="1" si="2"/>
        <v>2714</v>
      </c>
      <c r="E132" s="4"/>
      <c r="F132" s="4" t="s">
        <v>715</v>
      </c>
      <c r="G132" s="2" t="s">
        <v>11</v>
      </c>
      <c r="H132" s="2" t="s">
        <v>666</v>
      </c>
      <c r="I132" s="2" t="s">
        <v>744</v>
      </c>
      <c r="J132" s="29">
        <v>24.5</v>
      </c>
      <c r="K132" s="2" t="s">
        <v>861</v>
      </c>
      <c r="L132" s="2" t="s">
        <v>673</v>
      </c>
      <c r="M132" s="19">
        <v>3</v>
      </c>
      <c r="N132" s="19">
        <v>4</v>
      </c>
      <c r="O132" s="19">
        <v>2</v>
      </c>
      <c r="P132" s="19">
        <v>2</v>
      </c>
    </row>
    <row r="133" spans="1:16" x14ac:dyDescent="0.25">
      <c r="A133" s="2" t="s">
        <v>430</v>
      </c>
      <c r="B133" s="2" t="s">
        <v>17</v>
      </c>
      <c r="C133" s="12">
        <v>40959</v>
      </c>
      <c r="D133" s="9">
        <f t="shared" ca="1" si="2"/>
        <v>3344</v>
      </c>
      <c r="E133" s="4"/>
      <c r="F133" s="4" t="s">
        <v>715</v>
      </c>
      <c r="G133" s="2" t="s">
        <v>11</v>
      </c>
      <c r="H133" s="2" t="s">
        <v>666</v>
      </c>
      <c r="I133" s="2" t="s">
        <v>744</v>
      </c>
      <c r="J133" s="29">
        <v>16</v>
      </c>
      <c r="K133" s="2" t="s">
        <v>869</v>
      </c>
      <c r="L133" s="2" t="s">
        <v>672</v>
      </c>
      <c r="M133" s="19">
        <v>16</v>
      </c>
      <c r="N133" s="19">
        <v>15</v>
      </c>
      <c r="O133" s="19">
        <v>0</v>
      </c>
      <c r="P133" s="19">
        <v>0</v>
      </c>
    </row>
    <row r="134" spans="1:16" x14ac:dyDescent="0.25">
      <c r="A134" s="2" t="s">
        <v>463</v>
      </c>
      <c r="B134" s="2" t="s">
        <v>17</v>
      </c>
      <c r="C134" s="12">
        <v>41407</v>
      </c>
      <c r="D134" s="9">
        <f t="shared" ca="1" si="2"/>
        <v>777</v>
      </c>
      <c r="E134" s="4">
        <v>42184</v>
      </c>
      <c r="F134" s="4" t="s">
        <v>758</v>
      </c>
      <c r="G134" s="2" t="s">
        <v>665</v>
      </c>
      <c r="H134" s="2" t="s">
        <v>666</v>
      </c>
      <c r="I134" s="2" t="s">
        <v>744</v>
      </c>
      <c r="J134" s="29">
        <v>21</v>
      </c>
      <c r="K134" s="2" t="s">
        <v>200</v>
      </c>
      <c r="L134" s="2" t="s">
        <v>671</v>
      </c>
      <c r="M134" s="19">
        <v>9</v>
      </c>
      <c r="N134" s="19">
        <v>10</v>
      </c>
      <c r="O134" s="19">
        <v>1</v>
      </c>
      <c r="P134" s="19">
        <v>1</v>
      </c>
    </row>
    <row r="135" spans="1:16" x14ac:dyDescent="0.25">
      <c r="A135" s="2" t="s">
        <v>528</v>
      </c>
      <c r="B135" s="2" t="s">
        <v>366</v>
      </c>
      <c r="C135" s="12">
        <v>40553</v>
      </c>
      <c r="D135" s="9">
        <f t="shared" ca="1" si="2"/>
        <v>3750</v>
      </c>
      <c r="E135" s="1"/>
      <c r="F135" s="4" t="s">
        <v>715</v>
      </c>
      <c r="G135" s="2" t="s">
        <v>11</v>
      </c>
      <c r="H135" s="2" t="s">
        <v>666</v>
      </c>
      <c r="I135" s="2" t="s">
        <v>744</v>
      </c>
      <c r="J135" s="29">
        <v>14</v>
      </c>
      <c r="K135" s="2" t="s">
        <v>863</v>
      </c>
      <c r="L135" s="2" t="s">
        <v>673</v>
      </c>
      <c r="M135" s="19">
        <v>10</v>
      </c>
      <c r="N135" s="19">
        <v>12</v>
      </c>
      <c r="O135" s="19">
        <v>1</v>
      </c>
      <c r="P135" s="19">
        <v>1</v>
      </c>
    </row>
    <row r="136" spans="1:16" x14ac:dyDescent="0.25">
      <c r="A136" s="2" t="s">
        <v>569</v>
      </c>
      <c r="B136" s="2" t="s">
        <v>74</v>
      </c>
      <c r="C136" s="12">
        <v>41687</v>
      </c>
      <c r="D136" s="9">
        <f t="shared" ca="1" si="2"/>
        <v>2616</v>
      </c>
      <c r="E136" s="4"/>
      <c r="F136" s="4" t="s">
        <v>715</v>
      </c>
      <c r="G136" s="2" t="s">
        <v>11</v>
      </c>
      <c r="H136" s="2" t="s">
        <v>666</v>
      </c>
      <c r="I136" s="2" t="s">
        <v>744</v>
      </c>
      <c r="J136" s="29">
        <v>22</v>
      </c>
      <c r="K136" s="2" t="s">
        <v>862</v>
      </c>
      <c r="L136" s="2" t="s">
        <v>673</v>
      </c>
      <c r="M136" s="19">
        <v>5</v>
      </c>
      <c r="N136" s="19">
        <v>9</v>
      </c>
      <c r="O136" s="19">
        <v>0</v>
      </c>
      <c r="P136" s="19">
        <v>0</v>
      </c>
    </row>
    <row r="137" spans="1:16" x14ac:dyDescent="0.25">
      <c r="A137" s="2" t="s">
        <v>535</v>
      </c>
      <c r="B137" s="2" t="s">
        <v>17</v>
      </c>
      <c r="C137" s="12">
        <v>42009</v>
      </c>
      <c r="D137" s="9">
        <f t="shared" ca="1" si="2"/>
        <v>2294</v>
      </c>
      <c r="E137" s="4"/>
      <c r="F137" s="4" t="s">
        <v>715</v>
      </c>
      <c r="G137" s="2" t="s">
        <v>11</v>
      </c>
      <c r="H137" s="2" t="s">
        <v>666</v>
      </c>
      <c r="I137" s="2" t="s">
        <v>744</v>
      </c>
      <c r="J137" s="29">
        <v>19</v>
      </c>
      <c r="K137" s="2" t="s">
        <v>857</v>
      </c>
      <c r="L137" s="2" t="s">
        <v>682</v>
      </c>
      <c r="M137" s="19">
        <v>14</v>
      </c>
      <c r="N137" s="19">
        <v>14</v>
      </c>
      <c r="O137" s="19">
        <v>0</v>
      </c>
      <c r="P137" s="19">
        <v>0</v>
      </c>
    </row>
    <row r="138" spans="1:16" x14ac:dyDescent="0.25">
      <c r="A138" s="2" t="s">
        <v>651</v>
      </c>
      <c r="B138" s="2" t="s">
        <v>74</v>
      </c>
      <c r="C138" s="12">
        <v>41043</v>
      </c>
      <c r="D138" s="9">
        <f t="shared" ca="1" si="2"/>
        <v>3260</v>
      </c>
      <c r="E138" s="4"/>
      <c r="F138" s="4" t="s">
        <v>715</v>
      </c>
      <c r="G138" s="2" t="s">
        <v>11</v>
      </c>
      <c r="H138" s="2" t="s">
        <v>666</v>
      </c>
      <c r="I138" s="2" t="s">
        <v>744</v>
      </c>
      <c r="J138" s="29">
        <v>14</v>
      </c>
      <c r="K138" s="2" t="s">
        <v>860</v>
      </c>
      <c r="L138" s="2" t="s">
        <v>673</v>
      </c>
      <c r="M138" s="19">
        <v>10</v>
      </c>
      <c r="N138" s="19">
        <v>12</v>
      </c>
      <c r="O138" s="19">
        <v>2</v>
      </c>
      <c r="P138" s="19">
        <v>0</v>
      </c>
    </row>
    <row r="139" spans="1:16" x14ac:dyDescent="0.25">
      <c r="A139" s="2" t="s">
        <v>370</v>
      </c>
      <c r="B139" s="2" t="s">
        <v>366</v>
      </c>
      <c r="C139" s="12">
        <v>39930</v>
      </c>
      <c r="D139" s="9">
        <f t="shared" ca="1" si="2"/>
        <v>1435</v>
      </c>
      <c r="E139" s="4">
        <v>41365</v>
      </c>
      <c r="F139" s="4" t="s">
        <v>704</v>
      </c>
      <c r="G139" s="2" t="s">
        <v>665</v>
      </c>
      <c r="H139" s="2" t="s">
        <v>666</v>
      </c>
      <c r="I139" s="2" t="s">
        <v>744</v>
      </c>
      <c r="J139" s="29">
        <v>15</v>
      </c>
      <c r="K139" s="2" t="s">
        <v>858</v>
      </c>
      <c r="L139" s="2" t="s">
        <v>673</v>
      </c>
      <c r="M139" s="19">
        <v>6</v>
      </c>
      <c r="N139" s="19">
        <v>7</v>
      </c>
      <c r="O139" s="19">
        <v>2</v>
      </c>
      <c r="P139" s="19">
        <v>0</v>
      </c>
    </row>
    <row r="140" spans="1:16" x14ac:dyDescent="0.25">
      <c r="A140" s="2" t="s">
        <v>433</v>
      </c>
      <c r="B140" s="2" t="s">
        <v>17</v>
      </c>
      <c r="C140" s="12">
        <v>40729</v>
      </c>
      <c r="D140" s="9">
        <f t="shared" ca="1" si="2"/>
        <v>62</v>
      </c>
      <c r="E140" s="4">
        <v>40791</v>
      </c>
      <c r="F140" s="4" t="s">
        <v>706</v>
      </c>
      <c r="G140" s="2" t="s">
        <v>665</v>
      </c>
      <c r="H140" s="2" t="s">
        <v>666</v>
      </c>
      <c r="I140" s="2" t="s">
        <v>744</v>
      </c>
      <c r="J140" s="29">
        <v>20</v>
      </c>
      <c r="K140" s="2" t="s">
        <v>859</v>
      </c>
      <c r="L140" s="2" t="s">
        <v>675</v>
      </c>
      <c r="M140" s="19">
        <v>5</v>
      </c>
      <c r="N140" s="19">
        <v>9</v>
      </c>
      <c r="O140" s="19">
        <v>1</v>
      </c>
      <c r="P140" s="19">
        <v>0</v>
      </c>
    </row>
    <row r="141" spans="1:16" x14ac:dyDescent="0.25">
      <c r="A141" s="2" t="s">
        <v>695</v>
      </c>
      <c r="B141" s="2" t="s">
        <v>17</v>
      </c>
      <c r="C141" s="12">
        <v>40553</v>
      </c>
      <c r="D141" s="9">
        <f t="shared" ca="1" si="2"/>
        <v>124</v>
      </c>
      <c r="E141" s="4">
        <v>40677</v>
      </c>
      <c r="F141" s="4" t="s">
        <v>704</v>
      </c>
      <c r="G141" s="2" t="s">
        <v>665</v>
      </c>
      <c r="H141" s="2" t="s">
        <v>666</v>
      </c>
      <c r="I141" s="2" t="s">
        <v>744</v>
      </c>
      <c r="J141" s="29">
        <v>20</v>
      </c>
      <c r="K141" s="2" t="s">
        <v>861</v>
      </c>
      <c r="L141" s="2" t="s">
        <v>682</v>
      </c>
      <c r="M141" s="19">
        <v>8</v>
      </c>
      <c r="N141" s="19">
        <v>9</v>
      </c>
      <c r="O141" s="19">
        <v>2</v>
      </c>
      <c r="P141" s="19">
        <v>1</v>
      </c>
    </row>
    <row r="142" spans="1:16" x14ac:dyDescent="0.25">
      <c r="A142" s="2" t="s">
        <v>439</v>
      </c>
      <c r="B142" s="2" t="s">
        <v>33</v>
      </c>
      <c r="C142" s="12">
        <v>41323</v>
      </c>
      <c r="D142" s="9">
        <f t="shared" ca="1" si="2"/>
        <v>2980</v>
      </c>
      <c r="E142" s="4"/>
      <c r="F142" s="4" t="s">
        <v>715</v>
      </c>
      <c r="G142" s="2" t="s">
        <v>11</v>
      </c>
      <c r="H142" s="2" t="s">
        <v>666</v>
      </c>
      <c r="I142" s="2" t="s">
        <v>744</v>
      </c>
      <c r="J142" s="29">
        <v>24</v>
      </c>
      <c r="K142" s="2" t="s">
        <v>869</v>
      </c>
      <c r="L142" s="2" t="s">
        <v>673</v>
      </c>
      <c r="M142" s="19">
        <v>4</v>
      </c>
      <c r="N142" s="19">
        <v>7</v>
      </c>
      <c r="O142" s="19">
        <v>3</v>
      </c>
      <c r="P142" s="19">
        <v>0</v>
      </c>
    </row>
    <row r="143" spans="1:16" x14ac:dyDescent="0.25">
      <c r="A143" s="2" t="s">
        <v>540</v>
      </c>
      <c r="B143" s="2" t="s">
        <v>17</v>
      </c>
      <c r="C143" s="12">
        <v>41687</v>
      </c>
      <c r="D143" s="9">
        <f t="shared" ca="1" si="2"/>
        <v>2616</v>
      </c>
      <c r="E143" s="4"/>
      <c r="F143" s="4" t="s">
        <v>715</v>
      </c>
      <c r="G143" s="2" t="s">
        <v>11</v>
      </c>
      <c r="H143" s="2" t="s">
        <v>666</v>
      </c>
      <c r="I143" s="2" t="s">
        <v>744</v>
      </c>
      <c r="J143" s="29">
        <v>22</v>
      </c>
      <c r="K143" s="2" t="s">
        <v>200</v>
      </c>
      <c r="L143" s="2" t="s">
        <v>675</v>
      </c>
      <c r="M143" s="19">
        <v>15</v>
      </c>
      <c r="N143" s="19">
        <v>16</v>
      </c>
      <c r="O143" s="19">
        <v>0</v>
      </c>
      <c r="P143" s="19">
        <v>0</v>
      </c>
    </row>
    <row r="144" spans="1:16" x14ac:dyDescent="0.25">
      <c r="A144" s="2" t="s">
        <v>587</v>
      </c>
      <c r="B144" s="2" t="s">
        <v>17</v>
      </c>
      <c r="C144" s="12">
        <v>41134</v>
      </c>
      <c r="D144" s="9">
        <f t="shared" ca="1" si="2"/>
        <v>1271</v>
      </c>
      <c r="E144" s="4">
        <v>42405</v>
      </c>
      <c r="F144" s="4" t="s">
        <v>714</v>
      </c>
      <c r="G144" s="2" t="s">
        <v>665</v>
      </c>
      <c r="H144" s="2" t="s">
        <v>666</v>
      </c>
      <c r="I144" s="2" t="s">
        <v>744</v>
      </c>
      <c r="J144" s="29">
        <v>19</v>
      </c>
      <c r="K144" s="2" t="s">
        <v>863</v>
      </c>
      <c r="L144" s="2" t="s">
        <v>671</v>
      </c>
      <c r="M144" s="19">
        <v>16</v>
      </c>
      <c r="N144" s="19">
        <v>15</v>
      </c>
      <c r="O144" s="19">
        <v>0</v>
      </c>
      <c r="P144" s="19">
        <v>0</v>
      </c>
    </row>
    <row r="145" spans="1:16" x14ac:dyDescent="0.25">
      <c r="A145" s="2" t="s">
        <v>584</v>
      </c>
      <c r="B145" s="2" t="s">
        <v>17</v>
      </c>
      <c r="C145" s="12">
        <v>40812</v>
      </c>
      <c r="D145" s="9">
        <f t="shared" ca="1" si="2"/>
        <v>1596</v>
      </c>
      <c r="E145" s="4">
        <v>42408</v>
      </c>
      <c r="F145" s="4" t="s">
        <v>718</v>
      </c>
      <c r="G145" s="2" t="s">
        <v>663</v>
      </c>
      <c r="H145" s="2" t="s">
        <v>666</v>
      </c>
      <c r="I145" s="2" t="s">
        <v>744</v>
      </c>
      <c r="J145" s="29">
        <v>21</v>
      </c>
      <c r="K145" s="2" t="s">
        <v>862</v>
      </c>
      <c r="L145" s="2" t="s">
        <v>671</v>
      </c>
      <c r="M145" s="19">
        <v>5</v>
      </c>
      <c r="N145" s="19">
        <v>5</v>
      </c>
      <c r="O145" s="19">
        <v>1</v>
      </c>
      <c r="P145" s="19">
        <v>0</v>
      </c>
    </row>
    <row r="146" spans="1:16" x14ac:dyDescent="0.25">
      <c r="A146" s="2" t="s">
        <v>565</v>
      </c>
      <c r="B146" s="2" t="s">
        <v>17</v>
      </c>
      <c r="C146" s="12">
        <v>42190</v>
      </c>
      <c r="D146" s="9">
        <f t="shared" ca="1" si="2"/>
        <v>2113</v>
      </c>
      <c r="E146" s="4"/>
      <c r="F146" s="4" t="s">
        <v>716</v>
      </c>
      <c r="G146" s="2" t="s">
        <v>32</v>
      </c>
      <c r="H146" s="2" t="s">
        <v>666</v>
      </c>
      <c r="I146" s="2" t="s">
        <v>744</v>
      </c>
      <c r="J146" s="29">
        <v>20</v>
      </c>
      <c r="K146" s="2" t="s">
        <v>857</v>
      </c>
      <c r="L146" s="2" t="s">
        <v>675</v>
      </c>
      <c r="M146" s="19">
        <v>7</v>
      </c>
      <c r="N146" s="19">
        <v>9</v>
      </c>
      <c r="O146" s="19">
        <v>3</v>
      </c>
      <c r="P146" s="19">
        <v>4</v>
      </c>
    </row>
    <row r="147" spans="1:16" x14ac:dyDescent="0.25">
      <c r="A147" s="2" t="s">
        <v>516</v>
      </c>
      <c r="B147" s="2" t="s">
        <v>17</v>
      </c>
      <c r="C147" s="12">
        <v>41134</v>
      </c>
      <c r="D147" s="9">
        <f t="shared" ca="1" si="2"/>
        <v>1114</v>
      </c>
      <c r="E147" s="4">
        <v>42248</v>
      </c>
      <c r="F147" s="4" t="s">
        <v>711</v>
      </c>
      <c r="G147" s="2" t="s">
        <v>665</v>
      </c>
      <c r="H147" s="2" t="s">
        <v>666</v>
      </c>
      <c r="I147" s="2" t="s">
        <v>744</v>
      </c>
      <c r="J147" s="29">
        <v>15</v>
      </c>
      <c r="K147" s="2" t="s">
        <v>860</v>
      </c>
      <c r="L147" s="2" t="s">
        <v>703</v>
      </c>
      <c r="M147" s="19">
        <v>7</v>
      </c>
      <c r="N147" s="19">
        <v>8</v>
      </c>
      <c r="O147" s="19">
        <v>4</v>
      </c>
      <c r="P147" s="19">
        <v>1</v>
      </c>
    </row>
    <row r="148" spans="1:16" x14ac:dyDescent="0.25">
      <c r="A148" s="2" t="s">
        <v>609</v>
      </c>
      <c r="B148" s="2" t="s">
        <v>17</v>
      </c>
      <c r="C148" s="12">
        <v>40553</v>
      </c>
      <c r="D148" s="9">
        <f t="shared" ca="1" si="2"/>
        <v>125</v>
      </c>
      <c r="E148" s="4">
        <v>40678</v>
      </c>
      <c r="F148" s="4" t="s">
        <v>759</v>
      </c>
      <c r="G148" s="2" t="s">
        <v>665</v>
      </c>
      <c r="H148" s="2" t="s">
        <v>666</v>
      </c>
      <c r="I148" s="2" t="s">
        <v>744</v>
      </c>
      <c r="J148" s="29">
        <v>23</v>
      </c>
      <c r="K148" s="2" t="s">
        <v>858</v>
      </c>
      <c r="L148" s="2" t="s">
        <v>682</v>
      </c>
      <c r="M148" s="19">
        <v>14</v>
      </c>
      <c r="N148" s="19">
        <v>13</v>
      </c>
      <c r="O148" s="19">
        <v>0</v>
      </c>
      <c r="P148" s="19">
        <v>0</v>
      </c>
    </row>
    <row r="149" spans="1:16" x14ac:dyDescent="0.25">
      <c r="A149" s="2" t="s">
        <v>529</v>
      </c>
      <c r="B149" s="2" t="s">
        <v>17</v>
      </c>
      <c r="C149" s="12">
        <v>40679</v>
      </c>
      <c r="D149" s="9">
        <f t="shared" ca="1" si="2"/>
        <v>1575</v>
      </c>
      <c r="E149" s="4">
        <v>42254</v>
      </c>
      <c r="F149" s="4" t="s">
        <v>758</v>
      </c>
      <c r="G149" s="2" t="s">
        <v>665</v>
      </c>
      <c r="H149" s="2" t="s">
        <v>666</v>
      </c>
      <c r="I149" s="2" t="s">
        <v>744</v>
      </c>
      <c r="J149" s="29">
        <v>21</v>
      </c>
      <c r="K149" s="2" t="s">
        <v>859</v>
      </c>
      <c r="L149" s="2" t="s">
        <v>673</v>
      </c>
      <c r="M149" s="19">
        <v>9</v>
      </c>
      <c r="N149" s="19">
        <v>12</v>
      </c>
      <c r="O149" s="19">
        <v>1</v>
      </c>
      <c r="P149" s="19">
        <v>0</v>
      </c>
    </row>
    <row r="150" spans="1:16" x14ac:dyDescent="0.25">
      <c r="A150" s="2" t="s">
        <v>464</v>
      </c>
      <c r="B150" s="2" t="s">
        <v>366</v>
      </c>
      <c r="C150" s="12">
        <v>40917</v>
      </c>
      <c r="D150" s="9">
        <f t="shared" ca="1" si="2"/>
        <v>1265</v>
      </c>
      <c r="E150" s="4">
        <v>42182</v>
      </c>
      <c r="F150" s="4" t="s">
        <v>710</v>
      </c>
      <c r="G150" s="2" t="s">
        <v>665</v>
      </c>
      <c r="H150" s="2" t="s">
        <v>666</v>
      </c>
      <c r="I150" s="2" t="s">
        <v>744</v>
      </c>
      <c r="J150" s="29">
        <v>16</v>
      </c>
      <c r="K150" s="2" t="s">
        <v>861</v>
      </c>
      <c r="L150" s="2" t="s">
        <v>673</v>
      </c>
      <c r="M150" s="19">
        <v>3</v>
      </c>
      <c r="N150" s="19">
        <v>5</v>
      </c>
      <c r="O150" s="19">
        <v>2</v>
      </c>
      <c r="P150" s="19">
        <v>2</v>
      </c>
    </row>
    <row r="151" spans="1:16" x14ac:dyDescent="0.25">
      <c r="A151" s="2" t="s">
        <v>832</v>
      </c>
      <c r="B151" s="2" t="s">
        <v>74</v>
      </c>
      <c r="C151" s="12">
        <v>39693</v>
      </c>
      <c r="D151" s="9">
        <f t="shared" ca="1" si="2"/>
        <v>2583</v>
      </c>
      <c r="E151" s="4">
        <v>42276</v>
      </c>
      <c r="F151" s="4" t="s">
        <v>704</v>
      </c>
      <c r="G151" s="2" t="s">
        <v>665</v>
      </c>
      <c r="H151" s="2" t="s">
        <v>666</v>
      </c>
      <c r="I151" s="2" t="s">
        <v>744</v>
      </c>
      <c r="J151" s="29">
        <v>22</v>
      </c>
      <c r="K151" s="2" t="s">
        <v>869</v>
      </c>
      <c r="L151" s="2" t="s">
        <v>672</v>
      </c>
      <c r="M151" s="19">
        <v>10</v>
      </c>
      <c r="N151" s="19">
        <v>10</v>
      </c>
      <c r="O151" s="19">
        <v>0</v>
      </c>
      <c r="P151" s="19">
        <v>0</v>
      </c>
    </row>
    <row r="152" spans="1:16" x14ac:dyDescent="0.25">
      <c r="A152" s="2" t="s">
        <v>495</v>
      </c>
      <c r="B152" s="2" t="s">
        <v>74</v>
      </c>
      <c r="C152" s="12">
        <v>41911</v>
      </c>
      <c r="D152" s="9">
        <f t="shared" ca="1" si="2"/>
        <v>2392</v>
      </c>
      <c r="E152" s="4"/>
      <c r="F152" s="4" t="s">
        <v>715</v>
      </c>
      <c r="G152" s="2" t="s">
        <v>11</v>
      </c>
      <c r="H152" s="2" t="s">
        <v>666</v>
      </c>
      <c r="I152" s="2" t="s">
        <v>744</v>
      </c>
      <c r="J152" s="29">
        <v>15</v>
      </c>
      <c r="K152" s="2" t="s">
        <v>200</v>
      </c>
      <c r="L152" s="2" t="s">
        <v>673</v>
      </c>
      <c r="M152" s="19">
        <v>9</v>
      </c>
      <c r="N152" s="19">
        <v>10</v>
      </c>
      <c r="O152" s="19">
        <v>2</v>
      </c>
      <c r="P152" s="19">
        <v>0</v>
      </c>
    </row>
    <row r="153" spans="1:16" x14ac:dyDescent="0.25">
      <c r="A153" s="2" t="s">
        <v>617</v>
      </c>
      <c r="B153" s="2" t="s">
        <v>17</v>
      </c>
      <c r="C153" s="12">
        <v>40729</v>
      </c>
      <c r="D153" s="9">
        <f t="shared" ca="1" si="2"/>
        <v>447</v>
      </c>
      <c r="E153" s="4">
        <v>41176</v>
      </c>
      <c r="F153" s="4" t="s">
        <v>759</v>
      </c>
      <c r="G153" s="2" t="s">
        <v>665</v>
      </c>
      <c r="H153" s="2" t="s">
        <v>666</v>
      </c>
      <c r="I153" s="2" t="s">
        <v>745</v>
      </c>
      <c r="J153" s="29">
        <v>29</v>
      </c>
      <c r="K153" s="2" t="s">
        <v>863</v>
      </c>
      <c r="L153" s="2" t="s">
        <v>682</v>
      </c>
      <c r="M153" s="19">
        <v>17</v>
      </c>
      <c r="N153" s="19">
        <v>17</v>
      </c>
      <c r="O153" s="19">
        <v>0</v>
      </c>
      <c r="P153" s="19">
        <v>0</v>
      </c>
    </row>
    <row r="154" spans="1:16" x14ac:dyDescent="0.25">
      <c r="A154" s="2" t="s">
        <v>436</v>
      </c>
      <c r="B154" s="2" t="s">
        <v>17</v>
      </c>
      <c r="C154" s="12">
        <v>42572</v>
      </c>
      <c r="D154" s="9">
        <f t="shared" ca="1" si="2"/>
        <v>1731</v>
      </c>
      <c r="E154" s="4"/>
      <c r="F154" s="4" t="s">
        <v>716</v>
      </c>
      <c r="G154" s="2" t="s">
        <v>32</v>
      </c>
      <c r="H154" s="2" t="s">
        <v>666</v>
      </c>
      <c r="I154" s="2" t="s">
        <v>745</v>
      </c>
      <c r="J154" s="29">
        <v>27</v>
      </c>
      <c r="K154" s="2" t="s">
        <v>862</v>
      </c>
      <c r="L154" s="2" t="s">
        <v>671</v>
      </c>
      <c r="M154" s="19">
        <v>6</v>
      </c>
      <c r="N154" s="19">
        <v>5</v>
      </c>
      <c r="O154" s="19">
        <v>2</v>
      </c>
      <c r="P154" s="19">
        <v>2</v>
      </c>
    </row>
    <row r="155" spans="1:16" x14ac:dyDescent="0.25">
      <c r="A155" s="2" t="s">
        <v>654</v>
      </c>
      <c r="B155" s="2" t="s">
        <v>17</v>
      </c>
      <c r="C155" s="12">
        <v>40637</v>
      </c>
      <c r="D155" s="9">
        <f t="shared" ca="1" si="2"/>
        <v>3666</v>
      </c>
      <c r="E155" s="4"/>
      <c r="F155" s="4" t="s">
        <v>715</v>
      </c>
      <c r="G155" s="2" t="s">
        <v>11</v>
      </c>
      <c r="H155" s="2" t="s">
        <v>666</v>
      </c>
      <c r="I155" s="2" t="s">
        <v>745</v>
      </c>
      <c r="J155" s="29">
        <v>27</v>
      </c>
      <c r="K155" s="2" t="s">
        <v>857</v>
      </c>
      <c r="L155" s="2" t="s">
        <v>703</v>
      </c>
      <c r="M155" s="19">
        <v>6</v>
      </c>
      <c r="N155" s="19">
        <v>11</v>
      </c>
      <c r="O155" s="19">
        <v>1</v>
      </c>
      <c r="P155" s="19">
        <v>1</v>
      </c>
    </row>
    <row r="156" spans="1:16" x14ac:dyDescent="0.25">
      <c r="A156" s="2" t="s">
        <v>643</v>
      </c>
      <c r="B156" s="2" t="s">
        <v>17</v>
      </c>
      <c r="C156" s="12">
        <v>40553</v>
      </c>
      <c r="D156" s="9">
        <f t="shared" ca="1" si="2"/>
        <v>1180</v>
      </c>
      <c r="E156" s="4">
        <v>41733</v>
      </c>
      <c r="F156" s="4" t="s">
        <v>711</v>
      </c>
      <c r="G156" s="2" t="s">
        <v>665</v>
      </c>
      <c r="H156" s="2" t="s">
        <v>666</v>
      </c>
      <c r="I156" s="2" t="s">
        <v>745</v>
      </c>
      <c r="J156" s="29">
        <v>26</v>
      </c>
      <c r="K156" s="2" t="s">
        <v>860</v>
      </c>
      <c r="L156" s="2" t="s">
        <v>682</v>
      </c>
      <c r="M156" s="19">
        <v>15</v>
      </c>
      <c r="N156" s="19">
        <v>16</v>
      </c>
      <c r="O156" s="19">
        <v>0</v>
      </c>
      <c r="P156" s="19">
        <v>1</v>
      </c>
    </row>
    <row r="157" spans="1:16" x14ac:dyDescent="0.25">
      <c r="A157" s="2" t="s">
        <v>155</v>
      </c>
      <c r="B157" s="2" t="s">
        <v>17</v>
      </c>
      <c r="C157" s="12">
        <v>41911</v>
      </c>
      <c r="D157" s="9">
        <f t="shared" ca="1" si="2"/>
        <v>2392</v>
      </c>
      <c r="E157" s="4"/>
      <c r="F157" s="4" t="s">
        <v>715</v>
      </c>
      <c r="G157" s="2" t="s">
        <v>11</v>
      </c>
      <c r="H157" s="2" t="s">
        <v>666</v>
      </c>
      <c r="I157" s="2" t="s">
        <v>745</v>
      </c>
      <c r="J157" s="29">
        <v>22</v>
      </c>
      <c r="K157" s="2" t="s">
        <v>858</v>
      </c>
      <c r="L157" s="2" t="s">
        <v>673</v>
      </c>
      <c r="M157" s="19">
        <v>9</v>
      </c>
      <c r="N157" s="19">
        <v>10</v>
      </c>
      <c r="O157" s="19">
        <v>1</v>
      </c>
      <c r="P157" s="19">
        <v>0</v>
      </c>
    </row>
    <row r="158" spans="1:16" x14ac:dyDescent="0.25">
      <c r="A158" s="2" t="s">
        <v>690</v>
      </c>
      <c r="B158" s="2" t="s">
        <v>33</v>
      </c>
      <c r="C158" s="12">
        <v>40973</v>
      </c>
      <c r="D158" s="9">
        <f t="shared" ca="1" si="2"/>
        <v>3330</v>
      </c>
      <c r="E158" s="4"/>
      <c r="F158" s="4" t="s">
        <v>715</v>
      </c>
      <c r="G158" s="2" t="s">
        <v>11</v>
      </c>
      <c r="H158" s="2" t="s">
        <v>666</v>
      </c>
      <c r="I158" s="2" t="s">
        <v>745</v>
      </c>
      <c r="J158" s="29">
        <v>25</v>
      </c>
      <c r="K158" s="2" t="s">
        <v>859</v>
      </c>
      <c r="L158" s="2" t="s">
        <v>673</v>
      </c>
      <c r="M158" s="19">
        <v>10</v>
      </c>
      <c r="N158" s="19">
        <v>10</v>
      </c>
      <c r="O158" s="19">
        <v>1</v>
      </c>
      <c r="P158" s="19">
        <v>1</v>
      </c>
    </row>
    <row r="159" spans="1:16" x14ac:dyDescent="0.25">
      <c r="A159" s="2" t="s">
        <v>498</v>
      </c>
      <c r="B159" s="2" t="s">
        <v>17</v>
      </c>
      <c r="C159" s="12">
        <v>40637</v>
      </c>
      <c r="D159" s="9">
        <f t="shared" ca="1" si="2"/>
        <v>3666</v>
      </c>
      <c r="E159" s="4"/>
      <c r="F159" s="4" t="s">
        <v>715</v>
      </c>
      <c r="G159" s="2" t="s">
        <v>11</v>
      </c>
      <c r="H159" s="2" t="s">
        <v>666</v>
      </c>
      <c r="I159" s="2" t="s">
        <v>745</v>
      </c>
      <c r="J159" s="29">
        <v>26</v>
      </c>
      <c r="K159" s="2" t="s">
        <v>861</v>
      </c>
      <c r="L159" s="2" t="s">
        <v>673</v>
      </c>
      <c r="M159" s="19">
        <v>7</v>
      </c>
      <c r="N159" s="19">
        <v>8</v>
      </c>
      <c r="O159" s="19">
        <v>0</v>
      </c>
      <c r="P159" s="19">
        <v>1</v>
      </c>
    </row>
    <row r="160" spans="1:16" x14ac:dyDescent="0.25">
      <c r="A160" s="2" t="s">
        <v>532</v>
      </c>
      <c r="B160" s="2" t="s">
        <v>17</v>
      </c>
      <c r="C160" s="12">
        <v>40679</v>
      </c>
      <c r="D160" s="9">
        <f t="shared" ca="1" si="2"/>
        <v>602</v>
      </c>
      <c r="E160" s="4">
        <v>41281</v>
      </c>
      <c r="F160" s="4" t="s">
        <v>758</v>
      </c>
      <c r="G160" s="2" t="s">
        <v>665</v>
      </c>
      <c r="H160" s="2" t="s">
        <v>666</v>
      </c>
      <c r="I160" s="2" t="s">
        <v>745</v>
      </c>
      <c r="J160" s="29">
        <v>25</v>
      </c>
      <c r="K160" s="2" t="s">
        <v>869</v>
      </c>
      <c r="L160" s="2" t="s">
        <v>682</v>
      </c>
      <c r="M160" s="19">
        <v>9</v>
      </c>
      <c r="N160" s="19">
        <v>10</v>
      </c>
      <c r="O160" s="19">
        <v>1</v>
      </c>
      <c r="P160" s="19">
        <v>0</v>
      </c>
    </row>
    <row r="161" spans="1:16" x14ac:dyDescent="0.25">
      <c r="A161" s="2" t="s">
        <v>503</v>
      </c>
      <c r="B161" s="2" t="s">
        <v>17</v>
      </c>
      <c r="C161" s="12">
        <v>40420</v>
      </c>
      <c r="D161" s="9">
        <f t="shared" ca="1" si="2"/>
        <v>392</v>
      </c>
      <c r="E161" s="4">
        <v>40812</v>
      </c>
      <c r="F161" s="4" t="s">
        <v>711</v>
      </c>
      <c r="G161" s="2" t="s">
        <v>665</v>
      </c>
      <c r="H161" s="2" t="s">
        <v>666</v>
      </c>
      <c r="I161" s="2" t="s">
        <v>745</v>
      </c>
      <c r="J161" s="29">
        <v>26</v>
      </c>
      <c r="K161" s="2" t="s">
        <v>200</v>
      </c>
      <c r="L161" s="2" t="s">
        <v>673</v>
      </c>
      <c r="M161" s="19">
        <v>5</v>
      </c>
      <c r="N161" s="19">
        <v>7</v>
      </c>
      <c r="O161" s="19">
        <v>3</v>
      </c>
      <c r="P161" s="19">
        <v>0</v>
      </c>
    </row>
    <row r="162" spans="1:16" x14ac:dyDescent="0.25">
      <c r="A162" s="2" t="s">
        <v>512</v>
      </c>
      <c r="B162" s="2" t="s">
        <v>366</v>
      </c>
      <c r="C162" s="12">
        <v>40854</v>
      </c>
      <c r="D162" s="9">
        <f t="shared" ca="1" si="2"/>
        <v>3449</v>
      </c>
      <c r="E162" s="4"/>
      <c r="F162" s="4" t="s">
        <v>715</v>
      </c>
      <c r="G162" s="2" t="s">
        <v>11</v>
      </c>
      <c r="H162" s="2" t="s">
        <v>666</v>
      </c>
      <c r="I162" s="2" t="s">
        <v>745</v>
      </c>
      <c r="J162" s="29">
        <v>25</v>
      </c>
      <c r="K162" s="2" t="s">
        <v>863</v>
      </c>
      <c r="L162" s="2" t="s">
        <v>682</v>
      </c>
      <c r="M162" s="19">
        <v>14</v>
      </c>
      <c r="N162" s="19">
        <v>15</v>
      </c>
      <c r="O162" s="19">
        <v>1</v>
      </c>
      <c r="P162" s="19">
        <v>0</v>
      </c>
    </row>
    <row r="163" spans="1:16" x14ac:dyDescent="0.25">
      <c r="A163" s="2" t="s">
        <v>452</v>
      </c>
      <c r="B163" s="2" t="s">
        <v>33</v>
      </c>
      <c r="C163" s="12">
        <v>40637</v>
      </c>
      <c r="D163" s="9">
        <f t="shared" ca="1" si="2"/>
        <v>1675</v>
      </c>
      <c r="E163" s="4">
        <v>42312</v>
      </c>
      <c r="F163" s="4" t="s">
        <v>717</v>
      </c>
      <c r="G163" s="2" t="s">
        <v>665</v>
      </c>
      <c r="H163" s="2" t="s">
        <v>666</v>
      </c>
      <c r="I163" s="2" t="s">
        <v>745</v>
      </c>
      <c r="J163" s="29">
        <v>29</v>
      </c>
      <c r="K163" s="2" t="s">
        <v>862</v>
      </c>
      <c r="L163" s="2" t="s">
        <v>673</v>
      </c>
      <c r="M163" s="19">
        <v>4</v>
      </c>
      <c r="N163" s="19">
        <v>5</v>
      </c>
      <c r="O163" s="19">
        <v>3</v>
      </c>
      <c r="P163" s="19">
        <v>3</v>
      </c>
    </row>
    <row r="164" spans="1:16" x14ac:dyDescent="0.25">
      <c r="A164" s="2" t="s">
        <v>630</v>
      </c>
      <c r="B164" s="2" t="s">
        <v>17</v>
      </c>
      <c r="C164" s="12">
        <v>41827</v>
      </c>
      <c r="D164" s="9">
        <f t="shared" ca="1" si="2"/>
        <v>2476</v>
      </c>
      <c r="E164" s="4"/>
      <c r="F164" s="4" t="s">
        <v>715</v>
      </c>
      <c r="G164" s="2" t="s">
        <v>11</v>
      </c>
      <c r="H164" s="2" t="s">
        <v>666</v>
      </c>
      <c r="I164" s="2" t="s">
        <v>745</v>
      </c>
      <c r="J164" s="29">
        <v>24</v>
      </c>
      <c r="K164" s="2" t="s">
        <v>857</v>
      </c>
      <c r="L164" s="2" t="s">
        <v>672</v>
      </c>
      <c r="M164" s="19">
        <v>13</v>
      </c>
      <c r="N164" s="19">
        <v>13</v>
      </c>
      <c r="O164" s="19">
        <v>1</v>
      </c>
      <c r="P164" s="19">
        <v>0</v>
      </c>
    </row>
    <row r="165" spans="1:16" x14ac:dyDescent="0.25">
      <c r="A165" s="2" t="s">
        <v>500</v>
      </c>
      <c r="B165" s="2" t="s">
        <v>33</v>
      </c>
      <c r="C165" s="12">
        <v>41827</v>
      </c>
      <c r="D165" s="9">
        <f t="shared" ca="1" si="2"/>
        <v>2476</v>
      </c>
      <c r="E165" s="4"/>
      <c r="F165" s="4" t="s">
        <v>715</v>
      </c>
      <c r="G165" s="2" t="s">
        <v>11</v>
      </c>
      <c r="H165" s="2" t="s">
        <v>666</v>
      </c>
      <c r="I165" s="2" t="s">
        <v>745</v>
      </c>
      <c r="J165" s="29">
        <v>27</v>
      </c>
      <c r="K165" s="2" t="s">
        <v>860</v>
      </c>
      <c r="L165" s="2" t="s">
        <v>673</v>
      </c>
      <c r="M165" s="19">
        <v>15</v>
      </c>
      <c r="N165" s="19">
        <v>18</v>
      </c>
      <c r="O165" s="19">
        <v>0</v>
      </c>
      <c r="P165" s="19">
        <v>0</v>
      </c>
    </row>
    <row r="166" spans="1:16" x14ac:dyDescent="0.25">
      <c r="A166" s="2" t="s">
        <v>601</v>
      </c>
      <c r="B166" s="2" t="s">
        <v>33</v>
      </c>
      <c r="C166" s="12">
        <v>41687</v>
      </c>
      <c r="D166" s="9">
        <f t="shared" ca="1" si="2"/>
        <v>2616</v>
      </c>
      <c r="E166" s="4"/>
      <c r="F166" s="4" t="s">
        <v>715</v>
      </c>
      <c r="G166" s="2" t="s">
        <v>11</v>
      </c>
      <c r="H166" s="2" t="s">
        <v>666</v>
      </c>
      <c r="I166" s="2" t="s">
        <v>745</v>
      </c>
      <c r="J166" s="29">
        <v>24</v>
      </c>
      <c r="K166" s="2" t="s">
        <v>858</v>
      </c>
      <c r="L166" s="2" t="s">
        <v>673</v>
      </c>
      <c r="M166" s="19">
        <v>15</v>
      </c>
      <c r="N166" s="19">
        <v>14</v>
      </c>
      <c r="O166" s="19">
        <v>0</v>
      </c>
      <c r="P166" s="19">
        <v>0</v>
      </c>
    </row>
    <row r="167" spans="1:16" x14ac:dyDescent="0.25">
      <c r="A167" s="2" t="s">
        <v>208</v>
      </c>
      <c r="B167" s="2" t="s">
        <v>17</v>
      </c>
      <c r="C167" s="12">
        <v>40679</v>
      </c>
      <c r="D167" s="9">
        <f t="shared" ca="1" si="2"/>
        <v>770</v>
      </c>
      <c r="E167" s="4">
        <v>41449</v>
      </c>
      <c r="F167" s="4" t="s">
        <v>759</v>
      </c>
      <c r="G167" s="2" t="s">
        <v>665</v>
      </c>
      <c r="H167" s="2" t="s">
        <v>666</v>
      </c>
      <c r="I167" s="2" t="s">
        <v>745</v>
      </c>
      <c r="J167" s="29">
        <v>29</v>
      </c>
      <c r="K167" s="2" t="s">
        <v>859</v>
      </c>
      <c r="L167" s="2" t="s">
        <v>673</v>
      </c>
      <c r="M167" s="19">
        <v>14</v>
      </c>
      <c r="N167" s="19">
        <v>14</v>
      </c>
      <c r="O167" s="19">
        <v>0</v>
      </c>
      <c r="P167" s="19">
        <v>0</v>
      </c>
    </row>
    <row r="168" spans="1:16" x14ac:dyDescent="0.25">
      <c r="A168" s="2" t="s">
        <v>548</v>
      </c>
      <c r="B168" s="2" t="s">
        <v>17</v>
      </c>
      <c r="C168" s="12">
        <v>40637</v>
      </c>
      <c r="D168" s="9">
        <f t="shared" ca="1" si="2"/>
        <v>280</v>
      </c>
      <c r="E168" s="4">
        <v>40917</v>
      </c>
      <c r="F168" s="4" t="s">
        <v>711</v>
      </c>
      <c r="G168" s="2" t="s">
        <v>665</v>
      </c>
      <c r="H168" s="2" t="s">
        <v>666</v>
      </c>
      <c r="I168" s="2" t="s">
        <v>745</v>
      </c>
      <c r="J168" s="29">
        <v>24</v>
      </c>
      <c r="K168" s="2" t="s">
        <v>861</v>
      </c>
      <c r="L168" s="2" t="s">
        <v>673</v>
      </c>
      <c r="M168" s="19">
        <v>3</v>
      </c>
      <c r="N168" s="19">
        <v>1</v>
      </c>
      <c r="O168" s="19">
        <v>3</v>
      </c>
      <c r="P168" s="19">
        <v>3</v>
      </c>
    </row>
    <row r="169" spans="1:16" x14ac:dyDescent="0.25">
      <c r="A169" s="2" t="s">
        <v>432</v>
      </c>
      <c r="B169" s="2" t="s">
        <v>33</v>
      </c>
      <c r="C169" s="12">
        <v>40294</v>
      </c>
      <c r="D169" s="9">
        <f t="shared" ca="1" si="2"/>
        <v>399</v>
      </c>
      <c r="E169" s="4">
        <v>40693</v>
      </c>
      <c r="F169" s="4" t="s">
        <v>711</v>
      </c>
      <c r="G169" s="2" t="s">
        <v>665</v>
      </c>
      <c r="H169" s="2" t="s">
        <v>666</v>
      </c>
      <c r="I169" s="2" t="s">
        <v>745</v>
      </c>
      <c r="J169" s="29">
        <v>29</v>
      </c>
      <c r="K169" s="2" t="s">
        <v>869</v>
      </c>
      <c r="L169" s="2" t="s">
        <v>672</v>
      </c>
      <c r="M169" s="19">
        <v>12</v>
      </c>
      <c r="N169" s="19">
        <v>10</v>
      </c>
      <c r="O169" s="19">
        <v>1</v>
      </c>
      <c r="P169" s="19">
        <v>0</v>
      </c>
    </row>
    <row r="170" spans="1:16" x14ac:dyDescent="0.25">
      <c r="A170" s="2" t="s">
        <v>723</v>
      </c>
      <c r="B170" s="2" t="s">
        <v>17</v>
      </c>
      <c r="C170" s="12">
        <v>41771</v>
      </c>
      <c r="D170" s="9">
        <f t="shared" ca="1" si="2"/>
        <v>2532</v>
      </c>
      <c r="E170" s="4"/>
      <c r="F170" s="4" t="s">
        <v>715</v>
      </c>
      <c r="G170" s="2" t="s">
        <v>664</v>
      </c>
      <c r="H170" s="2" t="s">
        <v>666</v>
      </c>
      <c r="I170" s="2" t="s">
        <v>745</v>
      </c>
      <c r="J170" s="29">
        <v>24.25</v>
      </c>
      <c r="K170" s="2" t="s">
        <v>200</v>
      </c>
      <c r="L170" s="2" t="s">
        <v>673</v>
      </c>
      <c r="M170" s="19">
        <v>14</v>
      </c>
      <c r="N170" s="19">
        <v>15</v>
      </c>
      <c r="O170" s="19">
        <v>1</v>
      </c>
      <c r="P170" s="19">
        <v>1</v>
      </c>
    </row>
    <row r="171" spans="1:16" x14ac:dyDescent="0.25">
      <c r="A171" s="2" t="s">
        <v>547</v>
      </c>
      <c r="B171" s="2" t="s">
        <v>94</v>
      </c>
      <c r="C171" s="12">
        <v>41547</v>
      </c>
      <c r="D171" s="9">
        <f t="shared" ca="1" si="2"/>
        <v>2756</v>
      </c>
      <c r="E171" s="4"/>
      <c r="F171" s="4" t="s">
        <v>715</v>
      </c>
      <c r="G171" s="2" t="s">
        <v>664</v>
      </c>
      <c r="H171" s="2" t="s">
        <v>666</v>
      </c>
      <c r="I171" s="2" t="s">
        <v>745</v>
      </c>
      <c r="J171" s="29">
        <v>27</v>
      </c>
      <c r="K171" s="2" t="s">
        <v>863</v>
      </c>
      <c r="L171" s="2" t="s">
        <v>673</v>
      </c>
      <c r="M171" s="19">
        <v>12</v>
      </c>
      <c r="N171" s="19">
        <v>12</v>
      </c>
      <c r="O171" s="19">
        <v>1</v>
      </c>
      <c r="P171" s="19">
        <v>0</v>
      </c>
    </row>
    <row r="172" spans="1:16" x14ac:dyDescent="0.25">
      <c r="A172" s="2" t="s">
        <v>615</v>
      </c>
      <c r="B172" s="2" t="s">
        <v>17</v>
      </c>
      <c r="C172" s="12">
        <v>41589</v>
      </c>
      <c r="D172" s="9">
        <f t="shared" ca="1" si="2"/>
        <v>2714</v>
      </c>
      <c r="E172" s="4"/>
      <c r="F172" s="4" t="s">
        <v>715</v>
      </c>
      <c r="G172" s="2" t="s">
        <v>11</v>
      </c>
      <c r="H172" s="2" t="s">
        <v>666</v>
      </c>
      <c r="I172" s="2" t="s">
        <v>745</v>
      </c>
      <c r="J172" s="29">
        <v>24</v>
      </c>
      <c r="K172" s="2" t="s">
        <v>862</v>
      </c>
      <c r="L172" s="2" t="s">
        <v>673</v>
      </c>
      <c r="M172" s="19">
        <v>15</v>
      </c>
      <c r="N172" s="19">
        <v>16</v>
      </c>
      <c r="O172" s="19">
        <v>0</v>
      </c>
      <c r="P172" s="19">
        <v>0</v>
      </c>
    </row>
    <row r="173" spans="1:16" x14ac:dyDescent="0.25">
      <c r="A173" s="2" t="s">
        <v>688</v>
      </c>
      <c r="B173" s="2" t="s">
        <v>17</v>
      </c>
      <c r="C173" s="12">
        <v>40553</v>
      </c>
      <c r="D173" s="9">
        <f t="shared" ca="1" si="2"/>
        <v>770</v>
      </c>
      <c r="E173" s="4">
        <v>41323</v>
      </c>
      <c r="F173" s="4" t="s">
        <v>759</v>
      </c>
      <c r="G173" s="2" t="s">
        <v>665</v>
      </c>
      <c r="H173" s="2" t="s">
        <v>666</v>
      </c>
      <c r="I173" s="2" t="s">
        <v>745</v>
      </c>
      <c r="J173" s="29">
        <v>24</v>
      </c>
      <c r="K173" s="2" t="s">
        <v>862</v>
      </c>
      <c r="L173" s="2" t="s">
        <v>673</v>
      </c>
      <c r="M173" s="19">
        <v>14</v>
      </c>
      <c r="N173" s="19">
        <v>15</v>
      </c>
      <c r="O173" s="19">
        <v>0</v>
      </c>
      <c r="P173" s="19">
        <v>0</v>
      </c>
    </row>
    <row r="174" spans="1:16" x14ac:dyDescent="0.25">
      <c r="A174" s="2" t="s">
        <v>552</v>
      </c>
      <c r="B174" s="2" t="s">
        <v>17</v>
      </c>
      <c r="C174" s="12">
        <v>40770</v>
      </c>
      <c r="D174" s="9">
        <f t="shared" ca="1" si="2"/>
        <v>236</v>
      </c>
      <c r="E174" s="4">
        <v>41006</v>
      </c>
      <c r="F174" s="4" t="s">
        <v>710</v>
      </c>
      <c r="G174" s="2" t="s">
        <v>665</v>
      </c>
      <c r="H174" s="2" t="s">
        <v>666</v>
      </c>
      <c r="I174" s="2" t="s">
        <v>745</v>
      </c>
      <c r="J174" s="29">
        <v>28</v>
      </c>
      <c r="K174" s="2" t="s">
        <v>857</v>
      </c>
      <c r="L174" s="2" t="s">
        <v>673</v>
      </c>
      <c r="M174" s="19">
        <v>5</v>
      </c>
      <c r="N174" s="19">
        <v>6</v>
      </c>
      <c r="O174" s="19">
        <v>2</v>
      </c>
      <c r="P174" s="19">
        <v>1</v>
      </c>
    </row>
    <row r="175" spans="1:16" x14ac:dyDescent="0.25">
      <c r="A175" s="2" t="s">
        <v>551</v>
      </c>
      <c r="B175" s="2" t="s">
        <v>17</v>
      </c>
      <c r="C175" s="12">
        <v>42527</v>
      </c>
      <c r="D175" s="9">
        <f t="shared" ca="1" si="2"/>
        <v>1776</v>
      </c>
      <c r="E175" s="4"/>
      <c r="F175" s="4" t="s">
        <v>716</v>
      </c>
      <c r="G175" s="2" t="s">
        <v>32</v>
      </c>
      <c r="H175" s="2" t="s">
        <v>666</v>
      </c>
      <c r="I175" s="2" t="s">
        <v>745</v>
      </c>
      <c r="J175" s="29">
        <v>25</v>
      </c>
      <c r="K175" s="2" t="s">
        <v>860</v>
      </c>
      <c r="L175" s="2" t="s">
        <v>675</v>
      </c>
      <c r="M175" s="19">
        <v>10</v>
      </c>
      <c r="N175" s="19">
        <v>10</v>
      </c>
      <c r="O175" s="19">
        <v>2</v>
      </c>
      <c r="P175" s="19">
        <v>0</v>
      </c>
    </row>
    <row r="176" spans="1:16" x14ac:dyDescent="0.25">
      <c r="A176" s="2" t="s">
        <v>637</v>
      </c>
      <c r="B176" s="2" t="s">
        <v>17</v>
      </c>
      <c r="C176" s="12">
        <v>42160</v>
      </c>
      <c r="D176" s="9">
        <f t="shared" ca="1" si="2"/>
        <v>2143</v>
      </c>
      <c r="E176" s="4"/>
      <c r="F176" s="4" t="s">
        <v>716</v>
      </c>
      <c r="G176" s="2" t="s">
        <v>32</v>
      </c>
      <c r="H176" s="2" t="s">
        <v>666</v>
      </c>
      <c r="I176" s="2" t="s">
        <v>745</v>
      </c>
      <c r="J176" s="29">
        <v>28</v>
      </c>
      <c r="K176" s="2" t="s">
        <v>858</v>
      </c>
      <c r="L176" s="2" t="s">
        <v>675</v>
      </c>
      <c r="M176" s="19">
        <v>11</v>
      </c>
      <c r="N176" s="19">
        <v>10</v>
      </c>
      <c r="O176" s="19">
        <v>0</v>
      </c>
      <c r="P176" s="19">
        <v>0</v>
      </c>
    </row>
    <row r="177" spans="1:16" x14ac:dyDescent="0.25">
      <c r="A177" s="2" t="s">
        <v>488</v>
      </c>
      <c r="B177" s="2" t="s">
        <v>17</v>
      </c>
      <c r="C177" s="12">
        <v>40595</v>
      </c>
      <c r="D177" s="9">
        <f t="shared" ca="1" si="2"/>
        <v>770</v>
      </c>
      <c r="E177" s="4">
        <v>41365</v>
      </c>
      <c r="F177" s="4" t="s">
        <v>758</v>
      </c>
      <c r="G177" s="2" t="s">
        <v>665</v>
      </c>
      <c r="H177" s="2" t="s">
        <v>666</v>
      </c>
      <c r="I177" s="2" t="s">
        <v>745</v>
      </c>
      <c r="J177" s="29">
        <v>23</v>
      </c>
      <c r="K177" s="2" t="s">
        <v>859</v>
      </c>
      <c r="L177" s="2" t="s">
        <v>673</v>
      </c>
      <c r="M177" s="19">
        <v>16</v>
      </c>
      <c r="N177" s="19">
        <v>17</v>
      </c>
      <c r="O177" s="19">
        <v>0</v>
      </c>
      <c r="P177" s="19">
        <v>0</v>
      </c>
    </row>
    <row r="178" spans="1:16" x14ac:dyDescent="0.25">
      <c r="A178" s="2" t="s">
        <v>589</v>
      </c>
      <c r="B178" s="2" t="s">
        <v>94</v>
      </c>
      <c r="C178" s="12">
        <v>40729</v>
      </c>
      <c r="D178" s="9">
        <f t="shared" ca="1" si="2"/>
        <v>3574</v>
      </c>
      <c r="E178" s="4"/>
      <c r="F178" s="4" t="s">
        <v>715</v>
      </c>
      <c r="G178" s="2" t="s">
        <v>11</v>
      </c>
      <c r="H178" s="2" t="s">
        <v>666</v>
      </c>
      <c r="I178" s="2" t="s">
        <v>745</v>
      </c>
      <c r="J178" s="29">
        <v>22.5</v>
      </c>
      <c r="K178" s="2" t="s">
        <v>861</v>
      </c>
      <c r="L178" s="2" t="s">
        <v>671</v>
      </c>
      <c r="M178" s="19">
        <v>19</v>
      </c>
      <c r="N178" s="19">
        <v>17</v>
      </c>
      <c r="O178" s="19">
        <v>0</v>
      </c>
      <c r="P178" s="19">
        <v>0</v>
      </c>
    </row>
    <row r="179" spans="1:16" x14ac:dyDescent="0.25">
      <c r="A179" s="2" t="s">
        <v>626</v>
      </c>
      <c r="B179" s="2" t="s">
        <v>17</v>
      </c>
      <c r="C179" s="12">
        <v>41827</v>
      </c>
      <c r="D179" s="9">
        <f t="shared" ca="1" si="2"/>
        <v>2476</v>
      </c>
      <c r="E179" s="4"/>
      <c r="F179" s="4" t="s">
        <v>715</v>
      </c>
      <c r="G179" s="2" t="s">
        <v>11</v>
      </c>
      <c r="H179" s="2" t="s">
        <v>666</v>
      </c>
      <c r="I179" s="2" t="s">
        <v>745</v>
      </c>
      <c r="J179" s="29">
        <v>25</v>
      </c>
      <c r="K179" s="2" t="s">
        <v>869</v>
      </c>
      <c r="L179" s="2" t="s">
        <v>674</v>
      </c>
      <c r="M179" s="19">
        <v>11</v>
      </c>
      <c r="N179" s="19">
        <v>10</v>
      </c>
      <c r="O179" s="19">
        <v>0</v>
      </c>
      <c r="P179" s="19">
        <v>0</v>
      </c>
    </row>
    <row r="180" spans="1:16" x14ac:dyDescent="0.25">
      <c r="A180" s="2" t="s">
        <v>513</v>
      </c>
      <c r="B180" s="2" t="s">
        <v>74</v>
      </c>
      <c r="C180" s="12">
        <v>41281</v>
      </c>
      <c r="D180" s="9">
        <f t="shared" ca="1" si="2"/>
        <v>448</v>
      </c>
      <c r="E180" s="4">
        <v>41729</v>
      </c>
      <c r="F180" s="4" t="s">
        <v>704</v>
      </c>
      <c r="G180" s="2" t="s">
        <v>665</v>
      </c>
      <c r="H180" s="2" t="s">
        <v>666</v>
      </c>
      <c r="I180" s="2" t="s">
        <v>745</v>
      </c>
      <c r="J180" s="29">
        <v>22</v>
      </c>
      <c r="K180" s="2" t="s">
        <v>200</v>
      </c>
      <c r="L180" s="2" t="s">
        <v>673</v>
      </c>
      <c r="M180" s="19">
        <v>15</v>
      </c>
      <c r="N180" s="19">
        <v>15</v>
      </c>
      <c r="O180" s="19">
        <v>1</v>
      </c>
      <c r="P180" s="19">
        <v>0</v>
      </c>
    </row>
    <row r="181" spans="1:16" x14ac:dyDescent="0.25">
      <c r="A181" s="2" t="s">
        <v>554</v>
      </c>
      <c r="B181" s="2" t="s">
        <v>17</v>
      </c>
      <c r="C181" s="12">
        <v>41001</v>
      </c>
      <c r="D181" s="9">
        <f t="shared" ca="1" si="2"/>
        <v>378</v>
      </c>
      <c r="E181" s="4">
        <v>41379</v>
      </c>
      <c r="F181" s="4" t="s">
        <v>717</v>
      </c>
      <c r="G181" s="2" t="s">
        <v>665</v>
      </c>
      <c r="H181" s="2" t="s">
        <v>666</v>
      </c>
      <c r="I181" s="2" t="s">
        <v>745</v>
      </c>
      <c r="J181" s="29">
        <v>28</v>
      </c>
      <c r="K181" s="2" t="s">
        <v>863</v>
      </c>
      <c r="L181" s="2" t="s">
        <v>673</v>
      </c>
      <c r="M181" s="19">
        <v>15</v>
      </c>
      <c r="N181" s="19">
        <v>14</v>
      </c>
      <c r="O181" s="19">
        <v>1</v>
      </c>
      <c r="P181" s="19">
        <v>0</v>
      </c>
    </row>
    <row r="182" spans="1:16" x14ac:dyDescent="0.25">
      <c r="A182" s="2" t="s">
        <v>505</v>
      </c>
      <c r="B182" s="2" t="s">
        <v>17</v>
      </c>
      <c r="C182" s="12">
        <v>41463</v>
      </c>
      <c r="D182" s="9">
        <f t="shared" ca="1" si="2"/>
        <v>2840</v>
      </c>
      <c r="E182" s="4"/>
      <c r="F182" s="4" t="s">
        <v>715</v>
      </c>
      <c r="G182" s="2" t="s">
        <v>664</v>
      </c>
      <c r="H182" s="2" t="s">
        <v>666</v>
      </c>
      <c r="I182" s="2" t="s">
        <v>745</v>
      </c>
      <c r="J182" s="29">
        <v>22</v>
      </c>
      <c r="K182" s="2" t="s">
        <v>862</v>
      </c>
      <c r="L182" s="2" t="s">
        <v>673</v>
      </c>
      <c r="M182" s="19">
        <v>5</v>
      </c>
      <c r="N182" s="19">
        <v>7</v>
      </c>
      <c r="O182" s="19">
        <v>2</v>
      </c>
      <c r="P182" s="19">
        <v>1</v>
      </c>
    </row>
    <row r="183" spans="1:16" x14ac:dyDescent="0.25">
      <c r="A183" s="2" t="s">
        <v>482</v>
      </c>
      <c r="B183" s="2" t="s">
        <v>17</v>
      </c>
      <c r="C183" s="12">
        <v>41463</v>
      </c>
      <c r="D183" s="9">
        <f t="shared" ca="1" si="2"/>
        <v>69</v>
      </c>
      <c r="E183" s="4">
        <v>41532</v>
      </c>
      <c r="F183" s="4" t="s">
        <v>717</v>
      </c>
      <c r="G183" s="2" t="s">
        <v>665</v>
      </c>
      <c r="H183" s="2" t="s">
        <v>666</v>
      </c>
      <c r="I183" s="2" t="s">
        <v>745</v>
      </c>
      <c r="J183" s="29">
        <v>24</v>
      </c>
      <c r="K183" s="2" t="s">
        <v>857</v>
      </c>
      <c r="L183" s="2" t="s">
        <v>675</v>
      </c>
      <c r="M183" s="19">
        <v>18</v>
      </c>
      <c r="N183" s="19">
        <v>16</v>
      </c>
      <c r="O183" s="19">
        <v>0</v>
      </c>
      <c r="P183" s="19">
        <v>0</v>
      </c>
    </row>
    <row r="184" spans="1:16" x14ac:dyDescent="0.25">
      <c r="A184" s="2" t="s">
        <v>726</v>
      </c>
      <c r="B184" s="2" t="s">
        <v>33</v>
      </c>
      <c r="C184" s="12">
        <v>41505</v>
      </c>
      <c r="D184" s="9">
        <f t="shared" ca="1" si="2"/>
        <v>2798</v>
      </c>
      <c r="E184" s="4"/>
      <c r="F184" s="4" t="s">
        <v>715</v>
      </c>
      <c r="G184" s="2" t="s">
        <v>11</v>
      </c>
      <c r="H184" s="2" t="s">
        <v>666</v>
      </c>
      <c r="I184" s="2" t="s">
        <v>745</v>
      </c>
      <c r="J184" s="29">
        <v>26.1</v>
      </c>
      <c r="K184" s="2" t="s">
        <v>860</v>
      </c>
      <c r="L184" s="2" t="s">
        <v>671</v>
      </c>
      <c r="M184" s="19">
        <v>8</v>
      </c>
      <c r="N184" s="19">
        <v>8</v>
      </c>
      <c r="O184" s="19">
        <v>4</v>
      </c>
      <c r="P184" s="19">
        <v>0</v>
      </c>
    </row>
    <row r="185" spans="1:16" x14ac:dyDescent="0.25">
      <c r="A185" s="2" t="s">
        <v>485</v>
      </c>
      <c r="B185" s="2" t="s">
        <v>17</v>
      </c>
      <c r="C185" s="12">
        <v>42501</v>
      </c>
      <c r="D185" s="9">
        <f t="shared" ca="1" si="2"/>
        <v>1802</v>
      </c>
      <c r="E185" s="4"/>
      <c r="F185" s="4" t="s">
        <v>716</v>
      </c>
      <c r="G185" s="2" t="s">
        <v>32</v>
      </c>
      <c r="H185" s="2" t="s">
        <v>666</v>
      </c>
      <c r="I185" s="2" t="s">
        <v>745</v>
      </c>
      <c r="J185" s="29">
        <v>23</v>
      </c>
      <c r="K185" s="2" t="s">
        <v>858</v>
      </c>
      <c r="L185" s="2" t="s">
        <v>675</v>
      </c>
      <c r="M185" s="19">
        <v>6</v>
      </c>
      <c r="N185" s="19">
        <v>5</v>
      </c>
      <c r="O185" s="19">
        <v>1</v>
      </c>
      <c r="P185" s="19">
        <v>0</v>
      </c>
    </row>
    <row r="186" spans="1:16" x14ac:dyDescent="0.25">
      <c r="A186" s="2" t="s">
        <v>592</v>
      </c>
      <c r="B186" s="2" t="s">
        <v>366</v>
      </c>
      <c r="C186" s="12">
        <v>40729</v>
      </c>
      <c r="D186" s="9">
        <f t="shared" ca="1" si="2"/>
        <v>45</v>
      </c>
      <c r="E186" s="4">
        <v>40774</v>
      </c>
      <c r="F186" s="4" t="s">
        <v>704</v>
      </c>
      <c r="G186" s="2" t="s">
        <v>665</v>
      </c>
      <c r="H186" s="2" t="s">
        <v>666</v>
      </c>
      <c r="I186" s="2" t="s">
        <v>745</v>
      </c>
      <c r="J186" s="29">
        <v>23</v>
      </c>
      <c r="K186" s="2" t="s">
        <v>859</v>
      </c>
      <c r="L186" s="2" t="s">
        <v>675</v>
      </c>
      <c r="M186" s="19">
        <v>5</v>
      </c>
      <c r="N186" s="19">
        <v>5</v>
      </c>
      <c r="O186" s="19">
        <v>1</v>
      </c>
      <c r="P186" s="19">
        <v>0</v>
      </c>
    </row>
    <row r="187" spans="1:16" x14ac:dyDescent="0.25">
      <c r="A187" s="2" t="s">
        <v>603</v>
      </c>
      <c r="B187" s="2" t="s">
        <v>17</v>
      </c>
      <c r="C187" s="12">
        <v>42093</v>
      </c>
      <c r="D187" s="9">
        <f t="shared" ca="1" si="2"/>
        <v>2210</v>
      </c>
      <c r="E187" s="4"/>
      <c r="F187" s="4" t="s">
        <v>715</v>
      </c>
      <c r="G187" s="2" t="s">
        <v>11</v>
      </c>
      <c r="H187" s="2" t="s">
        <v>666</v>
      </c>
      <c r="I187" s="2" t="s">
        <v>745</v>
      </c>
      <c r="J187" s="29">
        <v>26</v>
      </c>
      <c r="K187" s="2" t="s">
        <v>861</v>
      </c>
      <c r="L187" s="2" t="s">
        <v>675</v>
      </c>
      <c r="M187" s="19">
        <v>4</v>
      </c>
      <c r="N187" s="19">
        <v>4</v>
      </c>
      <c r="O187" s="19">
        <v>2</v>
      </c>
      <c r="P187" s="19">
        <v>2</v>
      </c>
    </row>
    <row r="188" spans="1:16" x14ac:dyDescent="0.25">
      <c r="A188" s="2" t="s">
        <v>580</v>
      </c>
      <c r="B188" s="2" t="s">
        <v>17</v>
      </c>
      <c r="C188" s="12">
        <v>40770</v>
      </c>
      <c r="D188" s="9">
        <f t="shared" ca="1" si="2"/>
        <v>1116</v>
      </c>
      <c r="E188" s="4">
        <v>41886</v>
      </c>
      <c r="F188" s="4" t="s">
        <v>758</v>
      </c>
      <c r="G188" s="2" t="s">
        <v>665</v>
      </c>
      <c r="H188" s="2" t="s">
        <v>666</v>
      </c>
      <c r="I188" s="2" t="s">
        <v>745</v>
      </c>
      <c r="J188" s="29">
        <v>25</v>
      </c>
      <c r="K188" s="2" t="s">
        <v>869</v>
      </c>
      <c r="L188" s="2" t="s">
        <v>672</v>
      </c>
      <c r="M188" s="19">
        <v>15</v>
      </c>
      <c r="N188" s="19">
        <v>14</v>
      </c>
      <c r="O188" s="19">
        <v>1</v>
      </c>
      <c r="P188" s="19">
        <v>0</v>
      </c>
    </row>
    <row r="189" spans="1:16" x14ac:dyDescent="0.25">
      <c r="A189" s="2" t="s">
        <v>640</v>
      </c>
      <c r="B189" s="2" t="s">
        <v>17</v>
      </c>
      <c r="C189" s="12">
        <v>40854</v>
      </c>
      <c r="D189" s="9">
        <f t="shared" ca="1" si="2"/>
        <v>3449</v>
      </c>
      <c r="E189" s="4"/>
      <c r="F189" s="4" t="s">
        <v>715</v>
      </c>
      <c r="G189" s="2" t="s">
        <v>11</v>
      </c>
      <c r="H189" s="2" t="s">
        <v>666</v>
      </c>
      <c r="I189" s="2" t="s">
        <v>745</v>
      </c>
      <c r="J189" s="29">
        <v>27</v>
      </c>
      <c r="K189" s="2" t="s">
        <v>200</v>
      </c>
      <c r="L189" s="2" t="s">
        <v>673</v>
      </c>
      <c r="M189" s="19">
        <v>17</v>
      </c>
      <c r="N189" s="19">
        <v>18</v>
      </c>
      <c r="O189" s="19">
        <v>0</v>
      </c>
      <c r="P189" s="19">
        <v>0</v>
      </c>
    </row>
    <row r="190" spans="1:16" x14ac:dyDescent="0.25">
      <c r="A190" s="2" t="s">
        <v>725</v>
      </c>
      <c r="B190" s="2" t="s">
        <v>33</v>
      </c>
      <c r="C190" s="12">
        <v>41407</v>
      </c>
      <c r="D190" s="9">
        <f t="shared" ca="1" si="2"/>
        <v>2896</v>
      </c>
      <c r="E190" s="4"/>
      <c r="F190" s="4" t="s">
        <v>715</v>
      </c>
      <c r="G190" s="2" t="s">
        <v>11</v>
      </c>
      <c r="H190" s="2" t="s">
        <v>666</v>
      </c>
      <c r="I190" s="2" t="s">
        <v>745</v>
      </c>
      <c r="J190" s="29">
        <v>25</v>
      </c>
      <c r="K190" s="2" t="s">
        <v>863</v>
      </c>
      <c r="L190" s="2" t="s">
        <v>674</v>
      </c>
      <c r="M190" s="19">
        <v>10</v>
      </c>
      <c r="N190" s="19">
        <v>12</v>
      </c>
      <c r="O190" s="19">
        <v>1</v>
      </c>
      <c r="P190" s="19">
        <v>1</v>
      </c>
    </row>
    <row r="191" spans="1:16" x14ac:dyDescent="0.25">
      <c r="A191" s="2" t="s">
        <v>481</v>
      </c>
      <c r="B191" s="2" t="s">
        <v>291</v>
      </c>
      <c r="C191" s="12">
        <v>40917</v>
      </c>
      <c r="D191" s="9">
        <f t="shared" ca="1" si="2"/>
        <v>3386</v>
      </c>
      <c r="E191" s="4"/>
      <c r="F191" s="4" t="s">
        <v>715</v>
      </c>
      <c r="G191" s="2" t="s">
        <v>664</v>
      </c>
      <c r="H191" s="2" t="s">
        <v>666</v>
      </c>
      <c r="I191" s="2" t="s">
        <v>745</v>
      </c>
      <c r="J191" s="29">
        <v>26</v>
      </c>
      <c r="K191" s="2" t="s">
        <v>862</v>
      </c>
      <c r="L191" s="2" t="s">
        <v>673</v>
      </c>
      <c r="M191" s="19">
        <v>10</v>
      </c>
      <c r="N191" s="19">
        <v>12</v>
      </c>
      <c r="O191" s="19">
        <v>1</v>
      </c>
      <c r="P191" s="19">
        <v>0</v>
      </c>
    </row>
    <row r="192" spans="1:16" x14ac:dyDescent="0.25">
      <c r="A192" s="2" t="s">
        <v>471</v>
      </c>
      <c r="B192" s="2" t="s">
        <v>33</v>
      </c>
      <c r="C192" s="12">
        <v>41407</v>
      </c>
      <c r="D192" s="9">
        <f t="shared" ca="1" si="2"/>
        <v>2896</v>
      </c>
      <c r="E192" s="4"/>
      <c r="F192" s="4" t="s">
        <v>715</v>
      </c>
      <c r="G192" s="2" t="s">
        <v>11</v>
      </c>
      <c r="H192" s="2" t="s">
        <v>666</v>
      </c>
      <c r="I192" s="2" t="s">
        <v>745</v>
      </c>
      <c r="J192" s="29">
        <v>29</v>
      </c>
      <c r="K192" s="2" t="s">
        <v>857</v>
      </c>
      <c r="L192" s="2" t="s">
        <v>673</v>
      </c>
      <c r="M192" s="19">
        <v>10</v>
      </c>
      <c r="N192" s="19">
        <v>10</v>
      </c>
      <c r="O192" s="19">
        <v>0</v>
      </c>
      <c r="P192" s="19">
        <v>1</v>
      </c>
    </row>
    <row r="193" spans="1:16" x14ac:dyDescent="0.25">
      <c r="A193" s="2" t="s">
        <v>577</v>
      </c>
      <c r="B193" s="2" t="s">
        <v>17</v>
      </c>
      <c r="C193" s="12">
        <v>41953</v>
      </c>
      <c r="D193" s="9">
        <f t="shared" ca="1" si="2"/>
        <v>2350</v>
      </c>
      <c r="E193" s="4"/>
      <c r="F193" s="4" t="s">
        <v>715</v>
      </c>
      <c r="G193" s="2" t="s">
        <v>11</v>
      </c>
      <c r="H193" s="2" t="s">
        <v>666</v>
      </c>
      <c r="I193" s="2" t="s">
        <v>745</v>
      </c>
      <c r="J193" s="29">
        <v>26.39</v>
      </c>
      <c r="K193" s="2" t="s">
        <v>860</v>
      </c>
      <c r="L193" s="2" t="s">
        <v>673</v>
      </c>
      <c r="M193" s="19">
        <v>6</v>
      </c>
      <c r="N193" s="19">
        <v>7</v>
      </c>
      <c r="O193" s="19">
        <v>3</v>
      </c>
      <c r="P193" s="19">
        <v>0</v>
      </c>
    </row>
    <row r="194" spans="1:16" x14ac:dyDescent="0.25">
      <c r="A194" s="2" t="s">
        <v>834</v>
      </c>
      <c r="B194" s="2" t="s">
        <v>74</v>
      </c>
      <c r="C194" s="12">
        <v>41043</v>
      </c>
      <c r="D194" s="9">
        <f t="shared" ref="D194:D210" ca="1" si="3">IF(ISBLANK(E194), _xlfn.DAYS(NOW(), C194), _xlfn.DAYS(E194, C194))</f>
        <v>462</v>
      </c>
      <c r="E194" s="4">
        <v>41505</v>
      </c>
      <c r="F194" s="4" t="s">
        <v>758</v>
      </c>
      <c r="G194" s="2" t="s">
        <v>665</v>
      </c>
      <c r="H194" s="2" t="s">
        <v>666</v>
      </c>
      <c r="I194" s="2" t="s">
        <v>745</v>
      </c>
      <c r="J194" s="29">
        <v>25</v>
      </c>
      <c r="K194" s="2" t="s">
        <v>858</v>
      </c>
      <c r="L194" s="2" t="s">
        <v>682</v>
      </c>
      <c r="M194" s="19">
        <v>6</v>
      </c>
      <c r="N194" s="19">
        <v>7</v>
      </c>
      <c r="O194" s="19">
        <v>4</v>
      </c>
      <c r="P194" s="19">
        <v>0</v>
      </c>
    </row>
    <row r="195" spans="1:16" x14ac:dyDescent="0.25">
      <c r="A195" s="2" t="s">
        <v>698</v>
      </c>
      <c r="B195" s="2" t="s">
        <v>74</v>
      </c>
      <c r="C195" s="12">
        <v>40729</v>
      </c>
      <c r="D195" s="9">
        <f t="shared" ca="1" si="3"/>
        <v>72</v>
      </c>
      <c r="E195" s="4">
        <v>40801</v>
      </c>
      <c r="F195" s="4" t="s">
        <v>758</v>
      </c>
      <c r="G195" s="2" t="s">
        <v>665</v>
      </c>
      <c r="H195" s="2" t="s">
        <v>666</v>
      </c>
      <c r="I195" s="2" t="s">
        <v>745</v>
      </c>
      <c r="J195" s="29">
        <v>28</v>
      </c>
      <c r="K195" s="2" t="s">
        <v>859</v>
      </c>
      <c r="L195" s="2" t="s">
        <v>675</v>
      </c>
      <c r="M195" s="19">
        <v>17</v>
      </c>
      <c r="N195" s="19">
        <v>18</v>
      </c>
      <c r="O195" s="19">
        <v>0</v>
      </c>
      <c r="P195" s="19">
        <v>0</v>
      </c>
    </row>
    <row r="196" spans="1:16" x14ac:dyDescent="0.25">
      <c r="A196" s="2" t="s">
        <v>581</v>
      </c>
      <c r="B196" s="2" t="s">
        <v>17</v>
      </c>
      <c r="C196" s="12">
        <v>40679</v>
      </c>
      <c r="D196" s="9">
        <f t="shared" ca="1" si="3"/>
        <v>264</v>
      </c>
      <c r="E196" s="4">
        <v>40943</v>
      </c>
      <c r="F196" s="4" t="s">
        <v>717</v>
      </c>
      <c r="G196" s="2" t="s">
        <v>665</v>
      </c>
      <c r="H196" s="2" t="s">
        <v>666</v>
      </c>
      <c r="I196" s="2" t="s">
        <v>745</v>
      </c>
      <c r="J196" s="29">
        <v>29</v>
      </c>
      <c r="K196" s="2" t="s">
        <v>861</v>
      </c>
      <c r="L196" s="2" t="s">
        <v>671</v>
      </c>
      <c r="M196" s="19">
        <v>9</v>
      </c>
      <c r="N196" s="19">
        <v>10</v>
      </c>
      <c r="O196" s="19">
        <v>0</v>
      </c>
      <c r="P196" s="19">
        <v>0</v>
      </c>
    </row>
    <row r="197" spans="1:16" x14ac:dyDescent="0.25">
      <c r="A197" s="2" t="s">
        <v>685</v>
      </c>
      <c r="B197" s="2" t="s">
        <v>74</v>
      </c>
      <c r="C197" s="12">
        <v>41001</v>
      </c>
      <c r="D197" s="9">
        <f t="shared" ca="1" si="3"/>
        <v>3302</v>
      </c>
      <c r="E197" s="4"/>
      <c r="F197" s="4" t="s">
        <v>715</v>
      </c>
      <c r="G197" s="2" t="s">
        <v>11</v>
      </c>
      <c r="H197" s="2" t="s">
        <v>666</v>
      </c>
      <c r="I197" s="2" t="s">
        <v>745</v>
      </c>
      <c r="J197" s="29">
        <v>26</v>
      </c>
      <c r="K197" s="2" t="s">
        <v>869</v>
      </c>
      <c r="L197" s="2" t="s">
        <v>673</v>
      </c>
      <c r="M197" s="19">
        <v>4</v>
      </c>
      <c r="N197" s="19">
        <v>6</v>
      </c>
      <c r="O197" s="19">
        <v>2</v>
      </c>
      <c r="P197" s="19">
        <v>1</v>
      </c>
    </row>
    <row r="198" spans="1:16" x14ac:dyDescent="0.25">
      <c r="A198" s="2" t="s">
        <v>646</v>
      </c>
      <c r="B198" s="2" t="s">
        <v>17</v>
      </c>
      <c r="C198" s="12">
        <v>40812</v>
      </c>
      <c r="D198" s="9">
        <f t="shared" ca="1" si="3"/>
        <v>26</v>
      </c>
      <c r="E198" s="4">
        <v>40838</v>
      </c>
      <c r="F198" s="4" t="s">
        <v>706</v>
      </c>
      <c r="G198" s="2" t="s">
        <v>665</v>
      </c>
      <c r="H198" s="2" t="s">
        <v>666</v>
      </c>
      <c r="I198" s="2" t="s">
        <v>745</v>
      </c>
      <c r="J198" s="29">
        <v>26</v>
      </c>
      <c r="K198" s="2" t="s">
        <v>200</v>
      </c>
      <c r="L198" s="2" t="s">
        <v>675</v>
      </c>
      <c r="M198" s="19">
        <v>12</v>
      </c>
      <c r="N198" s="19">
        <v>12</v>
      </c>
      <c r="O198" s="19">
        <v>0</v>
      </c>
      <c r="P198" s="19">
        <v>0</v>
      </c>
    </row>
    <row r="199" spans="1:16" x14ac:dyDescent="0.25">
      <c r="A199" s="2" t="s">
        <v>848</v>
      </c>
      <c r="B199" s="2" t="s">
        <v>17</v>
      </c>
      <c r="C199" s="12">
        <v>40729</v>
      </c>
      <c r="D199" s="9">
        <f t="shared" ca="1" si="3"/>
        <v>218</v>
      </c>
      <c r="E199" s="4">
        <v>40947</v>
      </c>
      <c r="F199" s="4" t="s">
        <v>704</v>
      </c>
      <c r="G199" s="2" t="s">
        <v>665</v>
      </c>
      <c r="H199" s="2" t="s">
        <v>666</v>
      </c>
      <c r="I199" s="2" t="s">
        <v>745</v>
      </c>
      <c r="J199" s="29">
        <v>22</v>
      </c>
      <c r="K199" s="2" t="s">
        <v>863</v>
      </c>
      <c r="L199" s="2" t="s">
        <v>673</v>
      </c>
      <c r="M199" s="19">
        <v>11</v>
      </c>
      <c r="N199" s="19">
        <v>10</v>
      </c>
      <c r="O199" s="19">
        <v>0</v>
      </c>
      <c r="P199" s="19">
        <v>0</v>
      </c>
    </row>
    <row r="200" spans="1:16" x14ac:dyDescent="0.25">
      <c r="A200" s="2" t="s">
        <v>572</v>
      </c>
      <c r="B200" s="2" t="s">
        <v>17</v>
      </c>
      <c r="C200" s="12">
        <v>40420</v>
      </c>
      <c r="D200" s="9">
        <f t="shared" ca="1" si="3"/>
        <v>3883</v>
      </c>
      <c r="E200" s="4"/>
      <c r="F200" s="4" t="s">
        <v>715</v>
      </c>
      <c r="G200" s="2" t="s">
        <v>11</v>
      </c>
      <c r="H200" s="2" t="s">
        <v>666</v>
      </c>
      <c r="I200" s="2" t="s">
        <v>745</v>
      </c>
      <c r="J200" s="29">
        <v>29</v>
      </c>
      <c r="K200" s="2" t="s">
        <v>862</v>
      </c>
      <c r="L200" s="2" t="s">
        <v>673</v>
      </c>
      <c r="M200" s="19">
        <v>14</v>
      </c>
      <c r="N200" s="19">
        <v>17</v>
      </c>
      <c r="O200" s="19">
        <v>0</v>
      </c>
      <c r="P200" s="19">
        <v>0</v>
      </c>
    </row>
    <row r="201" spans="1:16" x14ac:dyDescent="0.25">
      <c r="A201" s="2" t="s">
        <v>602</v>
      </c>
      <c r="B201" s="2" t="s">
        <v>17</v>
      </c>
      <c r="C201" s="12">
        <v>40112</v>
      </c>
      <c r="D201" s="9">
        <f t="shared" ca="1" si="3"/>
        <v>1990</v>
      </c>
      <c r="E201" s="4">
        <v>42102</v>
      </c>
      <c r="F201" s="4" t="s">
        <v>714</v>
      </c>
      <c r="G201" s="2" t="s">
        <v>665</v>
      </c>
      <c r="H201" s="2" t="s">
        <v>666</v>
      </c>
      <c r="I201" s="2" t="s">
        <v>745</v>
      </c>
      <c r="J201" s="29">
        <v>23</v>
      </c>
      <c r="K201" s="2" t="s">
        <v>857</v>
      </c>
      <c r="L201" s="2" t="s">
        <v>673</v>
      </c>
      <c r="M201" s="19">
        <v>16</v>
      </c>
      <c r="N201" s="19">
        <v>16</v>
      </c>
      <c r="O201" s="19">
        <v>0</v>
      </c>
      <c r="P201" s="19">
        <v>0</v>
      </c>
    </row>
    <row r="202" spans="1:16" x14ac:dyDescent="0.25">
      <c r="A202" s="2" t="s">
        <v>753</v>
      </c>
      <c r="B202" s="2" t="s">
        <v>17</v>
      </c>
      <c r="C202" s="12">
        <v>41911</v>
      </c>
      <c r="D202" s="9">
        <f t="shared" ca="1" si="3"/>
        <v>2392</v>
      </c>
      <c r="E202" s="4"/>
      <c r="F202" s="4" t="s">
        <v>715</v>
      </c>
      <c r="G202" s="2" t="s">
        <v>11</v>
      </c>
      <c r="H202" s="2" t="s">
        <v>666</v>
      </c>
      <c r="I202" s="2" t="s">
        <v>745</v>
      </c>
      <c r="J202" s="29">
        <v>22</v>
      </c>
      <c r="K202" s="2" t="s">
        <v>860</v>
      </c>
      <c r="L202" s="2" t="s">
        <v>671</v>
      </c>
      <c r="M202" s="19">
        <v>12</v>
      </c>
      <c r="N202" s="19">
        <v>18</v>
      </c>
      <c r="O202" s="19">
        <v>0</v>
      </c>
      <c r="P202" s="19">
        <v>0</v>
      </c>
    </row>
    <row r="203" spans="1:16" x14ac:dyDescent="0.25">
      <c r="A203" s="2" t="s">
        <v>835</v>
      </c>
      <c r="B203" s="2" t="s">
        <v>17</v>
      </c>
      <c r="C203" s="12">
        <v>40770</v>
      </c>
      <c r="D203" s="9">
        <f t="shared" ca="1" si="3"/>
        <v>3533</v>
      </c>
      <c r="E203" s="4"/>
      <c r="F203" s="4" t="s">
        <v>715</v>
      </c>
      <c r="G203" s="2" t="s">
        <v>11</v>
      </c>
      <c r="H203" s="2" t="s">
        <v>666</v>
      </c>
      <c r="I203" s="2" t="s">
        <v>745</v>
      </c>
      <c r="J203" s="29">
        <v>27</v>
      </c>
      <c r="K203" s="2" t="s">
        <v>857</v>
      </c>
      <c r="L203" s="2" t="s">
        <v>673</v>
      </c>
      <c r="M203" s="19">
        <v>9</v>
      </c>
      <c r="N203" s="19">
        <v>10</v>
      </c>
      <c r="O203" s="19">
        <v>0</v>
      </c>
      <c r="P203" s="19">
        <v>0</v>
      </c>
    </row>
    <row r="204" spans="1:16" x14ac:dyDescent="0.25">
      <c r="A204" s="2" t="s">
        <v>425</v>
      </c>
      <c r="B204" s="2" t="s">
        <v>17</v>
      </c>
      <c r="C204" s="12">
        <v>40679</v>
      </c>
      <c r="D204" s="9">
        <f t="shared" ca="1" si="3"/>
        <v>419</v>
      </c>
      <c r="E204" s="4">
        <v>41098</v>
      </c>
      <c r="F204" s="4" t="s">
        <v>704</v>
      </c>
      <c r="G204" s="2" t="s">
        <v>665</v>
      </c>
      <c r="H204" s="2" t="s">
        <v>666</v>
      </c>
      <c r="I204" s="2" t="s">
        <v>745</v>
      </c>
      <c r="J204" s="29">
        <v>28.75</v>
      </c>
      <c r="K204" s="2" t="s">
        <v>860</v>
      </c>
      <c r="L204" s="2" t="s">
        <v>673</v>
      </c>
      <c r="M204" s="19">
        <v>12</v>
      </c>
      <c r="N204" s="19">
        <v>12</v>
      </c>
      <c r="O204" s="19">
        <v>1</v>
      </c>
      <c r="P204" s="19">
        <v>0</v>
      </c>
    </row>
    <row r="205" spans="1:16" x14ac:dyDescent="0.25">
      <c r="A205" s="2" t="s">
        <v>476</v>
      </c>
      <c r="B205" s="2" t="s">
        <v>17</v>
      </c>
      <c r="C205" s="12">
        <v>39258</v>
      </c>
      <c r="D205" s="9">
        <f t="shared" ca="1" si="3"/>
        <v>1162</v>
      </c>
      <c r="E205" s="4">
        <v>40420</v>
      </c>
      <c r="F205" s="4" t="s">
        <v>757</v>
      </c>
      <c r="G205" s="2" t="s">
        <v>665</v>
      </c>
      <c r="H205" s="2" t="s">
        <v>666</v>
      </c>
      <c r="I205" s="2" t="s">
        <v>745</v>
      </c>
      <c r="J205" s="29">
        <v>23</v>
      </c>
      <c r="K205" s="2" t="s">
        <v>858</v>
      </c>
      <c r="L205" s="2" t="s">
        <v>673</v>
      </c>
      <c r="M205" s="19">
        <v>12</v>
      </c>
      <c r="N205" s="19">
        <v>13</v>
      </c>
      <c r="O205" s="19">
        <v>1</v>
      </c>
      <c r="P205" s="19">
        <v>0</v>
      </c>
    </row>
    <row r="206" spans="1:16" x14ac:dyDescent="0.25">
      <c r="A206" s="2" t="s">
        <v>564</v>
      </c>
      <c r="B206" s="2" t="s">
        <v>17</v>
      </c>
      <c r="C206" s="12">
        <v>40553</v>
      </c>
      <c r="D206" s="9">
        <f t="shared" ca="1" si="3"/>
        <v>539</v>
      </c>
      <c r="E206" s="4">
        <v>41092</v>
      </c>
      <c r="F206" s="4" t="s">
        <v>758</v>
      </c>
      <c r="G206" s="2" t="s">
        <v>665</v>
      </c>
      <c r="H206" s="2" t="s">
        <v>666</v>
      </c>
      <c r="I206" s="2" t="s">
        <v>745</v>
      </c>
      <c r="J206" s="29">
        <v>22</v>
      </c>
      <c r="K206" s="2" t="s">
        <v>859</v>
      </c>
      <c r="L206" s="2" t="s">
        <v>673</v>
      </c>
      <c r="M206" s="19">
        <v>12</v>
      </c>
      <c r="N206" s="19">
        <v>14</v>
      </c>
      <c r="O206" s="19">
        <v>0</v>
      </c>
      <c r="P206" s="19">
        <v>1</v>
      </c>
    </row>
    <row r="207" spans="1:16" x14ac:dyDescent="0.25">
      <c r="A207" s="2" t="s">
        <v>480</v>
      </c>
      <c r="B207" s="2" t="s">
        <v>33</v>
      </c>
      <c r="C207" s="12">
        <v>41869</v>
      </c>
      <c r="D207" s="9">
        <f t="shared" ca="1" si="3"/>
        <v>2434</v>
      </c>
      <c r="E207" s="4"/>
      <c r="F207" s="4" t="s">
        <v>715</v>
      </c>
      <c r="G207" s="2" t="s">
        <v>11</v>
      </c>
      <c r="H207" s="2" t="s">
        <v>666</v>
      </c>
      <c r="I207" s="2" t="s">
        <v>745</v>
      </c>
      <c r="J207" s="29">
        <v>22</v>
      </c>
      <c r="K207" s="2" t="s">
        <v>861</v>
      </c>
      <c r="L207" s="2" t="s">
        <v>673</v>
      </c>
      <c r="M207" s="19">
        <v>18</v>
      </c>
      <c r="N207" s="19">
        <v>17</v>
      </c>
      <c r="O207" s="19">
        <v>0</v>
      </c>
      <c r="P207" s="19">
        <v>0</v>
      </c>
    </row>
    <row r="208" spans="1:16" x14ac:dyDescent="0.25">
      <c r="A208" s="2" t="s">
        <v>686</v>
      </c>
      <c r="B208" s="2" t="s">
        <v>17</v>
      </c>
      <c r="C208" s="12">
        <v>41281</v>
      </c>
      <c r="D208" s="9">
        <f t="shared" ca="1" si="3"/>
        <v>1140</v>
      </c>
      <c r="E208" s="4">
        <v>42421</v>
      </c>
      <c r="F208" s="4" t="s">
        <v>708</v>
      </c>
      <c r="G208" s="2" t="s">
        <v>665</v>
      </c>
      <c r="H208" s="2" t="s">
        <v>666</v>
      </c>
      <c r="I208" s="2" t="s">
        <v>745</v>
      </c>
      <c r="J208" s="29">
        <v>29</v>
      </c>
      <c r="K208" s="2" t="s">
        <v>869</v>
      </c>
      <c r="L208" s="2" t="s">
        <v>671</v>
      </c>
      <c r="M208" s="19">
        <v>12</v>
      </c>
      <c r="N208" s="19">
        <v>11</v>
      </c>
      <c r="O208" s="19">
        <v>0</v>
      </c>
      <c r="P208" s="19">
        <v>0</v>
      </c>
    </row>
    <row r="209" spans="1:16" x14ac:dyDescent="0.25">
      <c r="A209" s="2" t="s">
        <v>386</v>
      </c>
      <c r="B209" s="2" t="s">
        <v>17</v>
      </c>
      <c r="C209" s="12">
        <v>41911</v>
      </c>
      <c r="D209" s="9">
        <f t="shared" ca="1" si="3"/>
        <v>2392</v>
      </c>
      <c r="E209" s="4"/>
      <c r="F209" s="4" t="s">
        <v>715</v>
      </c>
      <c r="G209" s="2" t="s">
        <v>11</v>
      </c>
      <c r="H209" s="2" t="s">
        <v>666</v>
      </c>
      <c r="I209" s="2" t="s">
        <v>745</v>
      </c>
      <c r="J209" s="29">
        <v>22</v>
      </c>
      <c r="K209" s="2" t="s">
        <v>200</v>
      </c>
      <c r="L209" s="2" t="s">
        <v>673</v>
      </c>
      <c r="M209" s="19">
        <v>12</v>
      </c>
      <c r="N209" s="19">
        <v>17</v>
      </c>
      <c r="O209" s="19">
        <v>0</v>
      </c>
      <c r="P209" s="19">
        <v>0</v>
      </c>
    </row>
    <row r="210" spans="1:16" x14ac:dyDescent="0.25">
      <c r="A210" s="2" t="s">
        <v>567</v>
      </c>
      <c r="B210" s="2" t="s">
        <v>17</v>
      </c>
      <c r="C210" s="12">
        <v>41827</v>
      </c>
      <c r="D210" s="9">
        <f t="shared" ca="1" si="3"/>
        <v>2476</v>
      </c>
      <c r="E210" s="4"/>
      <c r="F210" s="4" t="s">
        <v>715</v>
      </c>
      <c r="G210" s="2" t="s">
        <v>11</v>
      </c>
      <c r="H210" s="2" t="s">
        <v>666</v>
      </c>
      <c r="I210" s="2" t="s">
        <v>745</v>
      </c>
      <c r="J210" s="29">
        <v>24.25</v>
      </c>
      <c r="K210" s="2" t="s">
        <v>863</v>
      </c>
      <c r="L210" s="2" t="s">
        <v>673</v>
      </c>
      <c r="M210" s="30">
        <v>14</v>
      </c>
      <c r="N210" s="30">
        <v>17</v>
      </c>
      <c r="O210" s="30">
        <v>1</v>
      </c>
      <c r="P210" s="30">
        <v>0</v>
      </c>
    </row>
    <row r="211" spans="1:16" x14ac:dyDescent="0.25">
      <c r="K211" s="2"/>
    </row>
    <row r="212" spans="1:16" x14ac:dyDescent="0.25">
      <c r="K212" s="2"/>
    </row>
    <row r="213" spans="1:16" x14ac:dyDescent="0.25">
      <c r="K213" s="2"/>
    </row>
    <row r="214" spans="1:16" x14ac:dyDescent="0.25">
      <c r="K214" s="2"/>
    </row>
    <row r="215" spans="1:16" x14ac:dyDescent="0.25">
      <c r="K215" s="2"/>
    </row>
    <row r="216" spans="1:16" x14ac:dyDescent="0.25">
      <c r="K216" s="2"/>
    </row>
    <row r="217" spans="1:16" x14ac:dyDescent="0.25">
      <c r="K217" s="2"/>
    </row>
    <row r="218" spans="1:16" x14ac:dyDescent="0.25">
      <c r="K218" s="2"/>
    </row>
    <row r="219" spans="1:16" x14ac:dyDescent="0.25">
      <c r="K219" s="2"/>
    </row>
    <row r="220" spans="1:16" x14ac:dyDescent="0.25">
      <c r="K220" s="2"/>
    </row>
    <row r="221" spans="1:16" x14ac:dyDescent="0.25">
      <c r="K221" s="2"/>
    </row>
    <row r="222" spans="1:16" x14ac:dyDescent="0.25">
      <c r="K222" s="2"/>
    </row>
    <row r="223" spans="1:16" x14ac:dyDescent="0.25">
      <c r="K223" s="2"/>
    </row>
    <row r="224" spans="1:16" x14ac:dyDescent="0.25">
      <c r="K224" s="2"/>
    </row>
    <row r="225" spans="11:11" x14ac:dyDescent="0.25">
      <c r="K225" s="2"/>
    </row>
    <row r="226" spans="11:11" x14ac:dyDescent="0.25">
      <c r="K226" s="2"/>
    </row>
    <row r="227" spans="11:11" x14ac:dyDescent="0.25">
      <c r="K227" s="2"/>
    </row>
    <row r="228" spans="11:11" x14ac:dyDescent="0.25">
      <c r="K228" s="2"/>
    </row>
    <row r="229" spans="11:11" x14ac:dyDescent="0.25">
      <c r="K229" s="2"/>
    </row>
    <row r="230" spans="11:11" x14ac:dyDescent="0.25">
      <c r="K230" s="2"/>
    </row>
    <row r="231" spans="11:11" x14ac:dyDescent="0.25">
      <c r="K231" s="2"/>
    </row>
    <row r="232" spans="11:11" x14ac:dyDescent="0.25">
      <c r="K232" s="2"/>
    </row>
    <row r="233" spans="11:11" x14ac:dyDescent="0.25">
      <c r="K233" s="2"/>
    </row>
    <row r="234" spans="11:11" x14ac:dyDescent="0.25">
      <c r="K234" s="2"/>
    </row>
    <row r="235" spans="11:11" x14ac:dyDescent="0.25">
      <c r="K235" s="2"/>
    </row>
    <row r="236" spans="11:11" x14ac:dyDescent="0.25">
      <c r="K236" s="2"/>
    </row>
    <row r="237" spans="11:11" x14ac:dyDescent="0.25">
      <c r="K237" s="2"/>
    </row>
    <row r="238" spans="11:11" x14ac:dyDescent="0.25">
      <c r="K238" s="2"/>
    </row>
    <row r="239" spans="11:11" x14ac:dyDescent="0.25">
      <c r="K239" s="2"/>
    </row>
    <row r="240" spans="1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2"/>
  <sheetViews>
    <sheetView zoomScale="70" zoomScaleNormal="70" workbookViewId="0">
      <selection activeCell="A34" sqref="A34"/>
    </sheetView>
  </sheetViews>
  <sheetFormatPr defaultRowHeight="15" x14ac:dyDescent="0.25"/>
  <cols>
    <col min="1" max="1" width="18.28515625" customWidth="1"/>
    <col min="2" max="2" width="15.7109375" customWidth="1"/>
    <col min="3" max="3" width="15.7109375" style="1" customWidth="1"/>
    <col min="6" max="6" width="11.7109375" customWidth="1"/>
    <col min="7" max="7" width="7.5703125" customWidth="1"/>
    <col min="9" max="9" width="19.28515625" customWidth="1"/>
    <col min="10" max="12" width="13" customWidth="1"/>
    <col min="13" max="13" width="20.42578125" customWidth="1"/>
    <col min="15" max="15" width="23.28515625" customWidth="1"/>
    <col min="17" max="17" width="22.42578125" customWidth="1"/>
    <col min="18" max="18" width="16.140625" customWidth="1"/>
    <col min="19" max="19" width="20.85546875" style="21" customWidth="1"/>
    <col min="20" max="20" width="14.42578125" customWidth="1"/>
    <col min="21" max="21" width="16.140625" style="21" customWidth="1"/>
  </cols>
  <sheetData>
    <row r="1" spans="1:21" x14ac:dyDescent="0.25">
      <c r="A1" s="13" t="s">
        <v>420</v>
      </c>
      <c r="B1" s="13" t="s">
        <v>659</v>
      </c>
      <c r="C1" s="13" t="s">
        <v>905</v>
      </c>
      <c r="D1" s="13" t="s">
        <v>0</v>
      </c>
      <c r="E1" s="14" t="s">
        <v>1</v>
      </c>
      <c r="F1" s="15" t="s">
        <v>6</v>
      </c>
      <c r="G1" s="17" t="s">
        <v>850</v>
      </c>
      <c r="H1" s="13" t="s">
        <v>4</v>
      </c>
      <c r="I1" s="13" t="s">
        <v>5</v>
      </c>
      <c r="J1" s="16" t="s">
        <v>418</v>
      </c>
      <c r="K1" s="17" t="s">
        <v>760</v>
      </c>
      <c r="L1" s="15" t="s">
        <v>700</v>
      </c>
      <c r="M1" s="15" t="s">
        <v>701</v>
      </c>
      <c r="N1" s="13" t="s">
        <v>681</v>
      </c>
      <c r="O1" s="13" t="s">
        <v>728</v>
      </c>
      <c r="P1" s="13" t="s">
        <v>737</v>
      </c>
      <c r="Q1" s="13" t="s">
        <v>419</v>
      </c>
      <c r="R1" s="13" t="s">
        <v>670</v>
      </c>
      <c r="S1" s="20" t="s">
        <v>851</v>
      </c>
      <c r="T1" s="13" t="s">
        <v>852</v>
      </c>
      <c r="U1" s="20" t="s">
        <v>853</v>
      </c>
    </row>
    <row r="2" spans="1:21" x14ac:dyDescent="0.25">
      <c r="A2" s="2" t="s">
        <v>477</v>
      </c>
      <c r="B2" s="2" t="s">
        <v>158</v>
      </c>
      <c r="C2" s="1" t="s">
        <v>906</v>
      </c>
      <c r="D2" s="2" t="s">
        <v>8</v>
      </c>
      <c r="E2" s="6" t="s">
        <v>157</v>
      </c>
      <c r="F2" s="4">
        <v>27582</v>
      </c>
      <c r="G2" s="9">
        <f t="shared" ref="G2:G32" ca="1" si="0">(NOW()-F2)/365</f>
        <v>45.812811399987311</v>
      </c>
      <c r="H2" s="2" t="s">
        <v>22</v>
      </c>
      <c r="I2" s="2" t="s">
        <v>17</v>
      </c>
      <c r="J2" s="12">
        <v>41911</v>
      </c>
      <c r="K2" s="9">
        <f t="shared" ref="K2:K32" ca="1" si="1">IF(ISBLANK(L2), _xlfn.DAYS(NOW(), J2), _xlfn.DAYS(L2, J2))</f>
        <v>2392</v>
      </c>
      <c r="L2" s="4"/>
      <c r="M2" s="4" t="s">
        <v>715</v>
      </c>
      <c r="N2" s="2" t="s">
        <v>11</v>
      </c>
      <c r="O2" s="2" t="s">
        <v>747</v>
      </c>
      <c r="P2" s="10" t="s">
        <v>783</v>
      </c>
      <c r="Q2" s="2" t="s">
        <v>883</v>
      </c>
      <c r="R2" s="2" t="s">
        <v>673</v>
      </c>
      <c r="S2" s="21">
        <v>401929</v>
      </c>
      <c r="T2" s="21">
        <v>20096.45</v>
      </c>
      <c r="U2" s="21">
        <v>2500</v>
      </c>
    </row>
    <row r="3" spans="1:21" x14ac:dyDescent="0.25">
      <c r="A3" s="2" t="s">
        <v>429</v>
      </c>
      <c r="B3" s="2" t="s">
        <v>31</v>
      </c>
      <c r="C3" s="1" t="s">
        <v>925</v>
      </c>
      <c r="D3" s="2" t="s">
        <v>937</v>
      </c>
      <c r="E3" s="6">
        <v>21851</v>
      </c>
      <c r="F3" s="4">
        <v>23529</v>
      </c>
      <c r="G3" s="9">
        <f t="shared" ca="1" si="0"/>
        <v>56.916920989028405</v>
      </c>
      <c r="H3" s="2" t="s">
        <v>22</v>
      </c>
      <c r="I3" s="2" t="s">
        <v>33</v>
      </c>
      <c r="J3" s="12">
        <v>40770</v>
      </c>
      <c r="K3" s="9">
        <f t="shared" ca="1" si="1"/>
        <v>1083</v>
      </c>
      <c r="L3" s="4">
        <v>41853</v>
      </c>
      <c r="M3" s="4" t="s">
        <v>704</v>
      </c>
      <c r="N3" s="2" t="s">
        <v>665</v>
      </c>
      <c r="O3" s="2" t="s">
        <v>747</v>
      </c>
      <c r="P3" s="10" t="s">
        <v>783</v>
      </c>
      <c r="Q3" s="2" t="s">
        <v>885</v>
      </c>
      <c r="R3" s="2" t="s">
        <v>673</v>
      </c>
      <c r="S3" s="21">
        <v>509202</v>
      </c>
      <c r="T3" s="21">
        <v>25460.100000000002</v>
      </c>
      <c r="U3" s="21">
        <v>2500</v>
      </c>
    </row>
    <row r="4" spans="1:21" x14ac:dyDescent="0.25">
      <c r="A4" s="2" t="s">
        <v>427</v>
      </c>
      <c r="B4" s="2" t="s">
        <v>34</v>
      </c>
      <c r="C4" s="1" t="s">
        <v>924</v>
      </c>
      <c r="D4" s="2" t="s">
        <v>18</v>
      </c>
      <c r="E4" s="6">
        <v>5664</v>
      </c>
      <c r="F4" s="4">
        <v>23146</v>
      </c>
      <c r="G4" s="9">
        <f t="shared" ca="1" si="0"/>
        <v>57.966236057521556</v>
      </c>
      <c r="H4" s="2" t="s">
        <v>22</v>
      </c>
      <c r="I4" s="2" t="s">
        <v>17</v>
      </c>
      <c r="J4" s="12">
        <v>41869</v>
      </c>
      <c r="K4" s="9">
        <f t="shared" ca="1" si="1"/>
        <v>2434</v>
      </c>
      <c r="L4" s="4"/>
      <c r="M4" s="4" t="s">
        <v>715</v>
      </c>
      <c r="N4" s="2" t="s">
        <v>11</v>
      </c>
      <c r="O4" s="2" t="s">
        <v>747</v>
      </c>
      <c r="P4" s="10" t="s">
        <v>783</v>
      </c>
      <c r="Q4" s="2" t="s">
        <v>885</v>
      </c>
      <c r="R4" s="2" t="s">
        <v>673</v>
      </c>
      <c r="S4" s="21">
        <v>560000</v>
      </c>
      <c r="T4" s="21">
        <v>28000</v>
      </c>
      <c r="U4" s="21">
        <v>2500</v>
      </c>
    </row>
    <row r="5" spans="1:21" x14ac:dyDescent="0.25">
      <c r="A5" s="2" t="s">
        <v>619</v>
      </c>
      <c r="B5" s="2" t="s">
        <v>400</v>
      </c>
      <c r="C5" s="1" t="s">
        <v>913</v>
      </c>
      <c r="D5" s="2" t="s">
        <v>938</v>
      </c>
      <c r="E5" s="6">
        <v>90007</v>
      </c>
      <c r="F5" s="4">
        <v>32455</v>
      </c>
      <c r="G5" s="9">
        <f t="shared" ca="1" si="0"/>
        <v>32.462126468480463</v>
      </c>
      <c r="H5" s="2" t="s">
        <v>22</v>
      </c>
      <c r="I5" s="2" t="s">
        <v>17</v>
      </c>
      <c r="J5" s="12">
        <v>40553</v>
      </c>
      <c r="K5" s="9">
        <f t="shared" ca="1" si="1"/>
        <v>3750</v>
      </c>
      <c r="L5" s="4"/>
      <c r="M5" s="4" t="s">
        <v>715</v>
      </c>
      <c r="N5" s="2" t="s">
        <v>11</v>
      </c>
      <c r="O5" s="2" t="s">
        <v>747</v>
      </c>
      <c r="P5" s="10" t="s">
        <v>783</v>
      </c>
      <c r="Q5" s="2" t="s">
        <v>883</v>
      </c>
      <c r="R5" s="2" t="s">
        <v>671</v>
      </c>
      <c r="S5" s="21">
        <v>609299</v>
      </c>
      <c r="T5" s="21">
        <f>S5*0.055</f>
        <v>33511.445</v>
      </c>
      <c r="U5" s="21">
        <v>5000</v>
      </c>
    </row>
    <row r="6" spans="1:21" x14ac:dyDescent="0.25">
      <c r="A6" s="2" t="s">
        <v>186</v>
      </c>
      <c r="B6" s="2" t="s">
        <v>188</v>
      </c>
      <c r="C6" s="1" t="s">
        <v>931</v>
      </c>
      <c r="D6" s="2" t="s">
        <v>939</v>
      </c>
      <c r="E6" s="6">
        <v>98052</v>
      </c>
      <c r="F6" s="4">
        <v>31911</v>
      </c>
      <c r="G6" s="9">
        <f t="shared" ca="1" si="0"/>
        <v>33.95253742738457</v>
      </c>
      <c r="H6" s="2" t="s">
        <v>16</v>
      </c>
      <c r="I6" s="2" t="s">
        <v>17</v>
      </c>
      <c r="J6" s="12">
        <v>40959</v>
      </c>
      <c r="K6" s="9">
        <f t="shared" ca="1" si="1"/>
        <v>3344</v>
      </c>
      <c r="L6" s="4"/>
      <c r="M6" s="4" t="s">
        <v>715</v>
      </c>
      <c r="N6" s="2" t="s">
        <v>11</v>
      </c>
      <c r="O6" s="2" t="s">
        <v>747</v>
      </c>
      <c r="P6" s="10" t="s">
        <v>783</v>
      </c>
      <c r="Q6" s="2" t="s">
        <v>885</v>
      </c>
      <c r="R6" s="2" t="s">
        <v>672</v>
      </c>
      <c r="S6" s="21">
        <v>105000</v>
      </c>
      <c r="T6" s="21">
        <f>S6*0.01</f>
        <v>1050</v>
      </c>
      <c r="U6" s="21">
        <v>0</v>
      </c>
    </row>
    <row r="7" spans="1:21" x14ac:dyDescent="0.25">
      <c r="A7" s="2" t="s">
        <v>616</v>
      </c>
      <c r="B7" s="2" t="s">
        <v>189</v>
      </c>
      <c r="C7" s="1" t="s">
        <v>909</v>
      </c>
      <c r="D7" s="2" t="s">
        <v>940</v>
      </c>
      <c r="E7" s="6">
        <v>3062</v>
      </c>
      <c r="F7" s="4">
        <v>32400</v>
      </c>
      <c r="G7" s="9">
        <f t="shared" ca="1" si="0"/>
        <v>32.612811399987308</v>
      </c>
      <c r="H7" s="2" t="s">
        <v>22</v>
      </c>
      <c r="I7" s="2" t="s">
        <v>94</v>
      </c>
      <c r="J7" s="12">
        <v>41869</v>
      </c>
      <c r="K7" s="9">
        <f t="shared" ca="1" si="1"/>
        <v>2434</v>
      </c>
      <c r="L7" s="4"/>
      <c r="M7" s="4" t="s">
        <v>715</v>
      </c>
      <c r="N7" s="2" t="s">
        <v>11</v>
      </c>
      <c r="O7" s="2" t="s">
        <v>747</v>
      </c>
      <c r="P7" s="10">
        <v>56</v>
      </c>
      <c r="Q7" s="2" t="s">
        <v>885</v>
      </c>
      <c r="R7" s="2" t="s">
        <v>673</v>
      </c>
      <c r="S7" s="21">
        <v>491992</v>
      </c>
      <c r="T7" s="21">
        <v>24599.600000000002</v>
      </c>
      <c r="U7" s="21">
        <v>2500</v>
      </c>
    </row>
    <row r="8" spans="1:21" x14ac:dyDescent="0.25">
      <c r="A8" s="2" t="s">
        <v>426</v>
      </c>
      <c r="B8" s="2" t="s">
        <v>46</v>
      </c>
      <c r="C8" s="1" t="s">
        <v>928</v>
      </c>
      <c r="D8" s="2" t="s">
        <v>28</v>
      </c>
      <c r="E8" s="6">
        <v>6050</v>
      </c>
      <c r="F8" s="4">
        <v>23251</v>
      </c>
      <c r="G8" s="9">
        <f t="shared" ca="1" si="0"/>
        <v>57.678564824644845</v>
      </c>
      <c r="H8" s="2" t="s">
        <v>22</v>
      </c>
      <c r="I8" s="2" t="s">
        <v>33</v>
      </c>
      <c r="J8" s="12">
        <v>40792</v>
      </c>
      <c r="K8" s="9">
        <f t="shared" ca="1" si="1"/>
        <v>3511</v>
      </c>
      <c r="L8" s="4"/>
      <c r="M8" s="4" t="s">
        <v>715</v>
      </c>
      <c r="N8" s="2" t="s">
        <v>11</v>
      </c>
      <c r="O8" s="2" t="s">
        <v>747</v>
      </c>
      <c r="P8" s="10">
        <v>55</v>
      </c>
      <c r="Q8" s="2" t="s">
        <v>883</v>
      </c>
      <c r="R8" s="2" t="s">
        <v>673</v>
      </c>
      <c r="S8" s="21">
        <v>394994</v>
      </c>
      <c r="T8" s="21">
        <v>19749.7</v>
      </c>
      <c r="U8" s="21">
        <v>2500</v>
      </c>
    </row>
    <row r="9" spans="1:21" x14ac:dyDescent="0.25">
      <c r="A9" s="2" t="s">
        <v>446</v>
      </c>
      <c r="B9" s="2" t="s">
        <v>47</v>
      </c>
      <c r="C9" s="1" t="s">
        <v>927</v>
      </c>
      <c r="D9" s="2" t="s">
        <v>941</v>
      </c>
      <c r="E9" s="6">
        <v>10171</v>
      </c>
      <c r="F9" s="4">
        <v>25258</v>
      </c>
      <c r="G9" s="9">
        <f t="shared" ca="1" si="0"/>
        <v>52.179934687658545</v>
      </c>
      <c r="H9" s="2" t="s">
        <v>16</v>
      </c>
      <c r="I9" s="2" t="s">
        <v>366</v>
      </c>
      <c r="J9" s="12">
        <v>40609</v>
      </c>
      <c r="K9" s="9">
        <f t="shared" ca="1" si="1"/>
        <v>3694</v>
      </c>
      <c r="L9" s="4"/>
      <c r="M9" s="4" t="s">
        <v>715</v>
      </c>
      <c r="N9" s="2" t="s">
        <v>11</v>
      </c>
      <c r="O9" s="2" t="s">
        <v>747</v>
      </c>
      <c r="P9" s="10">
        <v>55.5</v>
      </c>
      <c r="Q9" s="2" t="s">
        <v>885</v>
      </c>
      <c r="R9" s="2" t="s">
        <v>673</v>
      </c>
      <c r="S9" s="21">
        <v>459929</v>
      </c>
      <c r="T9" s="21">
        <v>22996.45</v>
      </c>
      <c r="U9" s="21">
        <v>2500</v>
      </c>
    </row>
    <row r="10" spans="1:21" x14ac:dyDescent="0.25">
      <c r="A10" s="2" t="s">
        <v>453</v>
      </c>
      <c r="B10" s="2" t="s">
        <v>218</v>
      </c>
      <c r="C10" s="1" t="s">
        <v>911</v>
      </c>
      <c r="D10" s="2" t="s">
        <v>942</v>
      </c>
      <c r="E10" s="6">
        <v>43050</v>
      </c>
      <c r="F10" s="4">
        <v>26124</v>
      </c>
      <c r="G10" s="9">
        <f t="shared" ca="1" si="0"/>
        <v>49.807331947932518</v>
      </c>
      <c r="H10" s="2" t="s">
        <v>22</v>
      </c>
      <c r="I10" s="2" t="s">
        <v>33</v>
      </c>
      <c r="J10" s="12">
        <v>41827</v>
      </c>
      <c r="K10" s="9">
        <f t="shared" ca="1" si="1"/>
        <v>425</v>
      </c>
      <c r="L10" s="4">
        <v>42252</v>
      </c>
      <c r="M10" s="4" t="s">
        <v>705</v>
      </c>
      <c r="N10" s="2" t="s">
        <v>663</v>
      </c>
      <c r="O10" s="2" t="s">
        <v>747</v>
      </c>
      <c r="P10" s="10" t="s">
        <v>783</v>
      </c>
      <c r="Q10" s="2" t="s">
        <v>885</v>
      </c>
      <c r="R10" s="2" t="s">
        <v>673</v>
      </c>
      <c r="S10" s="21">
        <v>502002</v>
      </c>
      <c r="T10" s="21">
        <v>25100.100000000002</v>
      </c>
      <c r="U10" s="21">
        <v>2500</v>
      </c>
    </row>
    <row r="11" spans="1:21" x14ac:dyDescent="0.25">
      <c r="A11" s="2" t="s">
        <v>632</v>
      </c>
      <c r="B11" s="2" t="s">
        <v>411</v>
      </c>
      <c r="C11" s="1" t="s">
        <v>915</v>
      </c>
      <c r="D11" s="2" t="s">
        <v>943</v>
      </c>
      <c r="E11" s="6">
        <v>46204</v>
      </c>
      <c r="F11" s="4">
        <v>32773</v>
      </c>
      <c r="G11" s="9">
        <f t="shared" ca="1" si="0"/>
        <v>31.590893591768133</v>
      </c>
      <c r="H11" s="2" t="s">
        <v>22</v>
      </c>
      <c r="I11" s="2" t="s">
        <v>17</v>
      </c>
      <c r="J11" s="12">
        <v>42051</v>
      </c>
      <c r="K11" s="9">
        <f t="shared" ca="1" si="1"/>
        <v>2252</v>
      </c>
      <c r="L11" s="4"/>
      <c r="M11" s="4" t="s">
        <v>715</v>
      </c>
      <c r="N11" s="2" t="s">
        <v>11</v>
      </c>
      <c r="O11" s="2" t="s">
        <v>747</v>
      </c>
      <c r="P11" s="10" t="s">
        <v>783</v>
      </c>
      <c r="Q11" s="2" t="s">
        <v>883</v>
      </c>
      <c r="R11" s="2" t="s">
        <v>682</v>
      </c>
      <c r="S11" s="21">
        <v>282992</v>
      </c>
      <c r="T11" s="21">
        <f>S11*0.05</f>
        <v>14149.6</v>
      </c>
      <c r="U11" s="21">
        <v>0</v>
      </c>
    </row>
    <row r="12" spans="1:21" x14ac:dyDescent="0.25">
      <c r="A12" s="2" t="s">
        <v>761</v>
      </c>
      <c r="B12" s="2" t="s">
        <v>44</v>
      </c>
      <c r="C12" s="1" t="s">
        <v>912</v>
      </c>
      <c r="D12" s="2" t="s">
        <v>944</v>
      </c>
      <c r="E12" s="6">
        <v>83706</v>
      </c>
      <c r="F12" s="4">
        <v>20009</v>
      </c>
      <c r="G12" s="9">
        <f t="shared" ca="1" si="0"/>
        <v>66.560756605466764</v>
      </c>
      <c r="H12" s="2" t="s">
        <v>22</v>
      </c>
      <c r="I12" s="2" t="s">
        <v>17</v>
      </c>
      <c r="J12" s="12">
        <v>41771</v>
      </c>
      <c r="K12" s="9">
        <f t="shared" ca="1" si="1"/>
        <v>2532</v>
      </c>
      <c r="L12" s="4"/>
      <c r="M12" s="4" t="s">
        <v>715</v>
      </c>
      <c r="N12" s="2" t="s">
        <v>11</v>
      </c>
      <c r="O12" s="2" t="s">
        <v>747</v>
      </c>
      <c r="P12" s="10" t="s">
        <v>817</v>
      </c>
      <c r="Q12" s="2" t="s">
        <v>885</v>
      </c>
      <c r="R12" s="2" t="s">
        <v>673</v>
      </c>
      <c r="S12" s="21">
        <v>383881</v>
      </c>
      <c r="T12" s="21">
        <v>19194.05</v>
      </c>
      <c r="U12" s="21">
        <v>2500</v>
      </c>
    </row>
    <row r="13" spans="1:21" x14ac:dyDescent="0.25">
      <c r="A13" s="2" t="s">
        <v>827</v>
      </c>
      <c r="B13" s="7">
        <v>1001167253</v>
      </c>
      <c r="C13" s="1" t="s">
        <v>910</v>
      </c>
      <c r="D13" s="2" t="s">
        <v>945</v>
      </c>
      <c r="E13" s="6">
        <v>37129</v>
      </c>
      <c r="F13" s="4">
        <v>25243</v>
      </c>
      <c r="G13" s="9">
        <f t="shared" ca="1" si="0"/>
        <v>52.221030578069502</v>
      </c>
      <c r="H13" s="2" t="s">
        <v>22</v>
      </c>
      <c r="I13" s="2" t="s">
        <v>366</v>
      </c>
      <c r="J13" s="12">
        <v>40609</v>
      </c>
      <c r="K13" s="9">
        <f t="shared" ca="1" si="1"/>
        <v>1334</v>
      </c>
      <c r="L13" s="4">
        <v>41943</v>
      </c>
      <c r="M13" s="4" t="s">
        <v>710</v>
      </c>
      <c r="N13" s="2" t="s">
        <v>665</v>
      </c>
      <c r="O13" s="2" t="s">
        <v>747</v>
      </c>
      <c r="P13" s="10">
        <v>55</v>
      </c>
      <c r="Q13" s="2" t="s">
        <v>885</v>
      </c>
      <c r="R13" s="2" t="s">
        <v>673</v>
      </c>
      <c r="S13" s="21">
        <v>467821</v>
      </c>
      <c r="T13" s="21">
        <v>23391.050000000003</v>
      </c>
      <c r="U13" s="21">
        <v>2500</v>
      </c>
    </row>
    <row r="14" spans="1:21" x14ac:dyDescent="0.25">
      <c r="A14" s="2" t="s">
        <v>172</v>
      </c>
      <c r="B14" s="7">
        <v>1001084890</v>
      </c>
      <c r="C14" s="1" t="s">
        <v>917</v>
      </c>
      <c r="D14" s="2" t="s">
        <v>946</v>
      </c>
      <c r="E14" s="6">
        <v>89139</v>
      </c>
      <c r="F14" s="4">
        <v>27158</v>
      </c>
      <c r="G14" s="9">
        <f t="shared" ca="1" si="0"/>
        <v>46.974455235603749</v>
      </c>
      <c r="H14" s="2" t="s">
        <v>22</v>
      </c>
      <c r="I14" s="2" t="s">
        <v>17</v>
      </c>
      <c r="J14" s="12">
        <v>41771</v>
      </c>
      <c r="K14" s="9">
        <f t="shared" ca="1" si="1"/>
        <v>2532</v>
      </c>
      <c r="L14" s="4"/>
      <c r="M14" s="4" t="s">
        <v>715</v>
      </c>
      <c r="N14" s="2" t="s">
        <v>11</v>
      </c>
      <c r="O14" s="2" t="s">
        <v>747</v>
      </c>
      <c r="P14" s="10" t="s">
        <v>771</v>
      </c>
      <c r="Q14" s="2" t="s">
        <v>883</v>
      </c>
      <c r="R14" s="2" t="s">
        <v>672</v>
      </c>
      <c r="S14" s="21">
        <v>200301</v>
      </c>
      <c r="T14" s="21">
        <f>S14*0.01</f>
        <v>2003.01</v>
      </c>
      <c r="U14" s="21">
        <v>0</v>
      </c>
    </row>
    <row r="15" spans="1:21" x14ac:dyDescent="0.25">
      <c r="A15" s="2" t="s">
        <v>519</v>
      </c>
      <c r="B15" s="2" t="s">
        <v>252</v>
      </c>
      <c r="C15" s="1" t="s">
        <v>908</v>
      </c>
      <c r="D15" s="2" t="s">
        <v>947</v>
      </c>
      <c r="E15" s="6">
        <v>80820</v>
      </c>
      <c r="F15" s="4">
        <v>29186</v>
      </c>
      <c r="G15" s="9">
        <f t="shared" ca="1" si="0"/>
        <v>41.418290852042105</v>
      </c>
      <c r="H15" s="2" t="s">
        <v>22</v>
      </c>
      <c r="I15" s="2" t="s">
        <v>17</v>
      </c>
      <c r="J15" s="12">
        <v>41505</v>
      </c>
      <c r="K15" s="9">
        <f t="shared" ca="1" si="1"/>
        <v>2798</v>
      </c>
      <c r="L15" s="4"/>
      <c r="M15" s="4" t="s">
        <v>715</v>
      </c>
      <c r="N15" s="2" t="s">
        <v>11</v>
      </c>
      <c r="O15" s="2" t="s">
        <v>747</v>
      </c>
      <c r="P15" s="10" t="s">
        <v>783</v>
      </c>
      <c r="Q15" s="2" t="s">
        <v>883</v>
      </c>
      <c r="R15" s="2" t="s">
        <v>673</v>
      </c>
      <c r="S15" s="21">
        <v>320728</v>
      </c>
      <c r="T15" s="21">
        <v>16036.400000000001</v>
      </c>
      <c r="U15" s="21">
        <v>2500</v>
      </c>
    </row>
    <row r="16" spans="1:21" x14ac:dyDescent="0.25">
      <c r="A16" s="2" t="s">
        <v>620</v>
      </c>
      <c r="B16" s="2" t="s">
        <v>405</v>
      </c>
      <c r="C16" s="1" t="s">
        <v>933</v>
      </c>
      <c r="D16" s="2" t="s">
        <v>948</v>
      </c>
      <c r="E16" s="6">
        <v>84111</v>
      </c>
      <c r="F16" s="4">
        <v>32504</v>
      </c>
      <c r="G16" s="9">
        <f t="shared" ca="1" si="0"/>
        <v>32.327879893137997</v>
      </c>
      <c r="H16" s="2" t="s">
        <v>22</v>
      </c>
      <c r="I16" s="2" t="s">
        <v>33</v>
      </c>
      <c r="J16" s="12">
        <v>41029</v>
      </c>
      <c r="K16" s="9">
        <f t="shared" ca="1" si="1"/>
        <v>3274</v>
      </c>
      <c r="L16" s="4"/>
      <c r="M16" s="4" t="s">
        <v>715</v>
      </c>
      <c r="N16" s="2" t="s">
        <v>11</v>
      </c>
      <c r="O16" s="2" t="s">
        <v>747</v>
      </c>
      <c r="P16" s="10" t="s">
        <v>783</v>
      </c>
      <c r="Q16" s="2" t="s">
        <v>885</v>
      </c>
      <c r="R16" s="2" t="s">
        <v>673</v>
      </c>
      <c r="S16" s="21">
        <v>381778</v>
      </c>
      <c r="T16" s="21">
        <v>19088.900000000001</v>
      </c>
      <c r="U16" s="21">
        <v>2500</v>
      </c>
    </row>
    <row r="17" spans="1:21" x14ac:dyDescent="0.25">
      <c r="A17" s="2" t="s">
        <v>687</v>
      </c>
      <c r="B17" s="2" t="s">
        <v>282</v>
      </c>
      <c r="C17" s="1" t="s">
        <v>922</v>
      </c>
      <c r="D17" s="2" t="s">
        <v>36</v>
      </c>
      <c r="E17" s="6">
        <v>78207</v>
      </c>
      <c r="F17" s="4">
        <v>25730</v>
      </c>
      <c r="G17" s="9">
        <f t="shared" ca="1" si="0"/>
        <v>50.886784002727033</v>
      </c>
      <c r="H17" s="2" t="s">
        <v>22</v>
      </c>
      <c r="I17" s="2" t="s">
        <v>33</v>
      </c>
      <c r="J17" s="12">
        <v>41043</v>
      </c>
      <c r="K17" s="9">
        <f t="shared" ca="1" si="1"/>
        <v>3260</v>
      </c>
      <c r="L17" s="4"/>
      <c r="M17" s="4" t="s">
        <v>715</v>
      </c>
      <c r="N17" s="2" t="s">
        <v>11</v>
      </c>
      <c r="O17" s="2" t="s">
        <v>747</v>
      </c>
      <c r="P17" s="10" t="s">
        <v>771</v>
      </c>
      <c r="Q17" s="2" t="s">
        <v>883</v>
      </c>
      <c r="R17" s="2" t="s">
        <v>673</v>
      </c>
      <c r="S17" s="21">
        <v>472880</v>
      </c>
      <c r="T17" s="21">
        <v>23644</v>
      </c>
      <c r="U17" s="21">
        <v>2500</v>
      </c>
    </row>
    <row r="18" spans="1:21" x14ac:dyDescent="0.25">
      <c r="A18" s="2" t="s">
        <v>557</v>
      </c>
      <c r="B18" s="2" t="s">
        <v>286</v>
      </c>
      <c r="C18" s="1" t="s">
        <v>907</v>
      </c>
      <c r="D18" s="2" t="s">
        <v>36</v>
      </c>
      <c r="E18" s="6">
        <v>78789</v>
      </c>
      <c r="F18" s="4">
        <v>30864</v>
      </c>
      <c r="G18" s="9">
        <f t="shared" ca="1" si="0"/>
        <v>36.821030578069504</v>
      </c>
      <c r="H18" s="2" t="s">
        <v>22</v>
      </c>
      <c r="I18" s="2" t="s">
        <v>366</v>
      </c>
      <c r="J18" s="12">
        <v>42557</v>
      </c>
      <c r="K18" s="9">
        <f t="shared" ca="1" si="1"/>
        <v>1746</v>
      </c>
      <c r="L18" s="4"/>
      <c r="M18" s="4" t="s">
        <v>716</v>
      </c>
      <c r="N18" s="2" t="s">
        <v>32</v>
      </c>
      <c r="O18" s="2" t="s">
        <v>747</v>
      </c>
      <c r="P18" s="10" t="s">
        <v>783</v>
      </c>
      <c r="Q18" s="2" t="s">
        <v>883</v>
      </c>
      <c r="R18" s="2" t="s">
        <v>675</v>
      </c>
      <c r="S18" s="21">
        <v>199200</v>
      </c>
      <c r="T18" s="21">
        <f>S18*0.05</f>
        <v>9960</v>
      </c>
      <c r="U18" s="21">
        <v>0</v>
      </c>
    </row>
    <row r="19" spans="1:21" x14ac:dyDescent="0.25">
      <c r="A19" s="2" t="s">
        <v>489</v>
      </c>
      <c r="B19" s="2" t="s">
        <v>297</v>
      </c>
      <c r="C19" s="1" t="s">
        <v>923</v>
      </c>
      <c r="D19" s="2" t="s">
        <v>949</v>
      </c>
      <c r="E19" s="6">
        <v>36006</v>
      </c>
      <c r="F19" s="4">
        <v>27700</v>
      </c>
      <c r="G19" s="9">
        <f t="shared" ca="1" si="0"/>
        <v>45.489523728754435</v>
      </c>
      <c r="H19" s="2" t="s">
        <v>22</v>
      </c>
      <c r="I19" s="2" t="s">
        <v>366</v>
      </c>
      <c r="J19" s="12">
        <v>41911</v>
      </c>
      <c r="K19" s="9">
        <f t="shared" ca="1" si="1"/>
        <v>2392</v>
      </c>
      <c r="L19" s="4"/>
      <c r="M19" s="4" t="s">
        <v>715</v>
      </c>
      <c r="N19" s="2" t="s">
        <v>11</v>
      </c>
      <c r="O19" s="2" t="s">
        <v>747</v>
      </c>
      <c r="P19" s="10" t="s">
        <v>783</v>
      </c>
      <c r="Q19" s="2" t="s">
        <v>885</v>
      </c>
      <c r="R19" s="2" t="s">
        <v>703</v>
      </c>
      <c r="S19" s="21">
        <v>224991</v>
      </c>
      <c r="T19" s="21">
        <f>S19*0.02</f>
        <v>4499.82</v>
      </c>
      <c r="U19" s="21">
        <v>0</v>
      </c>
    </row>
    <row r="20" spans="1:21" x14ac:dyDescent="0.25">
      <c r="A20" s="5" t="s">
        <v>627</v>
      </c>
      <c r="B20" s="2" t="s">
        <v>407</v>
      </c>
      <c r="C20" s="1" t="s">
        <v>934</v>
      </c>
      <c r="D20" s="2" t="s">
        <v>950</v>
      </c>
      <c r="E20" s="6">
        <v>30428</v>
      </c>
      <c r="F20" s="4">
        <v>32598</v>
      </c>
      <c r="G20" s="9">
        <f t="shared" ca="1" si="0"/>
        <v>32.07034564656265</v>
      </c>
      <c r="H20" s="2" t="s">
        <v>22</v>
      </c>
      <c r="I20" s="2" t="s">
        <v>366</v>
      </c>
      <c r="J20" s="12">
        <v>41463</v>
      </c>
      <c r="K20" s="9">
        <f t="shared" ca="1" si="1"/>
        <v>2840</v>
      </c>
      <c r="L20" s="4"/>
      <c r="M20" s="4" t="s">
        <v>715</v>
      </c>
      <c r="N20" s="2" t="s">
        <v>11</v>
      </c>
      <c r="O20" s="2" t="s">
        <v>747</v>
      </c>
      <c r="P20" s="10" t="s">
        <v>783</v>
      </c>
      <c r="Q20" s="2" t="s">
        <v>883</v>
      </c>
      <c r="R20" s="2" t="s">
        <v>673</v>
      </c>
      <c r="S20" s="21">
        <v>429020</v>
      </c>
      <c r="T20" s="21">
        <v>21451</v>
      </c>
      <c r="U20" s="21">
        <v>2500</v>
      </c>
    </row>
    <row r="21" spans="1:21" x14ac:dyDescent="0.25">
      <c r="A21" s="2" t="s">
        <v>641</v>
      </c>
      <c r="B21" s="2" t="s">
        <v>95</v>
      </c>
      <c r="C21" s="1" t="s">
        <v>920</v>
      </c>
      <c r="D21" s="2" t="s">
        <v>90</v>
      </c>
      <c r="E21" s="6">
        <v>33174</v>
      </c>
      <c r="F21" s="4">
        <v>33004</v>
      </c>
      <c r="G21" s="9">
        <f t="shared" ca="1" si="0"/>
        <v>30.958016879439366</v>
      </c>
      <c r="H21" s="2" t="s">
        <v>16</v>
      </c>
      <c r="I21" s="2" t="s">
        <v>17</v>
      </c>
      <c r="J21" s="12">
        <v>41547</v>
      </c>
      <c r="K21" s="9">
        <f t="shared" ca="1" si="1"/>
        <v>2756</v>
      </c>
      <c r="L21" s="4"/>
      <c r="M21" s="4" t="s">
        <v>715</v>
      </c>
      <c r="N21" s="2" t="s">
        <v>11</v>
      </c>
      <c r="O21" s="2" t="s">
        <v>747</v>
      </c>
      <c r="P21" s="10">
        <v>57</v>
      </c>
      <c r="Q21" s="2" t="s">
        <v>883</v>
      </c>
      <c r="R21" s="2" t="s">
        <v>673</v>
      </c>
      <c r="S21" s="21">
        <v>515010</v>
      </c>
      <c r="T21" s="21">
        <v>25750.5</v>
      </c>
      <c r="U21" s="21">
        <v>2500</v>
      </c>
    </row>
    <row r="22" spans="1:21" x14ac:dyDescent="0.25">
      <c r="A22" s="2" t="s">
        <v>530</v>
      </c>
      <c r="B22" s="2" t="s">
        <v>304</v>
      </c>
      <c r="C22" s="1" t="s">
        <v>926</v>
      </c>
      <c r="D22" s="2" t="s">
        <v>951</v>
      </c>
      <c r="E22" s="6">
        <v>27229</v>
      </c>
      <c r="F22" s="4">
        <v>30090</v>
      </c>
      <c r="G22" s="9">
        <f t="shared" ca="1" si="0"/>
        <v>38.941578523274984</v>
      </c>
      <c r="H22" s="2" t="s">
        <v>22</v>
      </c>
      <c r="I22" s="2" t="s">
        <v>17</v>
      </c>
      <c r="J22" s="12">
        <v>42009</v>
      </c>
      <c r="K22" s="9">
        <f t="shared" ca="1" si="1"/>
        <v>2294</v>
      </c>
      <c r="L22" s="4"/>
      <c r="M22" s="4" t="s">
        <v>715</v>
      </c>
      <c r="N22" s="2" t="s">
        <v>11</v>
      </c>
      <c r="O22" s="2" t="s">
        <v>747</v>
      </c>
      <c r="P22" s="10" t="s">
        <v>783</v>
      </c>
      <c r="Q22" s="2" t="s">
        <v>885</v>
      </c>
      <c r="R22" s="2" t="s">
        <v>682</v>
      </c>
      <c r="S22" s="21">
        <v>209919</v>
      </c>
      <c r="T22" s="21">
        <f>S22*0.05</f>
        <v>10495.95</v>
      </c>
      <c r="U22" s="21">
        <v>0</v>
      </c>
    </row>
    <row r="23" spans="1:21" x14ac:dyDescent="0.25">
      <c r="A23" s="2" t="s">
        <v>612</v>
      </c>
      <c r="B23" s="2" t="s">
        <v>321</v>
      </c>
      <c r="C23" s="1" t="s">
        <v>918</v>
      </c>
      <c r="D23" s="2" t="s">
        <v>952</v>
      </c>
      <c r="E23" s="6">
        <v>40220</v>
      </c>
      <c r="F23" s="4">
        <v>32384</v>
      </c>
      <c r="G23" s="9">
        <f t="shared" ca="1" si="0"/>
        <v>32.656647016425666</v>
      </c>
      <c r="H23" s="2" t="s">
        <v>22</v>
      </c>
      <c r="I23" s="2" t="s">
        <v>33</v>
      </c>
      <c r="J23" s="12">
        <v>40917</v>
      </c>
      <c r="K23" s="9">
        <f t="shared" ca="1" si="1"/>
        <v>3386</v>
      </c>
      <c r="L23" s="4"/>
      <c r="M23" s="4" t="s">
        <v>715</v>
      </c>
      <c r="N23" s="2" t="s">
        <v>11</v>
      </c>
      <c r="O23" s="2" t="s">
        <v>747</v>
      </c>
      <c r="P23" s="10" t="s">
        <v>783</v>
      </c>
      <c r="Q23" s="2" t="s">
        <v>883</v>
      </c>
      <c r="R23" s="2" t="s">
        <v>673</v>
      </c>
      <c r="S23" s="21">
        <v>512884</v>
      </c>
      <c r="T23" s="21">
        <v>25644.2</v>
      </c>
      <c r="U23" s="21">
        <v>2500</v>
      </c>
    </row>
    <row r="24" spans="1:21" x14ac:dyDescent="0.25">
      <c r="A24" s="2" t="s">
        <v>444</v>
      </c>
      <c r="B24" s="2" t="s">
        <v>58</v>
      </c>
      <c r="C24" s="1" t="s">
        <v>935</v>
      </c>
      <c r="D24" s="2" t="s">
        <v>953</v>
      </c>
      <c r="E24" s="6">
        <v>58782</v>
      </c>
      <c r="F24" s="4">
        <v>24852</v>
      </c>
      <c r="G24" s="9">
        <f t="shared" ca="1" si="0"/>
        <v>53.292263454781832</v>
      </c>
      <c r="H24" s="2" t="s">
        <v>22</v>
      </c>
      <c r="I24" s="2" t="s">
        <v>17</v>
      </c>
      <c r="J24" s="12">
        <v>38726</v>
      </c>
      <c r="K24" s="9">
        <f t="shared" ca="1" si="1"/>
        <v>5577</v>
      </c>
      <c r="L24" s="4"/>
      <c r="M24" s="4" t="s">
        <v>715</v>
      </c>
      <c r="N24" s="2" t="s">
        <v>11</v>
      </c>
      <c r="O24" s="2" t="s">
        <v>747</v>
      </c>
      <c r="P24" s="10" t="s">
        <v>783</v>
      </c>
      <c r="Q24" s="2" t="s">
        <v>883</v>
      </c>
      <c r="R24" s="2" t="s">
        <v>671</v>
      </c>
      <c r="S24" s="21">
        <v>620000</v>
      </c>
      <c r="T24" s="21">
        <f>S24*0.055</f>
        <v>34100</v>
      </c>
      <c r="U24" s="21">
        <v>5000</v>
      </c>
    </row>
    <row r="25" spans="1:21" x14ac:dyDescent="0.25">
      <c r="A25" s="2" t="s">
        <v>623</v>
      </c>
      <c r="B25" s="2" t="s">
        <v>409</v>
      </c>
      <c r="C25" s="1" t="s">
        <v>921</v>
      </c>
      <c r="D25" s="2" t="s">
        <v>954</v>
      </c>
      <c r="E25" s="6">
        <v>59102</v>
      </c>
      <c r="F25" s="4">
        <v>32640</v>
      </c>
      <c r="G25" s="9">
        <f t="shared" ca="1" si="0"/>
        <v>31.955277153411966</v>
      </c>
      <c r="H25" s="2" t="s">
        <v>22</v>
      </c>
      <c r="I25" s="2" t="s">
        <v>33</v>
      </c>
      <c r="J25" s="12">
        <v>40448</v>
      </c>
      <c r="K25" s="9">
        <f t="shared" ca="1" si="1"/>
        <v>3855</v>
      </c>
      <c r="L25" s="4"/>
      <c r="M25" s="4" t="s">
        <v>715</v>
      </c>
      <c r="N25" s="2" t="s">
        <v>11</v>
      </c>
      <c r="O25" s="2" t="s">
        <v>747</v>
      </c>
      <c r="P25" s="10">
        <v>54</v>
      </c>
      <c r="Q25" s="2" t="s">
        <v>885</v>
      </c>
      <c r="R25" s="2" t="s">
        <v>673</v>
      </c>
      <c r="S25" s="21">
        <v>451894</v>
      </c>
      <c r="T25" s="21">
        <v>22594.7</v>
      </c>
      <c r="U25" s="21">
        <v>2500</v>
      </c>
    </row>
    <row r="26" spans="1:21" x14ac:dyDescent="0.25">
      <c r="A26" s="2" t="s">
        <v>440</v>
      </c>
      <c r="B26" s="2" t="s">
        <v>71</v>
      </c>
      <c r="C26" s="1" t="s">
        <v>916</v>
      </c>
      <c r="D26" s="2" t="s">
        <v>955</v>
      </c>
      <c r="E26" s="6">
        <v>97756</v>
      </c>
      <c r="F26" s="4">
        <v>23869</v>
      </c>
      <c r="G26" s="9">
        <f t="shared" ca="1" si="0"/>
        <v>55.985414139713335</v>
      </c>
      <c r="H26" s="2" t="s">
        <v>22</v>
      </c>
      <c r="I26" s="2" t="s">
        <v>33</v>
      </c>
      <c r="J26" s="12">
        <v>41911</v>
      </c>
      <c r="K26" s="9">
        <f t="shared" ca="1" si="1"/>
        <v>2392</v>
      </c>
      <c r="L26" s="4"/>
      <c r="M26" s="4" t="s">
        <v>715</v>
      </c>
      <c r="N26" s="2" t="s">
        <v>11</v>
      </c>
      <c r="O26" s="2" t="s">
        <v>747</v>
      </c>
      <c r="P26" s="10" t="s">
        <v>783</v>
      </c>
      <c r="Q26" s="2" t="s">
        <v>883</v>
      </c>
      <c r="R26" s="2" t="s">
        <v>673</v>
      </c>
      <c r="S26" s="21">
        <v>597219</v>
      </c>
      <c r="T26" s="21">
        <v>29860.95</v>
      </c>
      <c r="U26" s="21">
        <v>2500</v>
      </c>
    </row>
    <row r="27" spans="1:21" x14ac:dyDescent="0.25">
      <c r="A27" s="2" t="s">
        <v>636</v>
      </c>
      <c r="B27" s="2" t="s">
        <v>99</v>
      </c>
      <c r="C27" s="1" t="s">
        <v>929</v>
      </c>
      <c r="D27" s="2" t="s">
        <v>956</v>
      </c>
      <c r="E27" s="6">
        <v>85006</v>
      </c>
      <c r="F27" s="4">
        <v>33381</v>
      </c>
      <c r="G27" s="9">
        <f t="shared" ca="1" si="0"/>
        <v>29.925140167110598</v>
      </c>
      <c r="H27" s="2" t="s">
        <v>22</v>
      </c>
      <c r="I27" s="2" t="s">
        <v>366</v>
      </c>
      <c r="J27" s="12">
        <v>40729</v>
      </c>
      <c r="K27" s="9">
        <f t="shared" ca="1" si="1"/>
        <v>3574</v>
      </c>
      <c r="L27" s="4"/>
      <c r="M27" s="4" t="s">
        <v>715</v>
      </c>
      <c r="N27" s="2" t="s">
        <v>11</v>
      </c>
      <c r="O27" s="2" t="s">
        <v>747</v>
      </c>
      <c r="P27" s="10" t="s">
        <v>783</v>
      </c>
      <c r="Q27" s="2" t="s">
        <v>885</v>
      </c>
      <c r="R27" s="2" t="s">
        <v>673</v>
      </c>
      <c r="S27" s="21">
        <v>488371</v>
      </c>
      <c r="T27" s="21">
        <v>24418.550000000003</v>
      </c>
      <c r="U27" s="21">
        <v>2500</v>
      </c>
    </row>
    <row r="28" spans="1:21" x14ac:dyDescent="0.25">
      <c r="A28" s="2" t="s">
        <v>633</v>
      </c>
      <c r="B28" s="2" t="s">
        <v>410</v>
      </c>
      <c r="C28" s="1" t="s">
        <v>919</v>
      </c>
      <c r="D28" s="2" t="s">
        <v>957</v>
      </c>
      <c r="E28" s="6">
        <v>4063</v>
      </c>
      <c r="F28" s="4">
        <v>32700</v>
      </c>
      <c r="G28" s="9">
        <f t="shared" ca="1" si="0"/>
        <v>31.790893591768132</v>
      </c>
      <c r="H28" s="2" t="s">
        <v>22</v>
      </c>
      <c r="I28" s="2" t="s">
        <v>74</v>
      </c>
      <c r="J28" s="12">
        <v>40973</v>
      </c>
      <c r="K28" s="9">
        <f t="shared" ca="1" si="1"/>
        <v>3330</v>
      </c>
      <c r="L28" s="4"/>
      <c r="M28" s="4" t="s">
        <v>715</v>
      </c>
      <c r="N28" s="2" t="s">
        <v>11</v>
      </c>
      <c r="O28" s="2" t="s">
        <v>747</v>
      </c>
      <c r="P28" s="10">
        <v>56</v>
      </c>
      <c r="Q28" s="2" t="s">
        <v>885</v>
      </c>
      <c r="R28" s="2" t="s">
        <v>673</v>
      </c>
      <c r="S28" s="21">
        <v>315882</v>
      </c>
      <c r="T28" s="21">
        <v>15794.1</v>
      </c>
      <c r="U28" s="21">
        <v>2500</v>
      </c>
    </row>
    <row r="29" spans="1:21" x14ac:dyDescent="0.25">
      <c r="A29" s="2" t="s">
        <v>575</v>
      </c>
      <c r="B29" s="2" t="s">
        <v>239</v>
      </c>
      <c r="C29" s="1" t="s">
        <v>936</v>
      </c>
      <c r="D29" s="2" t="s">
        <v>958</v>
      </c>
      <c r="E29" s="6">
        <v>2908</v>
      </c>
      <c r="F29" s="4">
        <v>24183</v>
      </c>
      <c r="G29" s="9">
        <f t="shared" ca="1" si="0"/>
        <v>55.125140167110601</v>
      </c>
      <c r="H29" s="2" t="s">
        <v>22</v>
      </c>
      <c r="I29" s="2" t="s">
        <v>17</v>
      </c>
      <c r="J29" s="12">
        <v>41764</v>
      </c>
      <c r="K29" s="9">
        <f t="shared" ca="1" si="1"/>
        <v>2539</v>
      </c>
      <c r="L29" s="1"/>
      <c r="M29" s="4" t="s">
        <v>715</v>
      </c>
      <c r="N29" s="2" t="s">
        <v>11</v>
      </c>
      <c r="O29" s="2" t="s">
        <v>882</v>
      </c>
      <c r="P29" s="10" t="s">
        <v>816</v>
      </c>
      <c r="Q29" s="2" t="s">
        <v>855</v>
      </c>
      <c r="R29" s="2" t="s">
        <v>673</v>
      </c>
      <c r="S29" s="21">
        <v>819292</v>
      </c>
      <c r="T29" s="22">
        <f>S29*0.055</f>
        <v>45061.06</v>
      </c>
      <c r="U29" s="21">
        <v>2500</v>
      </c>
    </row>
    <row r="30" spans="1:21" x14ac:dyDescent="0.25">
      <c r="A30" s="2" t="s">
        <v>656</v>
      </c>
      <c r="B30" s="2" t="s">
        <v>84</v>
      </c>
      <c r="C30" s="1" t="s">
        <v>914</v>
      </c>
      <c r="D30" s="2" t="s">
        <v>18</v>
      </c>
      <c r="E30" s="6" t="s">
        <v>83</v>
      </c>
      <c r="F30" s="4">
        <v>32982</v>
      </c>
      <c r="G30" s="9">
        <f t="shared" ca="1" si="0"/>
        <v>31.018290852042107</v>
      </c>
      <c r="H30" s="2" t="s">
        <v>22</v>
      </c>
      <c r="I30" s="2" t="s">
        <v>17</v>
      </c>
      <c r="J30" s="12">
        <v>41764</v>
      </c>
      <c r="K30" s="9">
        <f t="shared" ca="1" si="1"/>
        <v>2539</v>
      </c>
      <c r="L30" s="1"/>
      <c r="M30" s="4" t="s">
        <v>715</v>
      </c>
      <c r="N30" s="2" t="s">
        <v>11</v>
      </c>
      <c r="O30" s="2" t="s">
        <v>748</v>
      </c>
      <c r="P30" s="10" t="s">
        <v>781</v>
      </c>
      <c r="Q30" s="2" t="s">
        <v>884</v>
      </c>
      <c r="R30" s="2" t="s">
        <v>673</v>
      </c>
      <c r="S30" s="21">
        <v>782822</v>
      </c>
      <c r="T30" s="22">
        <f t="shared" ref="T30:T31" si="2">S30*0.055</f>
        <v>43055.21</v>
      </c>
      <c r="U30" s="21">
        <v>2500</v>
      </c>
    </row>
    <row r="31" spans="1:21" x14ac:dyDescent="0.25">
      <c r="A31" s="2" t="s">
        <v>631</v>
      </c>
      <c r="B31" s="2" t="s">
        <v>416</v>
      </c>
      <c r="C31" s="1" t="s">
        <v>932</v>
      </c>
      <c r="D31" s="2" t="s">
        <v>187</v>
      </c>
      <c r="E31" s="6" t="s">
        <v>327</v>
      </c>
      <c r="F31" s="4">
        <v>32823</v>
      </c>
      <c r="G31" s="9">
        <f t="shared" ca="1" si="0"/>
        <v>31.45390729039827</v>
      </c>
      <c r="H31" s="2" t="s">
        <v>22</v>
      </c>
      <c r="I31" s="2" t="s">
        <v>17</v>
      </c>
      <c r="J31" s="12">
        <v>40854</v>
      </c>
      <c r="K31" s="9">
        <f t="shared" ca="1" si="1"/>
        <v>899</v>
      </c>
      <c r="L31" s="4">
        <v>41753</v>
      </c>
      <c r="M31" s="4" t="s">
        <v>714</v>
      </c>
      <c r="N31" s="2" t="s">
        <v>665</v>
      </c>
      <c r="O31" s="2" t="s">
        <v>748</v>
      </c>
      <c r="P31" s="10">
        <v>60.25</v>
      </c>
      <c r="Q31" s="2" t="s">
        <v>884</v>
      </c>
      <c r="R31" s="2" t="s">
        <v>673</v>
      </c>
      <c r="S31" s="21">
        <v>698288</v>
      </c>
      <c r="T31" s="22">
        <f t="shared" si="2"/>
        <v>38405.840000000004</v>
      </c>
      <c r="U31" s="21">
        <v>2500</v>
      </c>
    </row>
    <row r="32" spans="1:21" x14ac:dyDescent="0.25">
      <c r="A32" s="2" t="s">
        <v>837</v>
      </c>
      <c r="B32" s="2" t="s">
        <v>838</v>
      </c>
      <c r="C32" s="1" t="s">
        <v>930</v>
      </c>
      <c r="D32" s="2" t="s">
        <v>8</v>
      </c>
      <c r="E32" s="6">
        <v>1886</v>
      </c>
      <c r="F32" s="4">
        <v>30910</v>
      </c>
      <c r="G32" s="9">
        <f t="shared" ca="1" si="0"/>
        <v>36.695003180809231</v>
      </c>
      <c r="H32" s="1" t="s">
        <v>755</v>
      </c>
      <c r="I32" s="2" t="s">
        <v>33</v>
      </c>
      <c r="J32" s="12">
        <v>41777</v>
      </c>
      <c r="K32" s="9">
        <f t="shared" ca="1" si="1"/>
        <v>2526</v>
      </c>
      <c r="L32" s="1"/>
      <c r="M32" s="4" t="s">
        <v>715</v>
      </c>
      <c r="N32" s="2" t="s">
        <v>11</v>
      </c>
      <c r="O32" s="2" t="s">
        <v>748</v>
      </c>
      <c r="P32" s="10" t="s">
        <v>771</v>
      </c>
      <c r="Q32" s="2" t="s">
        <v>884</v>
      </c>
      <c r="R32" s="2" t="s">
        <v>703</v>
      </c>
      <c r="S32" s="21">
        <v>499102</v>
      </c>
      <c r="T32" s="22">
        <f>S32*0.045</f>
        <v>22459.59</v>
      </c>
      <c r="U32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workbookViewId="0">
      <selection activeCell="A16" sqref="A16"/>
    </sheetView>
  </sheetViews>
  <sheetFormatPr defaultRowHeight="15" x14ac:dyDescent="0.25"/>
  <cols>
    <col min="1" max="1" width="29" customWidth="1"/>
    <col min="2" max="2" width="11.5703125" customWidth="1"/>
    <col min="3" max="3" width="10.7109375" customWidth="1"/>
    <col min="4" max="4" width="11.140625" customWidth="1"/>
    <col min="5" max="5" width="9.5703125" bestFit="1" customWidth="1"/>
    <col min="6" max="6" width="10" customWidth="1"/>
    <col min="9" max="9" width="19.85546875" customWidth="1"/>
    <col min="13" max="13" width="14.5703125" customWidth="1"/>
    <col min="15" max="15" width="23.42578125" customWidth="1"/>
  </cols>
  <sheetData>
    <row r="1" spans="1:13" s="3" customFormat="1" x14ac:dyDescent="0.25">
      <c r="B1" s="3" t="s">
        <v>791</v>
      </c>
      <c r="E1" s="3" t="s">
        <v>792</v>
      </c>
    </row>
    <row r="2" spans="1:13" s="3" customFormat="1" x14ac:dyDescent="0.25">
      <c r="A2" s="3" t="s">
        <v>728</v>
      </c>
      <c r="B2" s="3" t="s">
        <v>788</v>
      </c>
      <c r="C2" s="3" t="s">
        <v>790</v>
      </c>
      <c r="D2" s="3" t="s">
        <v>789</v>
      </c>
      <c r="E2" s="3" t="s">
        <v>788</v>
      </c>
      <c r="F2" s="3" t="s">
        <v>790</v>
      </c>
      <c r="G2" s="3" t="s">
        <v>789</v>
      </c>
    </row>
    <row r="3" spans="1:13" x14ac:dyDescent="0.25">
      <c r="A3" t="s">
        <v>751</v>
      </c>
      <c r="B3">
        <v>30000</v>
      </c>
      <c r="C3">
        <v>40000</v>
      </c>
      <c r="D3">
        <v>50000</v>
      </c>
      <c r="E3" s="8">
        <f>(B3/26)/80</f>
        <v>14.423076923076923</v>
      </c>
      <c r="F3" s="8">
        <f t="shared" ref="F3:G14" si="0">(C3/26)/80</f>
        <v>19.230769230769234</v>
      </c>
      <c r="G3" s="8">
        <f t="shared" si="0"/>
        <v>24.03846153846154</v>
      </c>
    </row>
    <row r="4" spans="1:13" x14ac:dyDescent="0.25">
      <c r="A4" t="s">
        <v>793</v>
      </c>
      <c r="B4" s="1">
        <v>35000</v>
      </c>
      <c r="C4">
        <v>45000</v>
      </c>
      <c r="D4" s="1">
        <v>55000</v>
      </c>
      <c r="E4" s="8">
        <f>(B4/26)/80</f>
        <v>16.826923076923077</v>
      </c>
      <c r="F4" s="8">
        <f t="shared" si="0"/>
        <v>21.634615384615383</v>
      </c>
      <c r="G4" s="8">
        <f t="shared" si="0"/>
        <v>26.44230769230769</v>
      </c>
      <c r="M4" s="1"/>
    </row>
    <row r="5" spans="1:13" x14ac:dyDescent="0.25">
      <c r="A5" t="s">
        <v>796</v>
      </c>
      <c r="B5" s="1">
        <v>42274</v>
      </c>
      <c r="C5">
        <v>51425</v>
      </c>
      <c r="D5" s="1">
        <v>62299</v>
      </c>
      <c r="E5" s="8">
        <f t="shared" ref="E5:E14" si="1">(B5/26)/80</f>
        <v>20.324038461538461</v>
      </c>
      <c r="F5" s="8">
        <f t="shared" si="0"/>
        <v>24.723557692307693</v>
      </c>
      <c r="G5" s="8">
        <f t="shared" si="0"/>
        <v>29.951442307692311</v>
      </c>
      <c r="M5" s="1"/>
    </row>
    <row r="6" spans="1:13" x14ac:dyDescent="0.25">
      <c r="A6" t="s">
        <v>797</v>
      </c>
      <c r="B6" s="1">
        <v>50490</v>
      </c>
      <c r="C6">
        <v>62158</v>
      </c>
      <c r="D6" s="1">
        <v>74658</v>
      </c>
      <c r="E6" s="8">
        <f t="shared" si="1"/>
        <v>24.27403846153846</v>
      </c>
      <c r="F6" s="8">
        <f t="shared" si="0"/>
        <v>29.883653846153845</v>
      </c>
      <c r="G6" s="8">
        <f t="shared" si="0"/>
        <v>35.893269230769235</v>
      </c>
      <c r="M6" s="1"/>
    </row>
    <row r="7" spans="1:13" x14ac:dyDescent="0.25">
      <c r="A7" t="s">
        <v>752</v>
      </c>
      <c r="B7" s="1">
        <v>63264</v>
      </c>
      <c r="C7">
        <v>76988</v>
      </c>
      <c r="D7" s="1">
        <v>92454</v>
      </c>
      <c r="E7" s="8">
        <f t="shared" si="1"/>
        <v>30.415384615384614</v>
      </c>
      <c r="F7" s="8">
        <f t="shared" si="0"/>
        <v>37.013461538461534</v>
      </c>
      <c r="G7" s="8">
        <f t="shared" si="0"/>
        <v>44.449038461538464</v>
      </c>
      <c r="M7" s="1"/>
    </row>
    <row r="8" spans="1:13" x14ac:dyDescent="0.25">
      <c r="A8" t="s">
        <v>740</v>
      </c>
      <c r="B8" s="1">
        <v>50845</v>
      </c>
      <c r="C8">
        <v>66850</v>
      </c>
      <c r="D8" s="1">
        <v>88279</v>
      </c>
      <c r="E8" s="8">
        <f t="shared" si="1"/>
        <v>24.44471153846154</v>
      </c>
      <c r="F8" s="8">
        <f t="shared" si="0"/>
        <v>32.13942307692308</v>
      </c>
      <c r="G8" s="8">
        <f t="shared" si="0"/>
        <v>42.441826923076924</v>
      </c>
      <c r="M8" s="1"/>
    </row>
    <row r="9" spans="1:13" x14ac:dyDescent="0.25">
      <c r="A9" t="s">
        <v>741</v>
      </c>
      <c r="B9" s="1">
        <v>79428</v>
      </c>
      <c r="C9">
        <v>99458</v>
      </c>
      <c r="D9" s="1">
        <v>120451</v>
      </c>
      <c r="E9" s="8">
        <f t="shared" si="1"/>
        <v>38.186538461538461</v>
      </c>
      <c r="F9" s="8">
        <f t="shared" si="0"/>
        <v>47.816346153846155</v>
      </c>
      <c r="G9" s="8">
        <f t="shared" si="0"/>
        <v>57.909134615384616</v>
      </c>
      <c r="M9" s="1"/>
    </row>
    <row r="10" spans="1:13" x14ac:dyDescent="0.25">
      <c r="A10" t="s">
        <v>803</v>
      </c>
      <c r="B10" s="1">
        <v>50569</v>
      </c>
      <c r="C10">
        <v>68306</v>
      </c>
      <c r="D10" s="1">
        <v>93312</v>
      </c>
      <c r="E10" s="8">
        <f t="shared" si="1"/>
        <v>24.312019230769231</v>
      </c>
      <c r="F10" s="8">
        <f t="shared" si="0"/>
        <v>32.839423076923076</v>
      </c>
      <c r="G10" s="8">
        <f t="shared" si="0"/>
        <v>44.861538461538466</v>
      </c>
      <c r="M10" s="1"/>
    </row>
    <row r="11" spans="1:13" x14ac:dyDescent="0.25">
      <c r="A11" t="s">
        <v>742</v>
      </c>
      <c r="B11" s="1">
        <v>92863</v>
      </c>
      <c r="C11">
        <v>116007</v>
      </c>
      <c r="D11" s="1">
        <v>139170</v>
      </c>
      <c r="E11" s="8">
        <f t="shared" si="1"/>
        <v>44.645673076923075</v>
      </c>
      <c r="F11" s="8">
        <f t="shared" si="0"/>
        <v>55.772596153846152</v>
      </c>
      <c r="G11" s="8">
        <f t="shared" si="0"/>
        <v>66.90865384615384</v>
      </c>
      <c r="M11" s="1"/>
    </row>
    <row r="12" spans="1:13" x14ac:dyDescent="0.25">
      <c r="A12" t="s">
        <v>744</v>
      </c>
      <c r="B12" s="1">
        <v>30000</v>
      </c>
      <c r="C12">
        <v>40000</v>
      </c>
      <c r="D12" s="1">
        <v>50000</v>
      </c>
      <c r="E12" s="8">
        <f t="shared" si="1"/>
        <v>14.423076923076923</v>
      </c>
      <c r="F12" s="8">
        <f t="shared" si="0"/>
        <v>19.230769230769234</v>
      </c>
      <c r="G12" s="8">
        <f t="shared" si="0"/>
        <v>24.03846153846154</v>
      </c>
      <c r="J12">
        <f>IF(G12&lt;10, 1, 2)</f>
        <v>2</v>
      </c>
      <c r="M12" s="1"/>
    </row>
    <row r="13" spans="1:13" x14ac:dyDescent="0.25">
      <c r="A13" t="s">
        <v>745</v>
      </c>
      <c r="B13" s="1">
        <v>38000</v>
      </c>
      <c r="C13">
        <v>48000</v>
      </c>
      <c r="D13" s="1">
        <v>58000</v>
      </c>
      <c r="E13" s="8">
        <f t="shared" si="1"/>
        <v>18.269230769230766</v>
      </c>
      <c r="F13" s="8">
        <f t="shared" si="0"/>
        <v>23.076923076923077</v>
      </c>
      <c r="G13" s="8">
        <f t="shared" si="0"/>
        <v>27.884615384615387</v>
      </c>
      <c r="M13" s="1"/>
    </row>
    <row r="14" spans="1:13" x14ac:dyDescent="0.25">
      <c r="A14" t="s">
        <v>804</v>
      </c>
      <c r="B14" s="1">
        <v>45000</v>
      </c>
      <c r="C14">
        <v>55000</v>
      </c>
      <c r="D14" s="1">
        <v>65000</v>
      </c>
      <c r="E14" s="8">
        <f t="shared" si="1"/>
        <v>21.634615384615383</v>
      </c>
      <c r="F14" s="8">
        <f t="shared" si="0"/>
        <v>26.44230769230769</v>
      </c>
      <c r="G14" s="8">
        <f t="shared" si="0"/>
        <v>31.25</v>
      </c>
      <c r="M14" s="1"/>
    </row>
    <row r="15" spans="1:13" x14ac:dyDescent="0.25">
      <c r="B15" s="1"/>
      <c r="D15" s="1"/>
      <c r="E15" s="8"/>
      <c r="F15" s="8"/>
      <c r="G15" s="8"/>
      <c r="M15" s="1"/>
    </row>
    <row r="16" spans="1:13" x14ac:dyDescent="0.25">
      <c r="E16" s="8"/>
      <c r="F16" s="8"/>
      <c r="G16" s="8"/>
      <c r="M16" s="1"/>
    </row>
    <row r="17" spans="5:15" x14ac:dyDescent="0.25">
      <c r="E17" s="8"/>
      <c r="F17" s="8"/>
      <c r="G17" s="8"/>
      <c r="M17" s="1"/>
    </row>
    <row r="18" spans="5:15" x14ac:dyDescent="0.25">
      <c r="E18" s="8"/>
      <c r="F18" s="8"/>
      <c r="G18" s="8"/>
      <c r="M18" s="1"/>
    </row>
    <row r="19" spans="5:15" x14ac:dyDescent="0.25">
      <c r="E19" s="8"/>
      <c r="F19" s="8"/>
      <c r="G19" s="8"/>
      <c r="M19" s="1"/>
    </row>
    <row r="20" spans="5:15" x14ac:dyDescent="0.25">
      <c r="F20" s="1"/>
      <c r="O20" s="1"/>
    </row>
    <row r="21" spans="5:15" x14ac:dyDescent="0.25">
      <c r="F21" s="1"/>
      <c r="O21" s="1"/>
    </row>
    <row r="22" spans="5:15" x14ac:dyDescent="0.25">
      <c r="F22" s="1"/>
      <c r="O22" s="1"/>
    </row>
    <row r="23" spans="5:15" x14ac:dyDescent="0.25">
      <c r="F23" s="1"/>
      <c r="O23" s="1"/>
    </row>
    <row r="24" spans="5:15" x14ac:dyDescent="0.25">
      <c r="F24" s="1"/>
      <c r="O24" s="1"/>
    </row>
    <row r="25" spans="5:15" x14ac:dyDescent="0.25">
      <c r="F25" s="1"/>
      <c r="O25" s="1"/>
    </row>
    <row r="26" spans="5:15" x14ac:dyDescent="0.25">
      <c r="F26" s="1"/>
      <c r="O26" s="1"/>
    </row>
    <row r="27" spans="5:15" x14ac:dyDescent="0.25">
      <c r="F27" s="1"/>
      <c r="O27" s="1"/>
    </row>
    <row r="28" spans="5:15" x14ac:dyDescent="0.25">
      <c r="F28" s="1"/>
    </row>
    <row r="29" spans="5:15" x14ac:dyDescent="0.25">
      <c r="F29" s="1"/>
    </row>
    <row r="30" spans="5:15" x14ac:dyDescent="0.25">
      <c r="F30" s="1"/>
    </row>
    <row r="31" spans="5:15" x14ac:dyDescent="0.25">
      <c r="F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>
      <selection activeCell="A24" sqref="A24"/>
    </sheetView>
  </sheetViews>
  <sheetFormatPr defaultRowHeight="15.75" x14ac:dyDescent="0.25"/>
  <cols>
    <col min="1" max="1" width="37.140625" style="25" customWidth="1"/>
    <col min="2" max="13" width="12.42578125" style="25" customWidth="1"/>
    <col min="14" max="14" width="15.7109375" style="25" customWidth="1"/>
    <col min="15" max="16384" width="9.140625" style="25"/>
  </cols>
  <sheetData>
    <row r="1" spans="1:14" s="26" customFormat="1" x14ac:dyDescent="0.25">
      <c r="A1" s="26" t="s">
        <v>888</v>
      </c>
      <c r="B1" s="26" t="s">
        <v>889</v>
      </c>
      <c r="C1" s="26" t="s">
        <v>890</v>
      </c>
      <c r="D1" s="26" t="s">
        <v>891</v>
      </c>
      <c r="E1" s="26" t="s">
        <v>892</v>
      </c>
      <c r="F1" s="26" t="s">
        <v>893</v>
      </c>
      <c r="G1" s="26" t="s">
        <v>894</v>
      </c>
      <c r="H1" s="26" t="s">
        <v>895</v>
      </c>
      <c r="I1" s="26" t="s">
        <v>896</v>
      </c>
      <c r="J1" s="26" t="s">
        <v>897</v>
      </c>
      <c r="K1" s="26" t="s">
        <v>898</v>
      </c>
      <c r="L1" s="26" t="s">
        <v>899</v>
      </c>
      <c r="M1" s="26" t="s">
        <v>900</v>
      </c>
      <c r="N1" s="26" t="s">
        <v>901</v>
      </c>
    </row>
    <row r="2" spans="1:14" x14ac:dyDescent="0.25">
      <c r="A2" s="27" t="s">
        <v>260</v>
      </c>
      <c r="B2" s="25">
        <v>520</v>
      </c>
      <c r="C2" s="25">
        <v>520</v>
      </c>
      <c r="D2" s="25">
        <v>520</v>
      </c>
      <c r="E2" s="25">
        <v>520</v>
      </c>
      <c r="F2" s="25">
        <v>0</v>
      </c>
      <c r="G2" s="25">
        <v>0</v>
      </c>
      <c r="H2" s="25">
        <v>612</v>
      </c>
      <c r="I2" s="25">
        <v>612</v>
      </c>
      <c r="J2" s="25">
        <v>729</v>
      </c>
      <c r="K2" s="25">
        <v>749</v>
      </c>
      <c r="L2" s="25">
        <v>910</v>
      </c>
      <c r="M2" s="25">
        <v>500</v>
      </c>
      <c r="N2" s="25">
        <f>SUM(B2:M2)</f>
        <v>6192</v>
      </c>
    </row>
    <row r="3" spans="1:14" x14ac:dyDescent="0.25">
      <c r="A3" s="27" t="s">
        <v>311</v>
      </c>
      <c r="B3" s="25">
        <v>410</v>
      </c>
      <c r="C3" s="25">
        <v>410</v>
      </c>
      <c r="D3" s="25">
        <v>410</v>
      </c>
      <c r="E3" s="25">
        <v>820</v>
      </c>
      <c r="F3" s="25">
        <v>820</v>
      </c>
      <c r="G3" s="25">
        <v>410</v>
      </c>
      <c r="H3" s="25">
        <v>410</v>
      </c>
      <c r="I3" s="25">
        <v>820</v>
      </c>
      <c r="J3" s="25">
        <v>820</v>
      </c>
      <c r="K3" s="25">
        <v>1230</v>
      </c>
      <c r="L3" s="25">
        <v>820</v>
      </c>
      <c r="M3" s="25">
        <v>410</v>
      </c>
      <c r="N3" s="25">
        <f t="shared" ref="N3:N22" si="0">SUM(B3:M3)</f>
        <v>7790</v>
      </c>
    </row>
    <row r="4" spans="1:14" x14ac:dyDescent="0.25">
      <c r="A4" s="27" t="s">
        <v>27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f t="shared" si="0"/>
        <v>0</v>
      </c>
    </row>
    <row r="5" spans="1:14" x14ac:dyDescent="0.25">
      <c r="A5" s="27" t="s">
        <v>749</v>
      </c>
      <c r="B5" s="25">
        <v>0</v>
      </c>
      <c r="C5" s="25">
        <v>5129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4892</v>
      </c>
      <c r="J5" s="25">
        <v>0</v>
      </c>
      <c r="K5" s="25">
        <v>0</v>
      </c>
      <c r="L5" s="25">
        <v>0</v>
      </c>
      <c r="M5" s="25">
        <v>0</v>
      </c>
      <c r="N5" s="25">
        <f t="shared" si="0"/>
        <v>10021</v>
      </c>
    </row>
    <row r="6" spans="1:14" x14ac:dyDescent="0.25">
      <c r="A6" s="27" t="s">
        <v>669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f t="shared" si="0"/>
        <v>0</v>
      </c>
    </row>
    <row r="7" spans="1:14" x14ac:dyDescent="0.25">
      <c r="A7" s="27" t="s">
        <v>677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f t="shared" si="0"/>
        <v>0</v>
      </c>
    </row>
    <row r="8" spans="1:14" x14ac:dyDescent="0.25">
      <c r="A8" s="27" t="s">
        <v>13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f t="shared" si="0"/>
        <v>0</v>
      </c>
    </row>
    <row r="9" spans="1:14" x14ac:dyDescent="0.25">
      <c r="A9" s="27" t="s">
        <v>82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f t="shared" si="0"/>
        <v>0</v>
      </c>
    </row>
    <row r="10" spans="1:14" x14ac:dyDescent="0.25">
      <c r="A10" s="27" t="s">
        <v>678</v>
      </c>
      <c r="B10" s="25">
        <v>640</v>
      </c>
      <c r="C10" s="25">
        <v>640</v>
      </c>
      <c r="D10" s="25">
        <v>640</v>
      </c>
      <c r="E10" s="25">
        <v>640</v>
      </c>
      <c r="F10" s="25">
        <v>640</v>
      </c>
      <c r="G10" s="25">
        <v>640</v>
      </c>
      <c r="H10" s="25">
        <v>640</v>
      </c>
      <c r="I10" s="25">
        <v>1300</v>
      </c>
      <c r="J10" s="25">
        <v>1300</v>
      </c>
      <c r="K10" s="25">
        <v>1300</v>
      </c>
      <c r="L10" s="25">
        <v>1300</v>
      </c>
      <c r="M10" s="25">
        <v>1300</v>
      </c>
      <c r="N10" s="25">
        <f t="shared" si="0"/>
        <v>10980</v>
      </c>
    </row>
    <row r="11" spans="1:14" x14ac:dyDescent="0.25">
      <c r="A11" s="27" t="s">
        <v>680</v>
      </c>
      <c r="B11" s="25">
        <v>500</v>
      </c>
      <c r="C11" s="25">
        <v>500</v>
      </c>
      <c r="D11" s="25">
        <v>500</v>
      </c>
      <c r="E11" s="25">
        <v>440</v>
      </c>
      <c r="F11" s="25">
        <v>500</v>
      </c>
      <c r="G11" s="25">
        <v>500</v>
      </c>
      <c r="H11" s="25">
        <v>440</v>
      </c>
      <c r="I11" s="25">
        <v>500</v>
      </c>
      <c r="J11" s="25">
        <v>440</v>
      </c>
      <c r="K11" s="25">
        <v>440</v>
      </c>
      <c r="L11" s="25">
        <v>500</v>
      </c>
      <c r="M11" s="25">
        <v>500</v>
      </c>
      <c r="N11" s="25">
        <f t="shared" si="0"/>
        <v>5760</v>
      </c>
    </row>
    <row r="12" spans="1:14" x14ac:dyDescent="0.25">
      <c r="A12" s="27" t="s">
        <v>364</v>
      </c>
      <c r="B12" s="25">
        <v>629</v>
      </c>
      <c r="C12" s="25">
        <v>510</v>
      </c>
      <c r="D12" s="25">
        <v>293</v>
      </c>
      <c r="E12" s="25">
        <v>810</v>
      </c>
      <c r="F12" s="25">
        <v>642</v>
      </c>
      <c r="G12" s="25">
        <v>674.6</v>
      </c>
      <c r="H12" s="25">
        <v>707.2</v>
      </c>
      <c r="I12" s="25">
        <v>739.8</v>
      </c>
      <c r="J12" s="25">
        <v>772.4</v>
      </c>
      <c r="K12" s="25">
        <v>805</v>
      </c>
      <c r="L12" s="25">
        <v>837.6</v>
      </c>
      <c r="M12" s="25">
        <v>870.2</v>
      </c>
      <c r="N12" s="25">
        <f t="shared" si="0"/>
        <v>8290.8000000000011</v>
      </c>
    </row>
    <row r="13" spans="1:14" x14ac:dyDescent="0.25">
      <c r="A13" s="27" t="s">
        <v>679</v>
      </c>
      <c r="B13" s="25">
        <v>0</v>
      </c>
      <c r="C13" s="25">
        <v>0</v>
      </c>
      <c r="D13" s="25">
        <v>2500</v>
      </c>
      <c r="E13" s="25">
        <v>0</v>
      </c>
      <c r="F13" s="25">
        <v>0</v>
      </c>
      <c r="G13" s="25">
        <v>2500</v>
      </c>
      <c r="H13" s="25">
        <v>0</v>
      </c>
      <c r="I13" s="25">
        <v>0</v>
      </c>
      <c r="J13" s="25">
        <v>2500</v>
      </c>
      <c r="K13" s="25">
        <v>0</v>
      </c>
      <c r="L13" s="25">
        <v>0</v>
      </c>
      <c r="M13" s="25">
        <v>0</v>
      </c>
      <c r="N13" s="25">
        <f t="shared" si="0"/>
        <v>7500</v>
      </c>
    </row>
    <row r="14" spans="1:14" x14ac:dyDescent="0.25">
      <c r="A14" s="27" t="s">
        <v>178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f t="shared" si="0"/>
        <v>0</v>
      </c>
    </row>
    <row r="15" spans="1:14" x14ac:dyDescent="0.25">
      <c r="A15" s="27" t="s">
        <v>40</v>
      </c>
      <c r="B15" s="25">
        <v>0</v>
      </c>
      <c r="C15" s="25">
        <v>492</v>
      </c>
      <c r="D15" s="25">
        <v>0</v>
      </c>
      <c r="E15" s="25">
        <v>829</v>
      </c>
      <c r="F15" s="25">
        <v>744</v>
      </c>
      <c r="G15" s="25">
        <v>0</v>
      </c>
      <c r="H15" s="25">
        <v>610</v>
      </c>
      <c r="I15" s="25">
        <v>0</v>
      </c>
      <c r="J15" s="25">
        <v>0</v>
      </c>
      <c r="K15" s="25">
        <v>510</v>
      </c>
      <c r="L15" s="25">
        <v>0</v>
      </c>
      <c r="M15" s="25">
        <v>810</v>
      </c>
      <c r="N15" s="25">
        <f t="shared" si="0"/>
        <v>3995</v>
      </c>
    </row>
    <row r="16" spans="1:14" x14ac:dyDescent="0.25">
      <c r="A16" s="27" t="s">
        <v>41</v>
      </c>
      <c r="B16" s="25">
        <f>2200*0.05</f>
        <v>110</v>
      </c>
      <c r="C16" s="25">
        <f>2199*0.05</f>
        <v>109.95</v>
      </c>
      <c r="D16" s="25">
        <f>1200*0.05</f>
        <v>60</v>
      </c>
      <c r="E16" s="25">
        <f>2411*0.05</f>
        <v>120.55000000000001</v>
      </c>
      <c r="F16" s="25">
        <f>2190*0.05</f>
        <v>109.5</v>
      </c>
      <c r="G16" s="25">
        <f>2175*0.05</f>
        <v>108.75</v>
      </c>
      <c r="H16" s="25">
        <f>2592*0.05</f>
        <v>129.6</v>
      </c>
      <c r="I16" s="25">
        <f>2910*0.05</f>
        <v>145.5</v>
      </c>
      <c r="J16" s="25">
        <f>2100*0.05</f>
        <v>105</v>
      </c>
      <c r="K16" s="25">
        <f>2182*0.05</f>
        <v>109.10000000000001</v>
      </c>
      <c r="L16" s="25">
        <f>2100*0.05</f>
        <v>105</v>
      </c>
      <c r="M16" s="25">
        <f t="shared" ref="M16" si="1">2200*0.05</f>
        <v>110</v>
      </c>
      <c r="N16" s="25">
        <f t="shared" si="0"/>
        <v>1322.95</v>
      </c>
    </row>
    <row r="17" spans="1:14" x14ac:dyDescent="0.25">
      <c r="A17" s="27" t="s">
        <v>39</v>
      </c>
      <c r="B17" s="25">
        <f>2200*0.15</f>
        <v>330</v>
      </c>
      <c r="C17" s="25">
        <f>2199*0.15</f>
        <v>329.84999999999997</v>
      </c>
      <c r="D17" s="25">
        <f>1200*0.15</f>
        <v>180</v>
      </c>
      <c r="E17" s="25">
        <f>2411*0.15</f>
        <v>361.65</v>
      </c>
      <c r="F17" s="25">
        <f>2190*0.09</f>
        <v>197.1</v>
      </c>
      <c r="G17" s="25">
        <f>2175*0.07</f>
        <v>152.25000000000003</v>
      </c>
      <c r="H17" s="25">
        <f>2592*0.15</f>
        <v>388.8</v>
      </c>
      <c r="I17" s="25">
        <f>2910*0.15</f>
        <v>436.5</v>
      </c>
      <c r="J17" s="25">
        <f>2100*0.15</f>
        <v>315</v>
      </c>
      <c r="K17" s="25">
        <f>2182*0.15</f>
        <v>327.3</v>
      </c>
      <c r="L17" s="25">
        <f>2100*0.15</f>
        <v>315</v>
      </c>
      <c r="M17" s="25">
        <f>2200*0.08</f>
        <v>176</v>
      </c>
      <c r="N17" s="25">
        <f t="shared" si="0"/>
        <v>3509.45</v>
      </c>
    </row>
    <row r="18" spans="1:14" x14ac:dyDescent="0.25">
      <c r="A18" s="27" t="s">
        <v>24</v>
      </c>
      <c r="B18" s="25">
        <v>100</v>
      </c>
      <c r="C18" s="25">
        <v>100</v>
      </c>
      <c r="D18" s="25">
        <v>100</v>
      </c>
      <c r="E18" s="25">
        <v>100</v>
      </c>
      <c r="F18" s="25">
        <v>100</v>
      </c>
      <c r="G18" s="25">
        <v>100</v>
      </c>
      <c r="H18" s="25">
        <v>100</v>
      </c>
      <c r="I18" s="25">
        <v>100</v>
      </c>
      <c r="J18" s="25">
        <v>100</v>
      </c>
      <c r="K18" s="25">
        <v>100</v>
      </c>
      <c r="L18" s="25">
        <v>100</v>
      </c>
      <c r="M18" s="25">
        <v>100</v>
      </c>
      <c r="N18" s="25">
        <f t="shared" si="0"/>
        <v>1200</v>
      </c>
    </row>
    <row r="19" spans="1:14" x14ac:dyDescent="0.25">
      <c r="A19" s="27" t="s">
        <v>141</v>
      </c>
      <c r="B19" s="25">
        <f>2200*0.15</f>
        <v>330</v>
      </c>
      <c r="C19" s="25">
        <v>410</v>
      </c>
      <c r="D19" s="25">
        <v>388</v>
      </c>
      <c r="E19" s="25">
        <v>372</v>
      </c>
      <c r="F19" s="25">
        <v>472</v>
      </c>
      <c r="G19" s="25">
        <v>412</v>
      </c>
      <c r="H19" s="25">
        <v>416</v>
      </c>
      <c r="I19" s="25">
        <v>495</v>
      </c>
      <c r="J19" s="25">
        <v>619</v>
      </c>
      <c r="K19" s="25">
        <v>502</v>
      </c>
      <c r="L19" s="25">
        <v>389</v>
      </c>
      <c r="M19" s="25">
        <v>378</v>
      </c>
      <c r="N19" s="25">
        <f t="shared" si="0"/>
        <v>5183</v>
      </c>
    </row>
    <row r="20" spans="1:14" x14ac:dyDescent="0.25">
      <c r="A20" s="27" t="s">
        <v>176</v>
      </c>
      <c r="B20" s="25">
        <v>420</v>
      </c>
      <c r="C20" s="25">
        <v>481</v>
      </c>
      <c r="D20" s="25">
        <v>452</v>
      </c>
      <c r="E20" s="25">
        <v>479</v>
      </c>
      <c r="F20" s="25">
        <v>392</v>
      </c>
      <c r="G20" s="25">
        <v>508</v>
      </c>
      <c r="H20" s="25">
        <v>578</v>
      </c>
      <c r="I20" s="25">
        <v>466</v>
      </c>
      <c r="J20" s="25">
        <v>389</v>
      </c>
      <c r="K20" s="25">
        <v>439</v>
      </c>
      <c r="L20" s="25">
        <v>491</v>
      </c>
      <c r="M20" s="25">
        <v>478</v>
      </c>
      <c r="N20" s="25">
        <f t="shared" si="0"/>
        <v>5573</v>
      </c>
    </row>
    <row r="21" spans="1:14" x14ac:dyDescent="0.25">
      <c r="A21" s="27" t="s">
        <v>676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f t="shared" si="0"/>
        <v>0</v>
      </c>
    </row>
    <row r="22" spans="1:14" x14ac:dyDescent="0.25">
      <c r="A22" s="27" t="s">
        <v>253</v>
      </c>
      <c r="B22" s="25">
        <v>400</v>
      </c>
      <c r="C22" s="25">
        <v>400</v>
      </c>
      <c r="D22" s="25">
        <v>300</v>
      </c>
      <c r="E22" s="25">
        <v>388</v>
      </c>
      <c r="F22" s="25">
        <v>592</v>
      </c>
      <c r="G22" s="25">
        <v>610</v>
      </c>
      <c r="H22" s="25">
        <v>619.73333333333301</v>
      </c>
      <c r="I22" s="25">
        <v>668.70476190476199</v>
      </c>
      <c r="J22" s="25">
        <v>717.67619047619098</v>
      </c>
      <c r="K22" s="25">
        <v>766.64761904761895</v>
      </c>
      <c r="L22" s="25">
        <v>815.61904761904805</v>
      </c>
      <c r="M22" s="25">
        <v>864.59047619047601</v>
      </c>
      <c r="N22" s="25">
        <f t="shared" si="0"/>
        <v>7142.9714285714281</v>
      </c>
    </row>
    <row r="23" spans="1:14" x14ac:dyDescent="0.25">
      <c r="A23" s="27" t="s">
        <v>305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3" sqref="A33"/>
    </sheetView>
  </sheetViews>
  <sheetFormatPr defaultRowHeight="15" x14ac:dyDescent="0.25"/>
  <cols>
    <col min="1" max="1" width="11.85546875" customWidth="1"/>
    <col min="2" max="2" width="27" customWidth="1"/>
  </cols>
  <sheetData>
    <row r="1" spans="1:2" x14ac:dyDescent="0.25">
      <c r="A1" s="13" t="s">
        <v>905</v>
      </c>
      <c r="B1" s="13" t="s">
        <v>420</v>
      </c>
    </row>
    <row r="2" spans="1:2" x14ac:dyDescent="0.25">
      <c r="A2" s="1" t="s">
        <v>906</v>
      </c>
      <c r="B2" s="2" t="s">
        <v>477</v>
      </c>
    </row>
    <row r="3" spans="1:2" x14ac:dyDescent="0.25">
      <c r="A3" s="1" t="s">
        <v>925</v>
      </c>
      <c r="B3" s="2" t="s">
        <v>429</v>
      </c>
    </row>
    <row r="4" spans="1:2" x14ac:dyDescent="0.25">
      <c r="A4" s="1" t="s">
        <v>924</v>
      </c>
      <c r="B4" s="2" t="s">
        <v>427</v>
      </c>
    </row>
    <row r="5" spans="1:2" x14ac:dyDescent="0.25">
      <c r="A5" s="1" t="s">
        <v>913</v>
      </c>
      <c r="B5" s="2" t="s">
        <v>619</v>
      </c>
    </row>
    <row r="6" spans="1:2" x14ac:dyDescent="0.25">
      <c r="A6" s="1" t="s">
        <v>931</v>
      </c>
      <c r="B6" s="2" t="s">
        <v>186</v>
      </c>
    </row>
    <row r="7" spans="1:2" x14ac:dyDescent="0.25">
      <c r="A7" s="1" t="s">
        <v>909</v>
      </c>
      <c r="B7" s="2" t="s">
        <v>616</v>
      </c>
    </row>
    <row r="8" spans="1:2" x14ac:dyDescent="0.25">
      <c r="A8" s="1" t="s">
        <v>928</v>
      </c>
      <c r="B8" s="2" t="s">
        <v>426</v>
      </c>
    </row>
    <row r="9" spans="1:2" x14ac:dyDescent="0.25">
      <c r="A9" s="1" t="s">
        <v>927</v>
      </c>
      <c r="B9" s="2" t="s">
        <v>446</v>
      </c>
    </row>
    <row r="10" spans="1:2" x14ac:dyDescent="0.25">
      <c r="A10" s="1" t="s">
        <v>911</v>
      </c>
      <c r="B10" s="2" t="s">
        <v>453</v>
      </c>
    </row>
    <row r="11" spans="1:2" x14ac:dyDescent="0.25">
      <c r="A11" s="1" t="s">
        <v>915</v>
      </c>
      <c r="B11" s="2" t="s">
        <v>632</v>
      </c>
    </row>
    <row r="12" spans="1:2" x14ac:dyDescent="0.25">
      <c r="A12" s="1" t="s">
        <v>912</v>
      </c>
      <c r="B12" s="2" t="s">
        <v>761</v>
      </c>
    </row>
    <row r="13" spans="1:2" x14ac:dyDescent="0.25">
      <c r="A13" s="1" t="s">
        <v>910</v>
      </c>
      <c r="B13" s="2" t="s">
        <v>827</v>
      </c>
    </row>
    <row r="14" spans="1:2" x14ac:dyDescent="0.25">
      <c r="A14" s="1" t="s">
        <v>917</v>
      </c>
      <c r="B14" s="2" t="s">
        <v>172</v>
      </c>
    </row>
    <row r="15" spans="1:2" x14ac:dyDescent="0.25">
      <c r="A15" s="1" t="s">
        <v>908</v>
      </c>
      <c r="B15" s="2" t="s">
        <v>519</v>
      </c>
    </row>
    <row r="16" spans="1:2" x14ac:dyDescent="0.25">
      <c r="A16" s="1" t="s">
        <v>933</v>
      </c>
      <c r="B16" s="2" t="s">
        <v>620</v>
      </c>
    </row>
    <row r="17" spans="1:2" x14ac:dyDescent="0.25">
      <c r="A17" s="1" t="s">
        <v>922</v>
      </c>
      <c r="B17" s="2" t="s">
        <v>687</v>
      </c>
    </row>
    <row r="18" spans="1:2" x14ac:dyDescent="0.25">
      <c r="A18" s="1" t="s">
        <v>907</v>
      </c>
      <c r="B18" s="2" t="s">
        <v>557</v>
      </c>
    </row>
    <row r="19" spans="1:2" x14ac:dyDescent="0.25">
      <c r="A19" s="1" t="s">
        <v>923</v>
      </c>
      <c r="B19" s="2" t="s">
        <v>489</v>
      </c>
    </row>
    <row r="20" spans="1:2" x14ac:dyDescent="0.25">
      <c r="A20" s="1" t="s">
        <v>934</v>
      </c>
      <c r="B20" s="5" t="s">
        <v>627</v>
      </c>
    </row>
    <row r="21" spans="1:2" x14ac:dyDescent="0.25">
      <c r="A21" s="1" t="s">
        <v>920</v>
      </c>
      <c r="B21" s="2" t="s">
        <v>641</v>
      </c>
    </row>
    <row r="22" spans="1:2" x14ac:dyDescent="0.25">
      <c r="A22" s="1" t="s">
        <v>926</v>
      </c>
      <c r="B22" s="2" t="s">
        <v>530</v>
      </c>
    </row>
    <row r="23" spans="1:2" x14ac:dyDescent="0.25">
      <c r="A23" s="1" t="s">
        <v>918</v>
      </c>
      <c r="B23" s="2" t="s">
        <v>612</v>
      </c>
    </row>
    <row r="24" spans="1:2" x14ac:dyDescent="0.25">
      <c r="A24" s="1" t="s">
        <v>935</v>
      </c>
      <c r="B24" s="2" t="s">
        <v>444</v>
      </c>
    </row>
    <row r="25" spans="1:2" x14ac:dyDescent="0.25">
      <c r="A25" s="1" t="s">
        <v>921</v>
      </c>
      <c r="B25" s="2" t="s">
        <v>623</v>
      </c>
    </row>
    <row r="26" spans="1:2" x14ac:dyDescent="0.25">
      <c r="A26" s="1" t="s">
        <v>916</v>
      </c>
      <c r="B26" s="2" t="s">
        <v>440</v>
      </c>
    </row>
    <row r="27" spans="1:2" x14ac:dyDescent="0.25">
      <c r="A27" s="1" t="s">
        <v>929</v>
      </c>
      <c r="B27" s="2" t="s">
        <v>636</v>
      </c>
    </row>
    <row r="28" spans="1:2" x14ac:dyDescent="0.25">
      <c r="A28" s="1" t="s">
        <v>919</v>
      </c>
      <c r="B28" s="2" t="s">
        <v>633</v>
      </c>
    </row>
    <row r="29" spans="1:2" x14ac:dyDescent="0.25">
      <c r="A29" s="1" t="s">
        <v>936</v>
      </c>
      <c r="B29" s="2" t="s">
        <v>575</v>
      </c>
    </row>
    <row r="30" spans="1:2" x14ac:dyDescent="0.25">
      <c r="A30" s="1" t="s">
        <v>914</v>
      </c>
      <c r="B30" s="2" t="s">
        <v>656</v>
      </c>
    </row>
    <row r="31" spans="1:2" x14ac:dyDescent="0.25">
      <c r="A31" s="1" t="s">
        <v>932</v>
      </c>
      <c r="B31" s="2" t="s">
        <v>631</v>
      </c>
    </row>
    <row r="32" spans="1:2" x14ac:dyDescent="0.25">
      <c r="A32" s="1" t="s">
        <v>930</v>
      </c>
      <c r="B32" s="2" t="s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Core Data Set</vt:lpstr>
      <vt:lpstr>Production Staff</vt:lpstr>
      <vt:lpstr>Sales Analysis</vt:lpstr>
      <vt:lpstr>Salaries</vt:lpstr>
      <vt:lpstr>Recruiting Sources Costs</vt:lpstr>
      <vt:lpstr>Salesperson Codes</vt:lpstr>
      <vt:lpstr>Salescodes</vt:lpstr>
      <vt:lpstr>Salespeople</vt:lpstr>
      <vt:lpstr>SalespeopleCodes</vt:lpstr>
      <vt:lpstr>STAFF</vt:lpstr>
    </vt:vector>
  </TitlesOfParts>
  <Company>Education Corporation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Caitrin Brisson</dc:creator>
  <cp:lastModifiedBy>dr</cp:lastModifiedBy>
  <dcterms:created xsi:type="dcterms:W3CDTF">2015-05-05T00:56:44Z</dcterms:created>
  <dcterms:modified xsi:type="dcterms:W3CDTF">2021-04-19T14:38:11Z</dcterms:modified>
</cp:coreProperties>
</file>