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F:\Code\smirk\docs\protocols\"/>
    </mc:Choice>
  </mc:AlternateContent>
  <xr:revisionPtr revIDLastSave="0" documentId="13_ncr:1_{3333CFD4-23C2-4495-AF73-35A2016E200A}" xr6:coauthVersionLast="47" xr6:coauthVersionMax="47" xr10:uidLastSave="{00000000-0000-0000-0000-000000000000}"/>
  <bookViews>
    <workbookView xWindow="36165" yWindow="705" windowWidth="27495" windowHeight="20940" xr2:uid="{00000000-000D-0000-FFFF-FFFF00000000}"/>
  </bookViews>
  <sheets>
    <sheet name="Meeting Protocol" sheetId="1" r:id="rId1"/>
    <sheet name="Capture-Recapture Estimates" sheetId="2" r:id="rId2"/>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N19" i="1" l="1"/>
  <c r="O19" i="1" s="1"/>
  <c r="P19" i="1"/>
  <c r="N20" i="1"/>
  <c r="O20" i="1" s="1"/>
  <c r="P20" i="1"/>
  <c r="N21" i="1"/>
  <c r="O21" i="1" s="1"/>
  <c r="P21" i="1"/>
  <c r="N22" i="1"/>
  <c r="O22" i="1" s="1"/>
  <c r="P22" i="1"/>
  <c r="N23" i="1"/>
  <c r="O23" i="1" s="1"/>
  <c r="P23" i="1"/>
  <c r="N24" i="1"/>
  <c r="O24" i="1" s="1"/>
  <c r="P24" i="1"/>
  <c r="N25" i="1"/>
  <c r="O25" i="1" s="1"/>
  <c r="P25" i="1"/>
  <c r="N26" i="1"/>
  <c r="O26" i="1" s="1"/>
  <c r="P26" i="1"/>
  <c r="N27" i="1"/>
  <c r="O27" i="1" s="1"/>
  <c r="P27" i="1"/>
  <c r="N28" i="1"/>
  <c r="O28" i="1" s="1"/>
  <c r="P28" i="1"/>
  <c r="N29" i="1"/>
  <c r="O29" i="1" s="1"/>
  <c r="P29" i="1"/>
  <c r="N30" i="1"/>
  <c r="O30" i="1" s="1"/>
  <c r="P30" i="1"/>
  <c r="N31" i="1"/>
  <c r="O31" i="1" s="1"/>
  <c r="P31" i="1"/>
  <c r="N32" i="1"/>
  <c r="O32" i="1" s="1"/>
  <c r="P32" i="1"/>
  <c r="N33" i="1"/>
  <c r="O33" i="1" s="1"/>
  <c r="P33" i="1"/>
  <c r="N34" i="1"/>
  <c r="O34" i="1" s="1"/>
  <c r="P34" i="1"/>
  <c r="N35" i="1"/>
  <c r="O35" i="1" s="1"/>
  <c r="P35" i="1"/>
  <c r="N36" i="1"/>
  <c r="O36" i="1" s="1"/>
  <c r="P36" i="1"/>
  <c r="N37" i="1"/>
  <c r="O37" i="1" s="1"/>
  <c r="P37" i="1"/>
  <c r="N38" i="1"/>
  <c r="O38" i="1" s="1"/>
  <c r="P38" i="1"/>
  <c r="N39" i="1"/>
  <c r="O39" i="1" s="1"/>
  <c r="P39" i="1"/>
  <c r="N40" i="1"/>
  <c r="O40" i="1" s="1"/>
  <c r="P40" i="1"/>
  <c r="N41" i="1"/>
  <c r="O41" i="1" s="1"/>
  <c r="P41" i="1"/>
  <c r="N42" i="1"/>
  <c r="O42" i="1" s="1"/>
  <c r="P42" i="1"/>
  <c r="N43" i="1"/>
  <c r="O43" i="1" s="1"/>
  <c r="P43" i="1"/>
  <c r="N44" i="1"/>
  <c r="O44" i="1" s="1"/>
  <c r="P44" i="1"/>
  <c r="N45" i="1"/>
  <c r="O45" i="1" s="1"/>
  <c r="P45" i="1"/>
  <c r="N46" i="1"/>
  <c r="O46" i="1" s="1"/>
  <c r="P46" i="1"/>
  <c r="N47" i="1"/>
  <c r="O47" i="1" s="1"/>
  <c r="P47" i="1"/>
  <c r="N48" i="1"/>
  <c r="O48" i="1" s="1"/>
  <c r="P48" i="1"/>
  <c r="N49" i="1"/>
  <c r="O49" i="1" s="1"/>
  <c r="P49" i="1"/>
  <c r="N50" i="1"/>
  <c r="O50" i="1" s="1"/>
  <c r="P50" i="1"/>
  <c r="N51" i="1"/>
  <c r="O51" i="1" s="1"/>
  <c r="P51" i="1"/>
  <c r="N52" i="1"/>
  <c r="O52" i="1" s="1"/>
  <c r="P52" i="1"/>
  <c r="N53" i="1"/>
  <c r="O53" i="1" s="1"/>
  <c r="P53" i="1"/>
  <c r="N54" i="1"/>
  <c r="O54" i="1" s="1"/>
  <c r="P54" i="1"/>
  <c r="N55" i="1"/>
  <c r="O55" i="1"/>
  <c r="P55" i="1"/>
  <c r="N56" i="1"/>
  <c r="O56" i="1" s="1"/>
  <c r="P56" i="1"/>
  <c r="N57" i="1"/>
  <c r="O57" i="1" s="1"/>
  <c r="P57" i="1"/>
  <c r="N58" i="1"/>
  <c r="O58" i="1" s="1"/>
  <c r="P58" i="1"/>
  <c r="N59" i="1"/>
  <c r="O59" i="1" s="1"/>
  <c r="P59" i="1"/>
  <c r="N60" i="1"/>
  <c r="O60" i="1"/>
  <c r="P60" i="1"/>
  <c r="N61" i="1"/>
  <c r="O61" i="1" s="1"/>
  <c r="P61" i="1"/>
  <c r="N62" i="1"/>
  <c r="O62" i="1" s="1"/>
  <c r="P62" i="1"/>
  <c r="N63" i="1"/>
  <c r="O63" i="1" s="1"/>
  <c r="P63" i="1"/>
  <c r="N64" i="1"/>
  <c r="O64" i="1"/>
  <c r="P64" i="1"/>
  <c r="N18" i="1"/>
  <c r="O18" i="1" s="1"/>
  <c r="P18" i="1"/>
  <c r="G7" i="2"/>
  <c r="F7" i="2"/>
  <c r="E7" i="2"/>
  <c r="D7" i="2"/>
  <c r="C7" i="2"/>
  <c r="B7" i="2"/>
  <c r="P136" i="1"/>
  <c r="N136" i="1"/>
  <c r="O136" i="1" s="1"/>
  <c r="P135" i="1"/>
  <c r="N135" i="1"/>
  <c r="O135" i="1" s="1"/>
  <c r="P134" i="1"/>
  <c r="N134" i="1"/>
  <c r="O134" i="1" s="1"/>
  <c r="P133" i="1"/>
  <c r="N133" i="1"/>
  <c r="O133" i="1" s="1"/>
  <c r="P132" i="1"/>
  <c r="N132" i="1"/>
  <c r="O132" i="1" s="1"/>
  <c r="P131" i="1"/>
  <c r="N131" i="1"/>
  <c r="O131" i="1" s="1"/>
  <c r="P130" i="1"/>
  <c r="N130" i="1"/>
  <c r="O130" i="1" s="1"/>
  <c r="P129" i="1"/>
  <c r="N129" i="1"/>
  <c r="O129" i="1" s="1"/>
  <c r="P128" i="1"/>
  <c r="N128" i="1"/>
  <c r="O128" i="1" s="1"/>
  <c r="P127" i="1"/>
  <c r="N127" i="1"/>
  <c r="O127" i="1" s="1"/>
  <c r="P126" i="1"/>
  <c r="N126" i="1"/>
  <c r="O126" i="1" s="1"/>
  <c r="P125" i="1"/>
  <c r="N125" i="1"/>
  <c r="O125" i="1" s="1"/>
  <c r="P124" i="1"/>
  <c r="N124" i="1"/>
  <c r="O124" i="1" s="1"/>
  <c r="P123" i="1"/>
  <c r="N123" i="1"/>
  <c r="O123" i="1" s="1"/>
  <c r="P122" i="1"/>
  <c r="N122" i="1"/>
  <c r="O122" i="1" s="1"/>
  <c r="P121" i="1"/>
  <c r="N121" i="1"/>
  <c r="O121" i="1" s="1"/>
  <c r="P120" i="1"/>
  <c r="N120" i="1"/>
  <c r="O120" i="1" s="1"/>
  <c r="P119" i="1"/>
  <c r="N119" i="1"/>
  <c r="O119" i="1" s="1"/>
  <c r="P118" i="1"/>
  <c r="N118" i="1"/>
  <c r="O118" i="1" s="1"/>
  <c r="P117" i="1"/>
  <c r="N117" i="1"/>
  <c r="O117" i="1" s="1"/>
  <c r="P116" i="1"/>
  <c r="N116" i="1"/>
  <c r="O116" i="1" s="1"/>
  <c r="P115" i="1"/>
  <c r="N115" i="1"/>
  <c r="O115" i="1" s="1"/>
  <c r="P114" i="1"/>
  <c r="N114" i="1"/>
  <c r="O114" i="1" s="1"/>
  <c r="P113" i="1"/>
  <c r="N113" i="1"/>
  <c r="O113" i="1" s="1"/>
  <c r="P112" i="1"/>
  <c r="N112" i="1"/>
  <c r="O112" i="1" s="1"/>
  <c r="P111" i="1"/>
  <c r="N111" i="1"/>
  <c r="O111" i="1" s="1"/>
  <c r="P110" i="1"/>
  <c r="N110" i="1"/>
  <c r="O110" i="1" s="1"/>
  <c r="P109" i="1"/>
  <c r="N109" i="1"/>
  <c r="O109" i="1" s="1"/>
  <c r="P108" i="1"/>
  <c r="N108" i="1"/>
  <c r="O108" i="1" s="1"/>
  <c r="P107" i="1"/>
  <c r="N107" i="1"/>
  <c r="O107" i="1" s="1"/>
  <c r="P106" i="1"/>
  <c r="N106" i="1"/>
  <c r="O106" i="1" s="1"/>
  <c r="P105" i="1"/>
  <c r="N105" i="1"/>
  <c r="O105" i="1" s="1"/>
  <c r="P104" i="1"/>
  <c r="N104" i="1"/>
  <c r="O104" i="1" s="1"/>
  <c r="P103" i="1"/>
  <c r="N103" i="1"/>
  <c r="O103" i="1" s="1"/>
  <c r="P102" i="1"/>
  <c r="N102" i="1"/>
  <c r="O102" i="1" s="1"/>
  <c r="P101" i="1"/>
  <c r="N101" i="1"/>
  <c r="O101" i="1" s="1"/>
  <c r="P100" i="1"/>
  <c r="N100" i="1"/>
  <c r="O100" i="1" s="1"/>
  <c r="P99" i="1"/>
  <c r="N99" i="1"/>
  <c r="O99" i="1" s="1"/>
  <c r="P98" i="1"/>
  <c r="N98" i="1"/>
  <c r="O98" i="1" s="1"/>
  <c r="P97" i="1"/>
  <c r="N97" i="1"/>
  <c r="O97" i="1" s="1"/>
  <c r="P96" i="1"/>
  <c r="N96" i="1"/>
  <c r="O96" i="1" s="1"/>
  <c r="P95" i="1"/>
  <c r="N95" i="1"/>
  <c r="O95" i="1" s="1"/>
  <c r="P94" i="1"/>
  <c r="N94" i="1"/>
  <c r="O94" i="1" s="1"/>
  <c r="P93" i="1"/>
  <c r="N93" i="1"/>
  <c r="O93" i="1" s="1"/>
  <c r="P92" i="1"/>
  <c r="N92" i="1"/>
  <c r="O92" i="1" s="1"/>
  <c r="P91" i="1"/>
  <c r="N91" i="1"/>
  <c r="O91" i="1" s="1"/>
  <c r="P90" i="1"/>
  <c r="N90" i="1"/>
  <c r="O90" i="1" s="1"/>
  <c r="P89" i="1"/>
  <c r="N89" i="1"/>
  <c r="O89" i="1" s="1"/>
  <c r="P88" i="1"/>
  <c r="N88" i="1"/>
  <c r="O88" i="1" s="1"/>
  <c r="P87" i="1"/>
  <c r="N87" i="1"/>
  <c r="O87" i="1" s="1"/>
  <c r="P86" i="1"/>
  <c r="N86" i="1"/>
  <c r="O86" i="1" s="1"/>
  <c r="P85" i="1"/>
  <c r="N85" i="1"/>
  <c r="O85" i="1" s="1"/>
  <c r="P84" i="1"/>
  <c r="N84" i="1"/>
  <c r="O84" i="1" s="1"/>
  <c r="P83" i="1"/>
  <c r="N83" i="1"/>
  <c r="O83" i="1" s="1"/>
  <c r="P82" i="1"/>
  <c r="N82" i="1"/>
  <c r="O82" i="1" s="1"/>
  <c r="P81" i="1"/>
  <c r="N81" i="1"/>
  <c r="O81" i="1" s="1"/>
  <c r="P80" i="1"/>
  <c r="N80" i="1"/>
  <c r="O80" i="1" s="1"/>
  <c r="P79" i="1"/>
  <c r="N79" i="1"/>
  <c r="O79" i="1" s="1"/>
  <c r="P78" i="1"/>
  <c r="N78" i="1"/>
  <c r="O78" i="1" s="1"/>
  <c r="P77" i="1"/>
  <c r="N77" i="1"/>
  <c r="O77" i="1" s="1"/>
  <c r="P76" i="1"/>
  <c r="N76" i="1"/>
  <c r="O76" i="1" s="1"/>
  <c r="P75" i="1"/>
  <c r="N75" i="1"/>
  <c r="O75" i="1" s="1"/>
  <c r="P74" i="1"/>
  <c r="N74" i="1"/>
  <c r="O74" i="1" s="1"/>
  <c r="P73" i="1"/>
  <c r="N73" i="1"/>
  <c r="O73" i="1" s="1"/>
  <c r="P72" i="1"/>
  <c r="N72" i="1"/>
  <c r="O72" i="1" s="1"/>
  <c r="P71" i="1"/>
  <c r="N71" i="1"/>
  <c r="O71" i="1" s="1"/>
  <c r="P70" i="1"/>
  <c r="N70" i="1"/>
  <c r="O70" i="1" s="1"/>
  <c r="P69" i="1"/>
  <c r="N69" i="1"/>
  <c r="O69" i="1" s="1"/>
  <c r="P68" i="1"/>
  <c r="N68" i="1"/>
  <c r="O68" i="1" s="1"/>
  <c r="P67" i="1"/>
  <c r="N67" i="1"/>
  <c r="O67" i="1" s="1"/>
  <c r="P66" i="1"/>
  <c r="N66" i="1"/>
  <c r="O66" i="1" s="1"/>
  <c r="P65" i="1"/>
  <c r="N65" i="1"/>
  <c r="O65" i="1" s="1"/>
  <c r="C12" i="1" l="1"/>
  <c r="G8" i="2"/>
  <c r="B8" i="2"/>
  <c r="C8" i="2"/>
  <c r="E8" i="2"/>
  <c r="D8" i="2"/>
  <c r="F8" i="2"/>
  <c r="E9" i="2"/>
  <c r="F9" i="2"/>
  <c r="G9" i="2"/>
  <c r="D9" i="2"/>
  <c r="C9" i="2"/>
  <c r="B9" i="2"/>
  <c r="B2" i="2"/>
  <c r="E10" i="2" l="1"/>
  <c r="E11" i="2" s="1"/>
  <c r="D10" i="2"/>
  <c r="D11" i="2" s="1"/>
  <c r="C10" i="2"/>
  <c r="C11" i="2" s="1"/>
  <c r="B10" i="2"/>
  <c r="B11" i="2" s="1"/>
  <c r="B14" i="2" s="1" a="1"/>
  <c r="B14" i="2" s="1"/>
  <c r="G10" i="2"/>
  <c r="G11" i="2" s="1"/>
  <c r="F10" i="2"/>
  <c r="F11" i="2" s="1"/>
  <c r="C12" i="2" l="1"/>
  <c r="I16" i="1" s="1"/>
  <c r="D12" i="2"/>
  <c r="J16" i="1" s="1"/>
  <c r="E12" i="2"/>
  <c r="K16" i="1" s="1"/>
  <c r="B3" i="2"/>
  <c r="G12" i="1" s="1"/>
  <c r="B12" i="2"/>
  <c r="H16" i="1" s="1"/>
  <c r="F12" i="2"/>
  <c r="L16" i="1" s="1"/>
  <c r="G12" i="2"/>
  <c r="M16" i="1" s="1"/>
  <c r="B4" i="2"/>
  <c r="K12" i="1" s="1"/>
</calcChain>
</file>

<file path=xl/sharedStrings.xml><?xml version="1.0" encoding="utf-8"?>
<sst xmlns="http://schemas.openxmlformats.org/spreadsheetml/2006/main" count="245" uniqueCount="194">
  <si>
    <t>Document under review</t>
  </si>
  <si>
    <t>Date</t>
  </si>
  <si>
    <t>Reviewers</t>
  </si>
  <si>
    <t>Checklist</t>
  </si>
  <si>
    <t>Issues found</t>
  </si>
  <si>
    <t>Estimated issues left</t>
  </si>
  <si>
    <t>Group yield</t>
  </si>
  <si>
    <t>Individual yield</t>
  </si>
  <si>
    <t>ID</t>
  </si>
  <si>
    <t>Pos in SRS</t>
  </si>
  <si>
    <t>Issue ID in checklist</t>
  </si>
  <si>
    <t>Description</t>
  </si>
  <si>
    <t>P1</t>
  </si>
  <si>
    <t>P2</t>
  </si>
  <si>
    <t>P3</t>
  </si>
  <si>
    <t>P4</t>
  </si>
  <si>
    <t>P5</t>
  </si>
  <si>
    <t>P6</t>
  </si>
  <si>
    <t>U</t>
  </si>
  <si>
    <t>C</t>
  </si>
  <si>
    <t>F</t>
  </si>
  <si>
    <t>Total Found by All Reviewers</t>
  </si>
  <si>
    <t>Estimated Not Yet Found</t>
  </si>
  <si>
    <t>Group Review Yield %</t>
  </si>
  <si>
    <t>My Total Found</t>
  </si>
  <si>
    <t>My Unique</t>
  </si>
  <si>
    <t>Found in Common with Others</t>
  </si>
  <si>
    <t>Found by Others</t>
  </si>
  <si>
    <t>(Estimated Total Defects)</t>
  </si>
  <si>
    <t>Personal Review Yield %</t>
  </si>
  <si>
    <t>Estimated Total Defects (only the value from column with most uniques is valid)</t>
  </si>
  <si>
    <t>(C) Bernie Thompson 2007 Creative Commons Attribution-Share Alike 3.0 License (free for commercial use with attribution, improvements to the sheet should be shared with the world). See http://leansoftwareengineering.com/capture-recapture-inspection/ for documentation, updated versions, and for comment areas to let everyone know about your questions, problems, interesting uses, and improvements</t>
  </si>
  <si>
    <t>Document version</t>
  </si>
  <si>
    <t>ETSA03 SRS Review Checklist</t>
  </si>
  <si>
    <t>System Requirements Specification</t>
  </si>
  <si>
    <t>v0.9</t>
  </si>
  <si>
    <t>Figures</t>
  </si>
  <si>
    <t>I would reformulate to “The pedestrian recog system shall detect pedestrian in all scenarios when the radar system reports below 4s to the collision”</t>
  </si>
  <si>
    <t>SYS-ML-REQ1</t>
  </si>
  <si>
    <t>SYS-ROB-REQ2</t>
  </si>
  <si>
    <t xml:space="preserve">15. SYS-PER-REQ6 </t>
  </si>
  <si>
    <t xml:space="preserve">SYS-ROB-REQ2 </t>
  </si>
  <si>
    <t>General</t>
  </si>
  <si>
    <t>Double-check that all references are found in the running text.</t>
  </si>
  <si>
    <t>SAE is not listed in the glossary</t>
  </si>
  <si>
    <t>Broaden the scope of the testers. Distinguish between different types of testers. What about independent testers?</t>
  </si>
  <si>
    <t>ADAS not in the glossary</t>
  </si>
  <si>
    <t>Indicate that the SAD is for SMIRK</t>
  </si>
  <si>
    <t>Clarification: Are the 5 scenarios the requirement scope or only example. Clarify that they are examples.</t>
  </si>
  <si>
    <t>Align verbs. Detect, identify, recognize.</t>
  </si>
  <si>
    <t>3.3.1</t>
  </si>
  <si>
    <t>SYS-PER-REQ4</t>
  </si>
  <si>
    <t>Align language country road rural road</t>
  </si>
  <si>
    <t>Moderator and scribe</t>
  </si>
  <si>
    <t>Markus Borg (RISE Research Institutes of Sweden)</t>
  </si>
  <si>
    <t>P1=Thanh Bui (RISE Research Institutes of Sweden), P2=Piotr Tomaszerski (RISE Research Institutes of Sweden)</t>
  </si>
  <si>
    <t>P3=Olof Lennartsson (Infotiv), P4=Elias Sonnsjö (Infotiv)</t>
  </si>
  <si>
    <t>P5=Sebastian Brink (Combitech), P6=Emelie Folkesson (Combitech)</t>
  </si>
  <si>
    <t>Figures and tables do not have captions (incl. numbers).</t>
  </si>
  <si>
    <t>Accept</t>
  </si>
  <si>
    <t>Somewhere early in the document specify that this spec will have parts that are providing informational background and not the actual requirements (like the references, and those parts with grey line on side in section 4)</t>
  </si>
  <si>
    <t>Fix possible contradiction: ESI Pro-SiVIC is not really in line with open science.</t>
  </si>
  <si>
    <t>Too many academic references for a requirements specification? Motivate why we provide so many references in the document conventions.</t>
  </si>
  <si>
    <t>Add hyperlink to AMLAS.</t>
  </si>
  <si>
    <t>AMLAS is not a standard, thus replace mandate by recommend.</t>
  </si>
  <si>
    <t>Add researchers as another type of stakeholder.</t>
  </si>
  <si>
    <t>Prioritize quality attrbutes: maintainability, interpretability, portability etc. What do we care about? What are the main quality drivers that motivate design choices?</t>
  </si>
  <si>
    <t>What does sharing effectively mean? Can it be so that camera is not available at the moment because something else is using it? It is a bit confusing on how this information affects the requirements. Clarify the section.</t>
  </si>
  <si>
    <t>Clarify how the how the references affect the requirements specification.</t>
  </si>
  <si>
    <t>MVP is a research prototype that provides PAEB that adheres to development practices mandated by the candidate standard ISO 21448. Clarify that the integrated OSS assets do not adhere to the standard?</t>
  </si>
  <si>
    <t>PeVi cannot be found in the Ben Abdessalem et al., (2018) Change the reference.</t>
  </si>
  <si>
    <t>Reject</t>
  </si>
  <si>
    <t>Contradiction: According to the image above SMIRK is a component that uses other components. Here the radar and camera are descibred as parts of SMIRK.</t>
  </si>
  <si>
    <t>Add seconds to the TTC.</t>
  </si>
  <si>
    <t>Clarify that the sensor-algorithm-actuator split originates in ISO 21448.</t>
  </si>
  <si>
    <t>TCP is not explained. Add to glossary.</t>
  </si>
  <si>
    <t xml:space="preserve">Missing info: "if collision is imminent". Scoping to include only pedestrians on the collision course. </t>
  </si>
  <si>
    <t>Put False negative and False positive in bold font.</t>
  </si>
  <si>
    <t xml:space="preserve">Despite the title, this section does not introduce any requirements, just classifies hazards </t>
  </si>
  <si>
    <t>Need more traceability here: how was SYS-ML-REQ2 derived? How is it connected to SYS-SAF-REQ1. Improve connection from high-level to low-level requirements.</t>
  </si>
  <si>
    <t>Consistency: Align decimals/percentages and 1 out of 5.</t>
  </si>
  <si>
    <t>Add framerate and that the frames are concesuctive.</t>
  </si>
  <si>
    <t xml:space="preserve">Target platform undefined previously, unless you talk prosivic. Clarify what is included in “pedestrian recognition component”? Based on the previous description I would assume image recognition + safety cage (SYS-ML-REQ2) would be relevant for this req, right? </t>
  </si>
  <si>
    <t xml:space="preserve">SYS-PER-REQ1-3 </t>
  </si>
  <si>
    <t xml:space="preserve">SYS-PER-REQ1-3 and SYS-PER-REQ4 are confusing combined. Do 1-3 talk about frames or some “situations” or cases? Cause if you miss 20% of pedestrians you cannot assure max 7% false negative rate. I guess that 50m is a keyword here, but then REQ2 is more like further constraint on REQ5, that up 50m there is one rule, and 50-100 is another. 
</t>
  </si>
  <si>
    <t>To me REQ2 is superfluous to req 1. Or did you mean “false positive” in REQ2, in which case it would not be.</t>
  </si>
  <si>
    <t>SYS-PER-REQ1-2</t>
  </si>
  <si>
    <t>May address all possible variations, where pose is one of those. Other examples are size and appearance. Should we define that the entire body of pedestrian is captured in the FoV of camera?</t>
  </si>
  <si>
    <t>Pedestrian size range? I mean the 80cm kid and 2m adult look kind of different 100m away. I know there is something about that in data management, but ROB-REQ2 is closely related, so what defines the document placement?</t>
  </si>
  <si>
    <t xml:space="preserve">Clarify what calm winds mean. </t>
  </si>
  <si>
    <t>For each issue, a '1' in columns H-M indicates than an independent reviewer (P1-P6) identified it.</t>
  </si>
  <si>
    <t>Changes made/comments</t>
  </si>
  <si>
    <t>Added captions.</t>
  </si>
  <si>
    <t>1ccb44aeee805db6643f70b70142118b918d503c</t>
  </si>
  <si>
    <t>Link to commit</t>
  </si>
  <si>
    <t>afa932ee5e7c8c136e017cf671eb425c55400e77</t>
  </si>
  <si>
    <t>Explained that this document follows standard IEEE practice for SRS. Clarified how the quote environment in this SRS.</t>
  </si>
  <si>
    <t>a67b9f25795e647d431e47e4e935203d7e4a9412</t>
  </si>
  <si>
    <t>Removed four references.</t>
  </si>
  <si>
    <t>0553e323701e1ab16a806b574540cce12da75375</t>
  </si>
  <si>
    <t>Rephrased the sentence about open science.</t>
  </si>
  <si>
    <t>Added SAE to the glossary.</t>
  </si>
  <si>
    <t>29a9f952d42f41c3e669c2d7eaf15ed14c112230</t>
  </si>
  <si>
    <t>b3770b2295f3d444e542b011e9e9af736ec80fac</t>
  </si>
  <si>
    <t>Elaborated on the concious choice of building SMIRK on peer-reviewed publications.</t>
  </si>
  <si>
    <t>8ed71341dad5de76d2ff8c0c5e41e27219f9decf</t>
  </si>
  <si>
    <t>Added a link in Sec 1.2.</t>
  </si>
  <si>
    <t>Replaced mandate by prescribe.</t>
  </si>
  <si>
    <t>35a65d588430cb6c0cdda1c33ea47347e94504de</t>
  </si>
  <si>
    <t>fdc0f1a9c02861b78556b857e79efe8d59dbd2fa</t>
  </si>
  <si>
    <t>Researchers added. The section was restructured for clarity.</t>
  </si>
  <si>
    <t>7ed994a1e1f23323219bac05c4b11eee503e49c3</t>
  </si>
  <si>
    <t>Split into two types of testers. Also specified developers as software developers.</t>
  </si>
  <si>
    <t>31ebdcd334da5577bbaa340094471d0459552eb4</t>
  </si>
  <si>
    <t>Elaborated on how we prioritize quality characteristics.</t>
  </si>
  <si>
    <t>Clarified that we do not consider any shared resources in the MVP.</t>
  </si>
  <si>
    <t>0b961095cbef71bb33881396731b304f020050f4</t>
  </si>
  <si>
    <t>02106dfb287374d9c58798ac21a3e8477047159a</t>
  </si>
  <si>
    <t>Added structure to the reference list. Also added missing DMS.</t>
  </si>
  <si>
    <t>f7c368a01d057b1778bd1b5aabdf229bb644aea8</t>
  </si>
  <si>
    <t>Added ADAS to the glossary.</t>
  </si>
  <si>
    <t>0355f66460f913d53f6ceba6aa0bea203a8c5b73</t>
  </si>
  <si>
    <t>Clarified how we use external references.</t>
  </si>
  <si>
    <t>fcb6ff421a211072a6ee22ad0c5f7c5f1d50bb6b</t>
  </si>
  <si>
    <t>Partial accept</t>
  </si>
  <si>
    <t>Added explicit product and project goals. The clarification about OSS assets was added to the overal SMIRK README.</t>
  </si>
  <si>
    <t>8cb493ea3d710d77142fe3fe08e2e66ca185eef5</t>
  </si>
  <si>
    <t>Replaced the reference with the authors' prior work.</t>
  </si>
  <si>
    <t>cec8f8ee810014a23794cf9ada44493e7fd52979</t>
  </si>
  <si>
    <t xml:space="preserve">No change to SRS. Related to comment 16. Clarified in the README that the SMIRK focuses on the novel aspects introduced by ML. </t>
  </si>
  <si>
    <t>Clearly state what aspect of industrial relevance we are after in this particular work. A significant amount of safety-critical standards stress not only the testing part but also they set requirements on the working/development process, the technologies used etc.</t>
  </si>
  <si>
    <t>d7c4760b1ea44c18246e15242d74cb36cf104a78</t>
  </si>
  <si>
    <t>Add some negative example where the car shall not break. A ghost? Also number the the scanarios.</t>
  </si>
  <si>
    <t>Added a ghost example. All scenarios were numbered in relation to comment 1.</t>
  </si>
  <si>
    <t>b6379f7f5a90309a236dd1c21f97edbaebc0117b</t>
  </si>
  <si>
    <t>Clarified in the text.</t>
  </si>
  <si>
    <t>The same argument could be made for all actuators and would make the figure hard to read. We assume there is brake management in the Brakes box.</t>
  </si>
  <si>
    <t>Clarification: If brakes can be manipulated also by other ADAS functions, add a separate box before brake.</t>
  </si>
  <si>
    <t>Describe variation points (possible initial placement + possible angle of movement + speed range) rather than having pictures</t>
  </si>
  <si>
    <t>The figures are supposed to demonstrate the function, not provide a comprehensive definition of parameters and ranges. The ODD covers ranges.</t>
  </si>
  <si>
    <t>Unclear how SMIRK coexists with other systems (ahderance to some higher level architecture, resource consumption limitation or alike, resource sharing rules for the actuators &amp; sensors).</t>
  </si>
  <si>
    <t>ca0a251a391ca82b1cf3c32918810a2de1947351</t>
  </si>
  <si>
    <t>Clarified the simplistic nature of the SMIRK MVP as an isolated ADAS.</t>
  </si>
  <si>
    <t>6b16500f489c6a4b910873d6128e8823aeccde1d</t>
  </si>
  <si>
    <t>Removed the contradiction.</t>
  </si>
  <si>
    <t>b2ae2dbb34ed78c921a55f47882eef1c70a935ae</t>
  </si>
  <si>
    <t>Added the threshold.</t>
  </si>
  <si>
    <t>ISO 21448 moved to beginning of sentence based on comment 24.</t>
  </si>
  <si>
    <t>35fcfe95e4744277b83447398eb2097892733b72</t>
  </si>
  <si>
    <t>Add versions and description of API and Prosivic version and Python.</t>
  </si>
  <si>
    <t>Added the Pro-SiVIC version, the API follows suit. Python version to be added in the overall README.</t>
  </si>
  <si>
    <t>Added to the glossary along with API in the same sentence. Acronyms not spelled out in the running text as they are commonly used.</t>
  </si>
  <si>
    <t>2311923f2289cb4dae7017ca52d3980efa4b315a</t>
  </si>
  <si>
    <t>87e7d974a44c9b727a88c48c5c4edf8b25806ee9</t>
  </si>
  <si>
    <t>Replace if by if and only if?</t>
  </si>
  <si>
    <t>Updated requirement.</t>
  </si>
  <si>
    <t>f5207ce5f631fcd3921c64b6d911390dfcf25999</t>
  </si>
  <si>
    <t>cf737015cdd4f5135e8acfe07ef29a29167bbd9a</t>
  </si>
  <si>
    <t>Changed to bold font.</t>
  </si>
  <si>
    <t>We keep the section title to match AMLAS.</t>
  </si>
  <si>
    <t>006527578215e860f780aed7399f461782eb3022</t>
  </si>
  <si>
    <t>Improved traceability.</t>
  </si>
  <si>
    <t>bd40c25875fc3f7c027f8a268f47e08fd35b4144</t>
  </si>
  <si>
    <t>Updated the requirement in line with the comment.</t>
  </si>
  <si>
    <t>6fdd73d419f21d8ee5e19d6ded540c3a8fc680fc</t>
  </si>
  <si>
    <t>SYS-ML-REQ1 and SYS-PER-REQ1 lead to inconsistencies due to time and space.</t>
  </si>
  <si>
    <t>Inconsistensies removed by specifying the performance requirements.</t>
  </si>
  <si>
    <t>ede31c5a82d353e31b6bd645df53e3a040382396</t>
  </si>
  <si>
    <t>Aligned percentages and meters.</t>
  </si>
  <si>
    <t>7760140ae988a9105896b5806adb4225fa72076b</t>
  </si>
  <si>
    <t>Added FPS and consecutiveness.</t>
  </si>
  <si>
    <t>f30e2ec2226f91dff0c1b3211e0874e07ccd3693</t>
  </si>
  <si>
    <t>848322646c1c2fb59bdcec94beeee1de5dde19a5</t>
  </si>
  <si>
    <t>Replaced target platform with Pro-SiVIC. Defined pedestrian recognition component in the system architecture description.</t>
  </si>
  <si>
    <t>7f3845145785acdeade555eb31b185cfc158bad4</t>
  </si>
  <si>
    <t>Clarified requirements slightly. Additional requirements validation will follow downstream during system testing.</t>
  </si>
  <si>
    <t>98f0ae64e5c8c5536f3f3eca0bf5afed644a0467</t>
  </si>
  <si>
    <t>Updated the requirement.</t>
  </si>
  <si>
    <t>884af8981b9155cfc85420c4204c4449af6c37f9</t>
  </si>
  <si>
    <t>Added size and appearance as two new requirements. Clarified the expectation on the field of view.</t>
  </si>
  <si>
    <t>337b1d08d7dac622f0c6d0a376c52661af7327de</t>
  </si>
  <si>
    <t>Are only upright positions covered? Or would a sitting pedestrian be ok? Clarify whether all poses count.</t>
  </si>
  <si>
    <t xml:space="preserve">Added an upright constraint to the requirement. Sitting and lying people are now excluded. </t>
  </si>
  <si>
    <t>Introduce different quality levels for different relative speeds?</t>
  </si>
  <si>
    <t>We keep the requirements as they are for now. This might be considered as we further validate the requirements during system testing.</t>
  </si>
  <si>
    <t>Aligned verbs and explained the terms in Sec 2.1.</t>
  </si>
  <si>
    <t>Added "rural areas" in Sec 1.1. No change to the table in Sec 4.1 as that comes from NHSTA.</t>
  </si>
  <si>
    <t>0a13be76923b9c8fad58b548788ec2df1f716eb1</t>
  </si>
  <si>
    <t>All sizes now count. This was adressed by comment 42.</t>
  </si>
  <si>
    <t>Updated based on definition in avaiation.</t>
  </si>
  <si>
    <t>95b375de8dbe26de3764380ebe3163bd6c76ca3f</t>
  </si>
  <si>
    <t>Note: The capture-recapture calculation suggests that 159 issues remain to be found in the SRS. This estimate was based on three assumptions: 1) all reviewers spent the same effort in the individual inspection,</t>
  </si>
  <si>
    <t>2) all reviewers are equally skilled at detecting issues, and 3) all issues are equally difficult to detect. We believe that especially assumption 1 is violated, thus we argue that the 159 is a severe overestimation.</t>
  </si>
  <si>
    <t>Decision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</si>
</sst>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0" x14ac:knownFonts="1">
    <font>
      <sz val="10"/>
      <color rgb="FF000000"/>
      <name val="Arial"/>
    </font>
    <font>
      <b/>
      <sz val="9"/>
      <name val="Arial"/>
    </font>
    <font>
      <b/>
      <sz val="12"/>
      <name val="Arial"/>
    </font>
    <font>
      <i/>
      <sz val="12"/>
      <name val="Arial"/>
    </font>
    <font>
      <sz val="10"/>
      <name val="Arial"/>
    </font>
    <font>
      <i/>
      <sz val="9"/>
      <name val="Arial"/>
    </font>
    <font>
      <b/>
      <sz val="10"/>
      <color rgb="FF000080"/>
      <name val="Arial"/>
    </font>
    <font>
      <b/>
      <sz val="12"/>
      <name val="Arial"/>
    </font>
    <font>
      <b/>
      <sz val="10"/>
      <color rgb="FF00FF00"/>
      <name val="Arial"/>
    </font>
    <font>
      <b/>
      <sz val="10"/>
      <color rgb="FFFF0000"/>
      <name val="Arial"/>
    </font>
    <font>
      <b/>
      <sz val="14"/>
      <color rgb="FF000000"/>
      <name val="Arial"/>
    </font>
    <font>
      <b/>
      <sz val="10"/>
      <name val="Arial"/>
    </font>
    <font>
      <b/>
      <sz val="10"/>
      <color rgb="FF000000"/>
      <name val="Arial"/>
    </font>
    <font>
      <b/>
      <sz val="10"/>
      <color rgb="FFC0C0C0"/>
      <name val="Arial"/>
    </font>
    <font>
      <sz val="10"/>
      <color rgb="FFC0C0C0"/>
      <name val="Arial"/>
    </font>
    <font>
      <sz val="11"/>
      <name val="Arial"/>
    </font>
    <font>
      <sz val="11"/>
      <color rgb="FFC0C0C0"/>
      <name val="Arial"/>
    </font>
    <font>
      <u/>
      <sz val="10"/>
      <color theme="10"/>
      <name val="Arial"/>
    </font>
    <font>
      <sz val="11"/>
      <name val="Arial"/>
      <family val="2"/>
    </font>
    <font>
      <sz val="10"/>
      <name val="Arial"/>
      <family val="2"/>
    </font>
  </fonts>
  <fills count="4">
    <fill>
      <patternFill patternType="none"/>
    </fill>
    <fill>
      <patternFill patternType="gray125"/>
    </fill>
    <fill>
      <patternFill patternType="solid">
        <fgColor rgb="FFB45F06"/>
        <bgColor rgb="FFB45F06"/>
      </patternFill>
    </fill>
    <fill>
      <patternFill patternType="solid">
        <fgColor rgb="FF999999"/>
        <bgColor rgb="FF999999"/>
      </patternFill>
    </fill>
  </fills>
  <borders count="13">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top style="thin">
        <color indexed="64"/>
      </top>
      <bottom/>
      <diagonal/>
    </border>
    <border>
      <left/>
      <right/>
      <top/>
      <bottom style="thin">
        <color indexed="64"/>
      </bottom>
      <diagonal/>
    </border>
    <border>
      <left style="thin">
        <color rgb="FF000000"/>
      </left>
      <right/>
      <top style="thin">
        <color rgb="FF000000"/>
      </top>
      <bottom/>
      <diagonal/>
    </border>
  </borders>
  <cellStyleXfs count="2">
    <xf numFmtId="0" fontId="0" fillId="0" borderId="0"/>
    <xf numFmtId="0" fontId="17" fillId="0" borderId="0" applyNumberFormat="0" applyFill="0" applyBorder="0" applyAlignment="0" applyProtection="0"/>
  </cellStyleXfs>
  <cellXfs count="93">
    <xf numFmtId="0" fontId="0" fillId="0" borderId="0" xfId="0" applyFont="1" applyAlignment="1">
      <alignment wrapText="1"/>
    </xf>
    <xf numFmtId="0" fontId="1" fillId="2" borderId="0" xfId="0" applyFont="1" applyFill="1" applyAlignment="1">
      <alignment horizontal="right" vertical="top" wrapText="1"/>
    </xf>
    <xf numFmtId="0" fontId="2" fillId="2" borderId="0" xfId="0" applyFont="1" applyFill="1" applyAlignment="1">
      <alignment horizontal="right" vertical="top" wrapText="1"/>
    </xf>
    <xf numFmtId="0" fontId="3" fillId="2" borderId="0" xfId="0" applyFont="1" applyFill="1" applyAlignment="1">
      <alignment vertical="top" wrapText="1"/>
    </xf>
    <xf numFmtId="0" fontId="4" fillId="2" borderId="0" xfId="0" applyFont="1" applyFill="1" applyAlignment="1">
      <alignment wrapText="1"/>
    </xf>
    <xf numFmtId="9" fontId="6" fillId="2" borderId="0" xfId="0" applyNumberFormat="1" applyFont="1" applyFill="1" applyAlignment="1">
      <alignment horizontal="left" wrapText="1"/>
    </xf>
    <xf numFmtId="0" fontId="6" fillId="2" borderId="0" xfId="0" applyFont="1" applyFill="1" applyAlignment="1">
      <alignment wrapText="1"/>
    </xf>
    <xf numFmtId="0" fontId="7" fillId="2" borderId="0" xfId="0" applyFont="1" applyFill="1" applyAlignment="1">
      <alignment wrapText="1"/>
    </xf>
    <xf numFmtId="0" fontId="8" fillId="2" borderId="0" xfId="0" applyFont="1" applyFill="1" applyAlignment="1">
      <alignment horizontal="left" wrapText="1"/>
    </xf>
    <xf numFmtId="0" fontId="8" fillId="2" borderId="0" xfId="0" applyFont="1" applyFill="1" applyAlignment="1">
      <alignment horizontal="left" wrapText="1"/>
    </xf>
    <xf numFmtId="0" fontId="9" fillId="2" borderId="0" xfId="0" applyFont="1" applyFill="1" applyAlignment="1">
      <alignment horizontal="left" wrapText="1"/>
    </xf>
    <xf numFmtId="0" fontId="9" fillId="2" borderId="0" xfId="0" applyFont="1" applyFill="1" applyAlignment="1">
      <alignment horizontal="left" wrapText="1"/>
    </xf>
    <xf numFmtId="0" fontId="10" fillId="2" borderId="0" xfId="0" applyFont="1" applyFill="1" applyAlignment="1">
      <alignment vertical="center" wrapText="1"/>
    </xf>
    <xf numFmtId="0" fontId="11" fillId="2" borderId="0" xfId="0" applyFont="1" applyFill="1" applyAlignment="1">
      <alignment wrapText="1"/>
    </xf>
    <xf numFmtId="0" fontId="11" fillId="2" borderId="0" xfId="0" applyFont="1" applyFill="1" applyAlignment="1">
      <alignment horizontal="right" wrapText="1"/>
    </xf>
    <xf numFmtId="9" fontId="12" fillId="2" borderId="0" xfId="0" applyNumberFormat="1" applyFont="1" applyFill="1" applyAlignment="1">
      <alignment horizontal="center" wrapText="1"/>
    </xf>
    <xf numFmtId="0" fontId="13" fillId="2" borderId="0" xfId="0" applyFont="1" applyFill="1" applyAlignment="1">
      <alignment wrapText="1"/>
    </xf>
    <xf numFmtId="0" fontId="12" fillId="2" borderId="0" xfId="0" applyFont="1" applyFill="1" applyAlignment="1">
      <alignment horizontal="right" wrapText="1"/>
    </xf>
    <xf numFmtId="9" fontId="12" fillId="2" borderId="5" xfId="0" applyNumberFormat="1" applyFont="1" applyFill="1" applyBorder="1" applyAlignment="1">
      <alignment horizontal="center" wrapText="1"/>
    </xf>
    <xf numFmtId="0" fontId="11" fillId="2" borderId="0" xfId="0" applyFont="1" applyFill="1" applyAlignment="1">
      <alignment horizontal="center" wrapText="1"/>
    </xf>
    <xf numFmtId="0" fontId="11" fillId="2" borderId="6" xfId="0" applyFont="1" applyFill="1" applyBorder="1" applyAlignment="1">
      <alignment horizontal="center" wrapText="1"/>
    </xf>
    <xf numFmtId="0" fontId="4" fillId="0" borderId="6" xfId="0" applyFont="1" applyBorder="1" applyAlignment="1">
      <alignment wrapText="1"/>
    </xf>
    <xf numFmtId="0" fontId="11" fillId="2" borderId="6" xfId="0" applyFont="1" applyFill="1" applyBorder="1" applyAlignment="1">
      <alignment horizontal="center" wrapText="1"/>
    </xf>
    <xf numFmtId="0" fontId="11" fillId="2" borderId="7" xfId="0" applyFont="1" applyFill="1" applyBorder="1" applyAlignment="1">
      <alignment horizontal="center" wrapText="1"/>
    </xf>
    <xf numFmtId="0" fontId="14" fillId="2" borderId="0" xfId="0" applyFont="1" applyFill="1" applyAlignment="1">
      <alignment wrapText="1"/>
    </xf>
    <xf numFmtId="0" fontId="15" fillId="2" borderId="0" xfId="0" applyFont="1" applyFill="1" applyAlignment="1">
      <alignment wrapText="1"/>
    </xf>
    <xf numFmtId="0" fontId="15" fillId="0" borderId="8" xfId="0" applyFont="1" applyBorder="1" applyAlignment="1">
      <alignment horizontal="center" wrapText="1"/>
    </xf>
    <xf numFmtId="0" fontId="15" fillId="0" borderId="8" xfId="0" applyFont="1" applyBorder="1" applyAlignment="1">
      <alignment wrapText="1"/>
    </xf>
    <xf numFmtId="0" fontId="15" fillId="0" borderId="8" xfId="0" applyFont="1" applyBorder="1" applyAlignment="1">
      <alignment horizontal="center" vertical="center" wrapText="1"/>
    </xf>
    <xf numFmtId="0" fontId="16" fillId="2" borderId="0" xfId="0" applyFont="1" applyFill="1" applyAlignment="1">
      <alignment wrapText="1"/>
    </xf>
    <xf numFmtId="0" fontId="15" fillId="0" borderId="8" xfId="0" applyFont="1" applyBorder="1" applyAlignment="1">
      <alignment horizontal="center" vertical="center" wrapText="1"/>
    </xf>
    <xf numFmtId="0" fontId="15" fillId="0" borderId="8" xfId="0" applyFont="1" applyBorder="1" applyAlignment="1">
      <alignment wrapText="1"/>
    </xf>
    <xf numFmtId="0" fontId="15" fillId="0" borderId="8" xfId="0" applyFont="1" applyBorder="1" applyAlignment="1">
      <alignment horizontal="center" wrapText="1"/>
    </xf>
    <xf numFmtId="0" fontId="4" fillId="0" borderId="0" xfId="0" applyFont="1" applyAlignment="1">
      <alignment wrapText="1"/>
    </xf>
    <xf numFmtId="9" fontId="4" fillId="0" borderId="0" xfId="0" applyNumberFormat="1" applyFont="1" applyAlignment="1">
      <alignment wrapText="1"/>
    </xf>
    <xf numFmtId="0" fontId="4" fillId="0" borderId="6" xfId="0" applyFont="1" applyBorder="1" applyAlignment="1">
      <alignment wrapText="1"/>
    </xf>
    <xf numFmtId="0" fontId="4" fillId="0" borderId="3" xfId="0" applyFont="1" applyBorder="1" applyAlignment="1">
      <alignment wrapText="1"/>
    </xf>
    <xf numFmtId="0" fontId="4" fillId="0" borderId="3" xfId="0" applyFont="1" applyBorder="1" applyAlignment="1">
      <alignment wrapText="1"/>
    </xf>
    <xf numFmtId="0" fontId="17" fillId="2" borderId="0" xfId="1" applyFill="1" applyAlignment="1">
      <alignment wrapText="1"/>
    </xf>
    <xf numFmtId="0" fontId="15" fillId="2" borderId="0" xfId="0" applyFont="1" applyFill="1" applyAlignment="1">
      <alignment wrapText="1"/>
    </xf>
    <xf numFmtId="0" fontId="0" fillId="0" borderId="0" xfId="0" applyFont="1" applyAlignment="1">
      <alignment wrapText="1"/>
    </xf>
    <xf numFmtId="0" fontId="15" fillId="2" borderId="0" xfId="0" applyFont="1" applyFill="1" applyAlignment="1">
      <alignment wrapText="1"/>
    </xf>
    <xf numFmtId="0" fontId="0" fillId="0" borderId="0" xfId="0" applyFont="1" applyAlignment="1">
      <alignment wrapText="1"/>
    </xf>
    <xf numFmtId="0" fontId="18" fillId="0" borderId="8" xfId="0" applyFont="1" applyBorder="1" applyAlignment="1">
      <alignment wrapText="1"/>
    </xf>
    <xf numFmtId="0" fontId="0" fillId="0" borderId="0" xfId="0" applyFont="1" applyAlignment="1">
      <alignment wrapText="1"/>
    </xf>
    <xf numFmtId="0" fontId="2" fillId="2" borderId="0" xfId="0" applyFont="1" applyFill="1" applyAlignment="1">
      <alignment horizontal="right" vertical="top" wrapText="1"/>
    </xf>
    <xf numFmtId="0" fontId="5" fillId="2" borderId="0" xfId="0" applyFont="1" applyFill="1" applyAlignment="1">
      <alignment vertical="top" wrapText="1"/>
    </xf>
    <xf numFmtId="0" fontId="1" fillId="2" borderId="0" xfId="0" applyFont="1" applyFill="1" applyAlignment="1">
      <alignment horizontal="right" vertical="top" wrapText="1"/>
    </xf>
    <xf numFmtId="0" fontId="0" fillId="0" borderId="0" xfId="0" applyFont="1" applyAlignment="1">
      <alignment wrapText="1"/>
    </xf>
    <xf numFmtId="0" fontId="5" fillId="2" borderId="0" xfId="0" applyFont="1" applyFill="1" applyAlignment="1">
      <alignment vertical="top" wrapText="1"/>
    </xf>
    <xf numFmtId="0" fontId="1" fillId="2" borderId="0" xfId="0" applyFont="1" applyFill="1" applyAlignment="1">
      <alignment horizontal="right" vertical="top" wrapText="1"/>
    </xf>
    <xf numFmtId="0" fontId="2" fillId="2" borderId="0" xfId="0" applyFont="1" applyFill="1" applyAlignment="1">
      <alignment horizontal="right" vertical="top"/>
    </xf>
    <xf numFmtId="0" fontId="4" fillId="2" borderId="0" xfId="0" applyFont="1" applyFill="1" applyAlignment="1">
      <alignment vertical="center" wrapText="1"/>
    </xf>
    <xf numFmtId="0" fontId="15" fillId="0" borderId="0" xfId="0" applyFont="1" applyFill="1" applyAlignment="1">
      <alignment wrapText="1"/>
    </xf>
    <xf numFmtId="0" fontId="0" fillId="0" borderId="0" xfId="0" applyFont="1" applyFill="1" applyAlignment="1">
      <alignment wrapText="1"/>
    </xf>
    <xf numFmtId="0" fontId="11" fillId="2" borderId="0" xfId="0" applyFont="1" applyFill="1" applyBorder="1" applyAlignment="1">
      <alignment horizontal="center" wrapText="1"/>
    </xf>
    <xf numFmtId="0" fontId="17" fillId="0" borderId="0" xfId="1" applyFill="1"/>
    <xf numFmtId="0" fontId="19" fillId="0" borderId="0" xfId="0" applyFont="1" applyFill="1" applyAlignment="1">
      <alignment vertical="center" wrapText="1"/>
    </xf>
    <xf numFmtId="0" fontId="19" fillId="0" borderId="0" xfId="0" applyFont="1" applyFill="1" applyAlignment="1">
      <alignment wrapText="1"/>
    </xf>
    <xf numFmtId="11" fontId="17" fillId="0" borderId="0" xfId="1" applyNumberFormat="1" applyFill="1"/>
    <xf numFmtId="0" fontId="18" fillId="0" borderId="8" xfId="0" applyFont="1" applyBorder="1" applyAlignment="1">
      <alignment horizontal="center" vertical="center" wrapText="1"/>
    </xf>
    <xf numFmtId="0" fontId="0" fillId="0" borderId="0" xfId="0" applyFont="1" applyAlignment="1">
      <alignment wrapText="1"/>
    </xf>
    <xf numFmtId="0" fontId="5" fillId="2" borderId="0" xfId="0" applyFont="1" applyFill="1" applyAlignment="1">
      <alignment vertical="top" wrapText="1"/>
    </xf>
    <xf numFmtId="9" fontId="12" fillId="2" borderId="9" xfId="0" applyNumberFormat="1" applyFont="1" applyFill="1" applyBorder="1" applyAlignment="1">
      <alignment horizontal="center" wrapText="1"/>
    </xf>
    <xf numFmtId="9" fontId="12" fillId="2" borderId="0" xfId="0" applyNumberFormat="1" applyFont="1" applyFill="1" applyBorder="1" applyAlignment="1">
      <alignment horizontal="center" wrapText="1"/>
    </xf>
    <xf numFmtId="0" fontId="10" fillId="2" borderId="3" xfId="0" applyFont="1" applyFill="1" applyBorder="1" applyAlignment="1">
      <alignment horizontal="left" wrapText="1"/>
    </xf>
    <xf numFmtId="9" fontId="10" fillId="3" borderId="3" xfId="0" applyNumberFormat="1" applyFont="1" applyFill="1" applyBorder="1" applyAlignment="1">
      <alignment horizontal="right" vertical="center" wrapText="1"/>
    </xf>
    <xf numFmtId="9" fontId="12" fillId="2" borderId="11" xfId="0" applyNumberFormat="1" applyFont="1" applyFill="1" applyBorder="1" applyAlignment="1">
      <alignment horizontal="center" wrapText="1"/>
    </xf>
    <xf numFmtId="0" fontId="10" fillId="3" borderId="12" xfId="0" applyFont="1" applyFill="1" applyBorder="1" applyAlignment="1">
      <alignment horizontal="right" vertical="center" wrapText="1"/>
    </xf>
    <xf numFmtId="0" fontId="10" fillId="2" borderId="3" xfId="0" applyFont="1" applyFill="1" applyBorder="1" applyAlignment="1">
      <alignment horizontal="right" vertical="center" wrapText="1"/>
    </xf>
    <xf numFmtId="0" fontId="10" fillId="3" borderId="3" xfId="0" applyFont="1" applyFill="1" applyBorder="1" applyAlignment="1">
      <alignment horizontal="right" vertical="center" wrapText="1"/>
    </xf>
    <xf numFmtId="0" fontId="10" fillId="2" borderId="3" xfId="0" applyFont="1" applyFill="1" applyBorder="1" applyAlignment="1">
      <alignment horizontal="left" wrapText="1"/>
    </xf>
    <xf numFmtId="0" fontId="4" fillId="0" borderId="3" xfId="0" applyFont="1" applyBorder="1" applyAlignment="1">
      <alignment wrapText="1"/>
    </xf>
    <xf numFmtId="0" fontId="10" fillId="2" borderId="3" xfId="0" applyFont="1" applyFill="1" applyBorder="1" applyAlignment="1">
      <alignment vertical="center" wrapText="1"/>
    </xf>
    <xf numFmtId="0" fontId="4" fillId="0" borderId="4" xfId="0" applyFont="1" applyBorder="1" applyAlignment="1">
      <alignment wrapText="1"/>
    </xf>
    <xf numFmtId="0" fontId="12" fillId="2" borderId="0" xfId="0" applyFont="1" applyFill="1" applyAlignment="1">
      <alignment horizontal="right" wrapText="1"/>
    </xf>
    <xf numFmtId="0" fontId="0" fillId="0" borderId="0" xfId="0" applyFont="1" applyAlignment="1">
      <alignment wrapText="1"/>
    </xf>
    <xf numFmtId="0" fontId="11" fillId="2" borderId="6" xfId="0" applyFont="1" applyFill="1" applyBorder="1" applyAlignment="1">
      <alignment horizontal="left" wrapText="1"/>
    </xf>
    <xf numFmtId="0" fontId="4" fillId="0" borderId="6" xfId="0" applyFont="1" applyBorder="1" applyAlignment="1">
      <alignment wrapText="1"/>
    </xf>
    <xf numFmtId="0" fontId="15" fillId="0" borderId="1" xfId="0" applyFont="1" applyBorder="1" applyAlignment="1">
      <alignment wrapText="1"/>
    </xf>
    <xf numFmtId="0" fontId="4" fillId="0" borderId="2" xfId="0" applyFont="1" applyBorder="1" applyAlignment="1">
      <alignment wrapText="1"/>
    </xf>
    <xf numFmtId="0" fontId="18" fillId="0" borderId="1" xfId="0" applyFont="1" applyBorder="1" applyAlignment="1">
      <alignment wrapText="1"/>
    </xf>
    <xf numFmtId="0" fontId="18" fillId="0" borderId="1" xfId="0" applyFont="1" applyBorder="1" applyAlignment="1">
      <alignment horizontal="left" wrapText="1"/>
    </xf>
    <xf numFmtId="0" fontId="18" fillId="0" borderId="2" xfId="0" applyFont="1" applyBorder="1" applyAlignment="1">
      <alignment horizontal="left" wrapText="1"/>
    </xf>
    <xf numFmtId="0" fontId="5" fillId="2" borderId="10" xfId="0" applyFont="1" applyFill="1" applyBorder="1" applyAlignment="1">
      <alignment vertical="top" wrapText="1"/>
    </xf>
    <xf numFmtId="0" fontId="0" fillId="0" borderId="10" xfId="0" applyFont="1" applyBorder="1" applyAlignment="1">
      <alignment wrapText="1"/>
    </xf>
    <xf numFmtId="0" fontId="5" fillId="2" borderId="0" xfId="0" applyFont="1" applyFill="1" applyAlignment="1">
      <alignment horizontal="left" vertical="top" wrapText="1"/>
    </xf>
    <xf numFmtId="0" fontId="2" fillId="2" borderId="0" xfId="0" applyFont="1" applyFill="1" applyAlignment="1">
      <alignment horizontal="right" vertical="top" wrapText="1"/>
    </xf>
    <xf numFmtId="0" fontId="3" fillId="2" borderId="0" xfId="0" applyFont="1" applyFill="1" applyAlignment="1">
      <alignment vertical="top" wrapText="1"/>
    </xf>
    <xf numFmtId="164" fontId="3" fillId="2" borderId="0" xfId="0" applyNumberFormat="1" applyFont="1" applyFill="1" applyAlignment="1">
      <alignment horizontal="left" vertical="top" wrapText="1"/>
    </xf>
    <xf numFmtId="0" fontId="5" fillId="2" borderId="0" xfId="0" applyFont="1" applyFill="1" applyAlignment="1">
      <alignment vertical="top" wrapText="1"/>
    </xf>
    <xf numFmtId="0" fontId="1" fillId="2" borderId="0" xfId="0" applyFont="1" applyFill="1" applyAlignment="1">
      <alignment horizontal="right" vertical="top" wrapText="1"/>
    </xf>
    <xf numFmtId="0" fontId="4" fillId="0" borderId="0" xfId="0" applyFont="1" applyAlignment="1">
      <alignment wrapText="1"/>
    </xf>
  </cellXfs>
  <cellStyles count="2">
    <cellStyle name="Hyperlä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RI-SE/smirk/commit/02106dfb287374d9c58798ac21a3e8477047159a" TargetMode="External"/><Relationship Id="rId18" Type="http://schemas.openxmlformats.org/officeDocument/2006/relationships/hyperlink" Target="https://github.com/RI-SE/smirk/commit/cec8f8ee810014a23794cf9ada44493e7fd52979" TargetMode="External"/><Relationship Id="rId26" Type="http://schemas.openxmlformats.org/officeDocument/2006/relationships/hyperlink" Target="https://github.com/RI-SE/smirk/commit/87e7d974a44c9b727a88c48c5c4edf8b25806ee9" TargetMode="External"/><Relationship Id="rId39" Type="http://schemas.openxmlformats.org/officeDocument/2006/relationships/hyperlink" Target="https://github.com/RI-SE/smirk/commit/337b1d08d7dac622f0c6d0a376c52661af7327de" TargetMode="External"/><Relationship Id="rId21" Type="http://schemas.openxmlformats.org/officeDocument/2006/relationships/hyperlink" Target="https://github.com/RI-SE/smirk/commit/ca0a251a391ca82b1cf3c32918810a2de1947351" TargetMode="External"/><Relationship Id="rId34" Type="http://schemas.openxmlformats.org/officeDocument/2006/relationships/hyperlink" Target="https://github.com/RI-SE/smirk/commit/f30e2ec2226f91dff0c1b3211e0874e07ccd3693" TargetMode="External"/><Relationship Id="rId42" Type="http://schemas.openxmlformats.org/officeDocument/2006/relationships/printerSettings" Target="../printerSettings/printerSettings1.bin"/><Relationship Id="rId7" Type="http://schemas.openxmlformats.org/officeDocument/2006/relationships/hyperlink" Target="https://github.com/RI-SE/smirk/commit/8ed71341dad5de76d2ff8c0c5e41e27219f9decf" TargetMode="External"/><Relationship Id="rId2" Type="http://schemas.openxmlformats.org/officeDocument/2006/relationships/hyperlink" Target="https://github.com/RI-SE/smirk/commit/afa932ee5e7c8c136e017cf671eb425c55400e77" TargetMode="External"/><Relationship Id="rId16" Type="http://schemas.openxmlformats.org/officeDocument/2006/relationships/hyperlink" Target="https://github.com/RI-SE/smirk/commit/fcb6ff421a211072a6ee22ad0c5f7c5f1d50bb6b" TargetMode="External"/><Relationship Id="rId20" Type="http://schemas.openxmlformats.org/officeDocument/2006/relationships/hyperlink" Target="https://github.com/RI-SE/smirk/commit/b6379f7f5a90309a236dd1c21f97edbaebc0117b" TargetMode="External"/><Relationship Id="rId29" Type="http://schemas.openxmlformats.org/officeDocument/2006/relationships/hyperlink" Target="https://github.com/RI-SE/smirk/commit/006527578215e860f780aed7399f461782eb3022" TargetMode="External"/><Relationship Id="rId41" Type="http://schemas.openxmlformats.org/officeDocument/2006/relationships/hyperlink" Target="https://github.com/RI-SE/smirk/commit/95b375de8dbe26de3764380ebe3163bd6c76ca3f" TargetMode="External"/><Relationship Id="rId1" Type="http://schemas.openxmlformats.org/officeDocument/2006/relationships/hyperlink" Target="https://github.com/RI-SE/smirk/commit/1ccb44aeee805db6643f70b70142118b918d503c" TargetMode="External"/><Relationship Id="rId6" Type="http://schemas.openxmlformats.org/officeDocument/2006/relationships/hyperlink" Target="https://github.com/RI-SE/smirk/commit/b3770b2295f3d444e542b011e9e9af736ec80fac" TargetMode="External"/><Relationship Id="rId11" Type="http://schemas.openxmlformats.org/officeDocument/2006/relationships/hyperlink" Target="https://github.com/RI-SE/smirk/commit/31ebdcd334da5577bbaa340094471d0459552eb4" TargetMode="External"/><Relationship Id="rId24" Type="http://schemas.openxmlformats.org/officeDocument/2006/relationships/hyperlink" Target="https://github.com/RI-SE/smirk/commit/35fcfe95e4744277b83447398eb2097892733b72" TargetMode="External"/><Relationship Id="rId32" Type="http://schemas.openxmlformats.org/officeDocument/2006/relationships/hyperlink" Target="https://github.com/RI-SE/smirk/commit/ede31c5a82d353e31b6bd645df53e3a040382396" TargetMode="External"/><Relationship Id="rId37" Type="http://schemas.openxmlformats.org/officeDocument/2006/relationships/hyperlink" Target="https://github.com/RI-SE/smirk/commit/98f0ae64e5c8c5536f3f3eca0bf5afed644a0467" TargetMode="External"/><Relationship Id="rId40" Type="http://schemas.openxmlformats.org/officeDocument/2006/relationships/hyperlink" Target="https://github.com/RI-SE/smirk/commit/0a13be76923b9c8fad58b548788ec2df1f716eb1" TargetMode="External"/><Relationship Id="rId5" Type="http://schemas.openxmlformats.org/officeDocument/2006/relationships/hyperlink" Target="https://github.com/RI-SE/smirk/commit/29a9f952d42f41c3e669c2d7eaf15ed14c112230" TargetMode="External"/><Relationship Id="rId15" Type="http://schemas.openxmlformats.org/officeDocument/2006/relationships/hyperlink" Target="https://github.com/RI-SE/smirk/commit/0355f66460f913d53f6ceba6aa0bea203a8c5b73" TargetMode="External"/><Relationship Id="rId23" Type="http://schemas.openxmlformats.org/officeDocument/2006/relationships/hyperlink" Target="https://github.com/RI-SE/smirk/commit/b2ae2dbb34ed78c921a55f47882eef1c70a935ae" TargetMode="External"/><Relationship Id="rId28" Type="http://schemas.openxmlformats.org/officeDocument/2006/relationships/hyperlink" Target="https://github.com/RI-SE/smirk/commit/cf737015cdd4f5135e8acfe07ef29a29167bbd9a" TargetMode="External"/><Relationship Id="rId36" Type="http://schemas.openxmlformats.org/officeDocument/2006/relationships/hyperlink" Target="https://github.com/RI-SE/smirk/commit/7f3845145785acdeade555eb31b185cfc158bad4" TargetMode="External"/><Relationship Id="rId10" Type="http://schemas.openxmlformats.org/officeDocument/2006/relationships/hyperlink" Target="https://github.com/RI-SE/smirk/commit/7ed994a1e1f23323219bac05c4b11eee503e49c3" TargetMode="External"/><Relationship Id="rId19" Type="http://schemas.openxmlformats.org/officeDocument/2006/relationships/hyperlink" Target="https://github.com/RI-SE/smirk/commit/d7c4760b1ea44c18246e15242d74cb36cf104a78" TargetMode="External"/><Relationship Id="rId31" Type="http://schemas.openxmlformats.org/officeDocument/2006/relationships/hyperlink" Target="https://github.com/RI-SE/smirk/commit/6fdd73d419f21d8ee5e19d6ded540c3a8fc680fc" TargetMode="External"/><Relationship Id="rId4" Type="http://schemas.openxmlformats.org/officeDocument/2006/relationships/hyperlink" Target="https://github.com/RI-SE/smirk/commit/0553e323701e1ab16a806b574540cce12da75375" TargetMode="External"/><Relationship Id="rId9" Type="http://schemas.openxmlformats.org/officeDocument/2006/relationships/hyperlink" Target="https://github.com/RI-SE/smirk/commit/fdc0f1a9c02861b78556b857e79efe8d59dbd2fa" TargetMode="External"/><Relationship Id="rId14" Type="http://schemas.openxmlformats.org/officeDocument/2006/relationships/hyperlink" Target="https://github.com/RI-SE/smirk/commit/f7c368a01d057b1778bd1b5aabdf229bb644aea8" TargetMode="External"/><Relationship Id="rId22" Type="http://schemas.openxmlformats.org/officeDocument/2006/relationships/hyperlink" Target="https://github.com/RI-SE/smirk/commit/6b16500f489c6a4b910873d6128e8823aeccde1d" TargetMode="External"/><Relationship Id="rId27" Type="http://schemas.openxmlformats.org/officeDocument/2006/relationships/hyperlink" Target="https://github.com/RI-SE/smirk/commit/f5207ce5f631fcd3921c64b6d911390dfcf25999" TargetMode="External"/><Relationship Id="rId30" Type="http://schemas.openxmlformats.org/officeDocument/2006/relationships/hyperlink" Target="https://github.com/RI-SE/smirk/commit/bd40c25875fc3f7c027f8a268f47e08fd35b4144" TargetMode="External"/><Relationship Id="rId35" Type="http://schemas.openxmlformats.org/officeDocument/2006/relationships/hyperlink" Target="https://github.com/RI-SE/smirk/commit/848322646c1c2fb59bdcec94beeee1de5dde19a5" TargetMode="External"/><Relationship Id="rId8" Type="http://schemas.openxmlformats.org/officeDocument/2006/relationships/hyperlink" Target="https://github.com/RI-SE/smirk/commit/35a65d588430cb6c0cdda1c33ea47347e94504de" TargetMode="External"/><Relationship Id="rId3" Type="http://schemas.openxmlformats.org/officeDocument/2006/relationships/hyperlink" Target="https://github.com/RI-SE/smirk/commit/a67b9f25795e647d431e47e4e935203d7e4a9412" TargetMode="External"/><Relationship Id="rId12" Type="http://schemas.openxmlformats.org/officeDocument/2006/relationships/hyperlink" Target="https://github.com/RI-SE/smirk/commit/0b961095cbef71bb33881396731b304f020050f4" TargetMode="External"/><Relationship Id="rId17" Type="http://schemas.openxmlformats.org/officeDocument/2006/relationships/hyperlink" Target="https://github.com/RI-SE/smirk/commit/8cb493ea3d710d77142fe3fe08e2e66ca185eef5" TargetMode="External"/><Relationship Id="rId25" Type="http://schemas.openxmlformats.org/officeDocument/2006/relationships/hyperlink" Target="https://github.com/RI-SE/smirk/commit/2311923f2289cb4dae7017ca52d3980efa4b315a" TargetMode="External"/><Relationship Id="rId33" Type="http://schemas.openxmlformats.org/officeDocument/2006/relationships/hyperlink" Target="https://github.com/RI-SE/smirk/commit/7760140ae988a9105896b5806adb4225fa72076b" TargetMode="External"/><Relationship Id="rId38" Type="http://schemas.openxmlformats.org/officeDocument/2006/relationships/hyperlink" Target="https://github.com/RI-SE/smirk/commit/884af8981b9155cfc85420c4204c4449af6c37f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S136"/>
  <sheetViews>
    <sheetView tabSelected="1" workbookViewId="0">
      <pane ySplit="17" topLeftCell="A18" activePane="bottomLeft" state="frozen"/>
      <selection activeCell="K12" sqref="K12"/>
      <selection pane="bottomLeft" activeCell="C13" sqref="C13:M14"/>
    </sheetView>
  </sheetViews>
  <sheetFormatPr defaultColWidth="14.42578125" defaultRowHeight="12.75" customHeight="1" x14ac:dyDescent="0.2"/>
  <cols>
    <col min="1" max="2" width="3.140625" customWidth="1"/>
    <col min="3" max="3" width="10" customWidth="1"/>
    <col min="4" max="4" width="10.42578125" customWidth="1"/>
    <col min="5" max="5" width="15.140625" customWidth="1"/>
    <col min="6" max="6" width="84.7109375" customWidth="1"/>
    <col min="7" max="7" width="8.5703125" customWidth="1"/>
    <col min="8" max="10" width="6.7109375" customWidth="1"/>
    <col min="11" max="11" width="9" customWidth="1"/>
    <col min="12" max="12" width="6.7109375" customWidth="1"/>
    <col min="13" max="13" width="10.7109375" customWidth="1"/>
    <col min="14" max="16" width="10.7109375" hidden="1" customWidth="1"/>
    <col min="17" max="17" width="28.42578125" style="54" customWidth="1"/>
    <col min="18" max="18" width="41.42578125" style="54" bestFit="1" customWidth="1"/>
    <col min="19" max="19" width="9.28515625" customWidth="1"/>
  </cols>
  <sheetData>
    <row r="1" spans="1:19" ht="15.75" x14ac:dyDescent="0.2">
      <c r="A1" s="1"/>
      <c r="B1" s="1"/>
      <c r="C1" s="2"/>
      <c r="D1" s="2"/>
      <c r="E1" s="2"/>
      <c r="F1" s="3"/>
      <c r="G1" s="3"/>
      <c r="H1" s="3"/>
      <c r="I1" s="3"/>
      <c r="J1" s="3"/>
      <c r="K1" s="52"/>
      <c r="L1" s="3"/>
      <c r="M1" s="3"/>
      <c r="N1" s="3"/>
      <c r="O1" s="3"/>
      <c r="P1" s="3"/>
      <c r="Q1" s="4"/>
      <c r="R1" s="4"/>
      <c r="S1" s="4"/>
    </row>
    <row r="2" spans="1:19" ht="15" customHeight="1" x14ac:dyDescent="0.2">
      <c r="A2" s="1"/>
      <c r="B2" s="1"/>
      <c r="C2" s="87" t="s">
        <v>0</v>
      </c>
      <c r="D2" s="76"/>
      <c r="E2" s="76"/>
      <c r="F2" s="88" t="s">
        <v>34</v>
      </c>
      <c r="G2" s="76"/>
      <c r="H2" s="76"/>
      <c r="I2" s="76"/>
      <c r="J2" s="76"/>
      <c r="K2" s="76"/>
      <c r="L2" s="76"/>
      <c r="M2" s="76"/>
      <c r="N2" s="76"/>
      <c r="O2" s="76"/>
      <c r="P2" s="76"/>
      <c r="Q2" s="4"/>
      <c r="R2" s="4"/>
      <c r="S2" s="4"/>
    </row>
    <row r="3" spans="1:19" x14ac:dyDescent="0.2">
      <c r="A3" s="1"/>
      <c r="B3" s="1"/>
      <c r="C3" s="87" t="s">
        <v>32</v>
      </c>
      <c r="D3" s="76"/>
      <c r="E3" s="76"/>
      <c r="F3" s="88" t="s">
        <v>35</v>
      </c>
      <c r="G3" s="76"/>
      <c r="H3" s="76"/>
      <c r="I3" s="76"/>
      <c r="J3" s="76"/>
      <c r="K3" s="76"/>
      <c r="L3" s="76"/>
      <c r="M3" s="76"/>
      <c r="N3" s="76"/>
      <c r="O3" s="76"/>
      <c r="P3" s="76"/>
      <c r="Q3" s="4"/>
      <c r="R3" s="4"/>
      <c r="S3" s="4"/>
    </row>
    <row r="4" spans="1:19" x14ac:dyDescent="0.2">
      <c r="A4" s="1"/>
      <c r="B4" s="1"/>
      <c r="C4" s="87" t="s">
        <v>1</v>
      </c>
      <c r="D4" s="76"/>
      <c r="E4" s="76"/>
      <c r="F4" s="89">
        <v>40862</v>
      </c>
      <c r="G4" s="76"/>
      <c r="H4" s="76"/>
      <c r="I4" s="76"/>
      <c r="J4" s="76"/>
      <c r="K4" s="76"/>
      <c r="L4" s="76"/>
      <c r="M4" s="76"/>
      <c r="N4" s="76"/>
      <c r="O4" s="76"/>
      <c r="P4" s="76"/>
      <c r="Q4" s="4"/>
      <c r="R4" s="4"/>
      <c r="S4" s="4"/>
    </row>
    <row r="5" spans="1:19" s="44" customFormat="1" ht="15.75" x14ac:dyDescent="0.2">
      <c r="A5" s="47"/>
      <c r="B5" s="47"/>
      <c r="C5" s="45"/>
      <c r="D5" s="45"/>
      <c r="E5" s="51" t="s">
        <v>53</v>
      </c>
      <c r="F5" s="90" t="s">
        <v>54</v>
      </c>
      <c r="G5" s="76"/>
      <c r="H5" s="76"/>
      <c r="I5" s="76"/>
      <c r="J5" s="76"/>
      <c r="K5" s="76"/>
      <c r="L5" s="76"/>
      <c r="M5" s="76"/>
      <c r="N5" s="76"/>
      <c r="O5" s="76"/>
      <c r="P5" s="76"/>
      <c r="Q5" s="4"/>
      <c r="R5" s="4"/>
      <c r="S5" s="4"/>
    </row>
    <row r="6" spans="1:19" ht="12.75" customHeight="1" x14ac:dyDescent="0.2">
      <c r="A6" s="1"/>
      <c r="B6" s="1"/>
      <c r="C6" s="91" t="s">
        <v>2</v>
      </c>
      <c r="D6" s="76"/>
      <c r="E6" s="76"/>
      <c r="F6" s="90" t="s">
        <v>55</v>
      </c>
      <c r="G6" s="90"/>
      <c r="H6" s="90"/>
      <c r="I6" s="90"/>
      <c r="J6" s="90"/>
      <c r="K6" s="90"/>
      <c r="L6" s="90"/>
      <c r="M6" s="90"/>
      <c r="N6" s="90"/>
      <c r="O6" s="90"/>
      <c r="P6" s="90"/>
      <c r="Q6" s="4"/>
      <c r="R6" s="4"/>
      <c r="S6" s="4"/>
    </row>
    <row r="7" spans="1:19" s="44" customFormat="1" x14ac:dyDescent="0.2">
      <c r="A7" s="47"/>
      <c r="B7" s="47"/>
      <c r="C7" s="47"/>
      <c r="D7" s="47"/>
      <c r="E7" s="47"/>
      <c r="F7" s="90" t="s">
        <v>56</v>
      </c>
      <c r="G7" s="90"/>
      <c r="H7" s="90"/>
      <c r="I7" s="90"/>
      <c r="J7" s="90"/>
      <c r="K7" s="90"/>
      <c r="L7" s="90"/>
      <c r="M7" s="90"/>
      <c r="N7" s="90"/>
      <c r="O7" s="90"/>
      <c r="P7" s="90"/>
      <c r="Q7" s="47"/>
      <c r="R7" s="50"/>
      <c r="S7" s="4"/>
    </row>
    <row r="8" spans="1:19" s="44" customFormat="1" x14ac:dyDescent="0.2">
      <c r="A8" s="47"/>
      <c r="B8" s="47"/>
      <c r="C8" s="47"/>
      <c r="D8" s="47"/>
      <c r="E8" s="47"/>
      <c r="F8" s="62" t="s">
        <v>57</v>
      </c>
      <c r="G8" s="62"/>
      <c r="H8" s="62"/>
      <c r="I8" s="62"/>
      <c r="J8" s="62"/>
      <c r="K8" s="62"/>
      <c r="L8" s="62"/>
      <c r="M8" s="62"/>
      <c r="N8" s="62"/>
      <c r="O8" s="62"/>
      <c r="P8" s="62"/>
      <c r="Q8" s="46"/>
      <c r="R8" s="49"/>
      <c r="S8" s="4"/>
    </row>
    <row r="9" spans="1:19" s="48" customFormat="1" x14ac:dyDescent="0.2">
      <c r="A9" s="50"/>
      <c r="B9" s="50"/>
      <c r="C9" s="50"/>
      <c r="D9" s="50"/>
      <c r="E9" s="50"/>
      <c r="F9" s="62" t="s">
        <v>90</v>
      </c>
      <c r="G9" s="62"/>
      <c r="H9" s="62"/>
      <c r="I9" s="62"/>
      <c r="J9" s="62"/>
      <c r="K9" s="62"/>
      <c r="L9" s="62"/>
      <c r="M9" s="62"/>
      <c r="N9" s="62"/>
      <c r="O9" s="62"/>
      <c r="P9" s="62"/>
      <c r="Q9" s="49"/>
      <c r="R9" s="49"/>
      <c r="S9" s="4"/>
    </row>
    <row r="10" spans="1:19" ht="15.75" x14ac:dyDescent="0.25">
      <c r="A10" s="1"/>
      <c r="B10" s="1"/>
      <c r="C10" s="91" t="s">
        <v>3</v>
      </c>
      <c r="D10" s="76"/>
      <c r="E10" s="76"/>
      <c r="F10" s="90" t="s">
        <v>33</v>
      </c>
      <c r="G10" s="76"/>
      <c r="H10" s="76"/>
      <c r="I10" s="76"/>
      <c r="J10" s="76"/>
      <c r="K10" s="5"/>
      <c r="L10" s="6"/>
      <c r="M10" s="6"/>
      <c r="N10" s="6"/>
      <c r="O10" s="6"/>
      <c r="P10" s="7"/>
      <c r="Q10" s="4"/>
      <c r="R10" s="4"/>
      <c r="S10" s="4"/>
    </row>
    <row r="11" spans="1:19" ht="10.5" customHeight="1" x14ac:dyDescent="0.25">
      <c r="A11" s="8"/>
      <c r="B11" s="8"/>
      <c r="C11" s="8"/>
      <c r="D11" s="9"/>
      <c r="E11" s="9"/>
      <c r="F11" s="10"/>
      <c r="G11" s="11"/>
      <c r="H11" s="11"/>
      <c r="I11" s="11"/>
      <c r="J11" s="11"/>
      <c r="K11" s="5"/>
      <c r="L11" s="6"/>
      <c r="M11" s="38"/>
      <c r="N11" s="6"/>
      <c r="O11" s="6"/>
      <c r="P11" s="7"/>
      <c r="Q11" s="4"/>
      <c r="R11" s="4"/>
      <c r="S11" s="4"/>
    </row>
    <row r="12" spans="1:19" ht="36" x14ac:dyDescent="0.25">
      <c r="A12" s="8"/>
      <c r="B12" s="8"/>
      <c r="C12" s="68">
        <f>SUM($P18:$P136)</f>
        <v>47</v>
      </c>
      <c r="D12" s="65"/>
      <c r="E12" s="65" t="s">
        <v>4</v>
      </c>
      <c r="F12" s="69"/>
      <c r="G12" s="70">
        <f>IF(ISERR('Capture-Recapture Estimates'!$B$3), 0, 'Capture-Recapture Estimates'!$B$3)</f>
        <v>159</v>
      </c>
      <c r="H12" s="71" t="s">
        <v>5</v>
      </c>
      <c r="I12" s="72"/>
      <c r="J12" s="72"/>
      <c r="K12" s="66">
        <f>IF(ISERR('Capture-Recapture Estimates'!$B$4), 0, 'Capture-Recapture Estimates'!$B$4)</f>
        <v>0.22815533980582525</v>
      </c>
      <c r="L12" s="73" t="s">
        <v>6</v>
      </c>
      <c r="M12" s="74"/>
      <c r="N12" s="12"/>
      <c r="O12" s="12"/>
      <c r="P12" s="4"/>
      <c r="Q12" s="4"/>
      <c r="R12" s="4"/>
      <c r="S12" s="4"/>
    </row>
    <row r="13" spans="1:19" s="61" customFormat="1" x14ac:dyDescent="0.2">
      <c r="A13" s="9"/>
      <c r="B13" s="9"/>
      <c r="C13" s="84" t="s">
        <v>191</v>
      </c>
      <c r="D13" s="85"/>
      <c r="E13" s="85"/>
      <c r="F13" s="85"/>
      <c r="G13" s="85"/>
      <c r="H13" s="85"/>
      <c r="I13" s="85"/>
      <c r="J13" s="85"/>
      <c r="K13" s="85"/>
      <c r="L13" s="85"/>
      <c r="M13" s="85"/>
      <c r="N13" s="4"/>
      <c r="O13" s="4"/>
      <c r="P13" s="4"/>
      <c r="Q13" s="4"/>
      <c r="R13" s="4"/>
      <c r="S13" s="4"/>
    </row>
    <row r="14" spans="1:19" s="61" customFormat="1" x14ac:dyDescent="0.2">
      <c r="A14" s="9"/>
      <c r="B14" s="9"/>
      <c r="C14" s="86" t="s">
        <v>192</v>
      </c>
      <c r="D14" s="86"/>
      <c r="E14" s="86"/>
      <c r="F14" s="86"/>
      <c r="G14" s="86"/>
      <c r="H14" s="86"/>
      <c r="I14" s="86"/>
      <c r="J14" s="86"/>
      <c r="K14" s="86"/>
      <c r="L14" s="86"/>
      <c r="M14" s="86"/>
      <c r="N14" s="4"/>
      <c r="O14" s="4"/>
      <c r="P14" s="4"/>
      <c r="Q14" s="4"/>
      <c r="R14" s="4"/>
      <c r="S14" s="4"/>
    </row>
    <row r="15" spans="1:19" x14ac:dyDescent="0.2">
      <c r="A15" s="13"/>
      <c r="B15" s="13"/>
      <c r="C15" s="13"/>
      <c r="D15" s="14"/>
      <c r="E15" s="14"/>
      <c r="F15" s="14"/>
      <c r="G15" s="15"/>
      <c r="H15" s="64"/>
      <c r="I15" s="64"/>
      <c r="J15" s="64"/>
      <c r="K15" s="64"/>
      <c r="L15" s="64"/>
      <c r="M15" s="67"/>
      <c r="N15" s="16"/>
      <c r="O15" s="16"/>
      <c r="P15" s="16"/>
      <c r="Q15" s="4"/>
      <c r="R15" s="4"/>
      <c r="S15" s="4"/>
    </row>
    <row r="16" spans="1:19" x14ac:dyDescent="0.2">
      <c r="A16" s="13"/>
      <c r="B16" s="13"/>
      <c r="C16" s="13"/>
      <c r="D16" s="17"/>
      <c r="E16" s="75" t="s">
        <v>7</v>
      </c>
      <c r="F16" s="76"/>
      <c r="G16" s="76"/>
      <c r="H16" s="18">
        <f>IF(ISERR('Capture-Recapture Estimates'!B12), 0, 'Capture-Recapture Estimates'!B12)</f>
        <v>6.3106796116504854E-2</v>
      </c>
      <c r="I16" s="18">
        <f>IF(ISERR('Capture-Recapture Estimates'!C12), 0, 'Capture-Recapture Estimates'!C12)</f>
        <v>9.2233009708737865E-2</v>
      </c>
      <c r="J16" s="18">
        <f>IF(ISERR('Capture-Recapture Estimates'!D12), 0, 'Capture-Recapture Estimates'!D12)</f>
        <v>6.3106796116504854E-2</v>
      </c>
      <c r="K16" s="18">
        <f>IF(ISERR('Capture-Recapture Estimates'!E12), 0, 'Capture-Recapture Estimates'!E12)</f>
        <v>4.8543689320388349E-2</v>
      </c>
      <c r="L16" s="18">
        <f>IF(ISERR('Capture-Recapture Estimates'!F12), 0, 'Capture-Recapture Estimates'!F12)</f>
        <v>9.7087378640776691E-3</v>
      </c>
      <c r="M16" s="63">
        <f>IF(ISERR('Capture-Recapture Estimates'!G12), 0, 'Capture-Recapture Estimates'!G12)</f>
        <v>9.7087378640776691E-3</v>
      </c>
      <c r="N16" s="16"/>
      <c r="O16" s="16"/>
      <c r="P16" s="16"/>
      <c r="Q16" s="4"/>
      <c r="R16" s="4"/>
      <c r="S16" s="4"/>
    </row>
    <row r="17" spans="1:19" ht="25.5" customHeight="1" x14ac:dyDescent="0.2">
      <c r="A17" s="19"/>
      <c r="B17" s="19" t="s">
        <v>8</v>
      </c>
      <c r="C17" s="20" t="s">
        <v>9</v>
      </c>
      <c r="D17" s="20" t="s">
        <v>10</v>
      </c>
      <c r="E17" s="77" t="s">
        <v>11</v>
      </c>
      <c r="F17" s="78"/>
      <c r="G17" s="22" t="s">
        <v>193</v>
      </c>
      <c r="H17" s="23" t="s">
        <v>12</v>
      </c>
      <c r="I17" s="23" t="s">
        <v>13</v>
      </c>
      <c r="J17" s="23" t="s">
        <v>14</v>
      </c>
      <c r="K17" s="23" t="s">
        <v>15</v>
      </c>
      <c r="L17" s="23" t="s">
        <v>16</v>
      </c>
      <c r="M17" s="23" t="s">
        <v>17</v>
      </c>
      <c r="N17" s="24" t="s">
        <v>18</v>
      </c>
      <c r="O17" s="24" t="s">
        <v>19</v>
      </c>
      <c r="P17" s="24" t="s">
        <v>20</v>
      </c>
      <c r="Q17" s="22" t="s">
        <v>91</v>
      </c>
      <c r="R17" s="55" t="s">
        <v>94</v>
      </c>
      <c r="S17" s="4"/>
    </row>
    <row r="18" spans="1:19" ht="27" customHeight="1" x14ac:dyDescent="0.2">
      <c r="A18" s="25"/>
      <c r="B18" s="26">
        <v>1</v>
      </c>
      <c r="C18" s="27" t="s">
        <v>36</v>
      </c>
      <c r="D18" s="26">
        <v>2</v>
      </c>
      <c r="E18" s="79" t="s">
        <v>58</v>
      </c>
      <c r="F18" s="80"/>
      <c r="G18" s="28" t="s">
        <v>59</v>
      </c>
      <c r="H18" s="28">
        <v>1</v>
      </c>
      <c r="I18" s="28"/>
      <c r="J18" s="28">
        <v>1</v>
      </c>
      <c r="K18" s="28">
        <v>1</v>
      </c>
      <c r="L18" s="28">
        <v>1</v>
      </c>
      <c r="M18" s="28">
        <v>1</v>
      </c>
      <c r="N18" s="29">
        <f>IF((SUM(H18:M18) = 1), 1, 0)</f>
        <v>0</v>
      </c>
      <c r="O18" s="29">
        <f t="shared" ref="O18:O136" si="0">IF(N18, 0, 1)</f>
        <v>1</v>
      </c>
      <c r="P18" s="29">
        <f>IF(SUM(H18:M18) &gt; 0, 1, 0)</f>
        <v>1</v>
      </c>
      <c r="Q18" s="57" t="s">
        <v>92</v>
      </c>
      <c r="R18" s="56" t="s">
        <v>93</v>
      </c>
      <c r="S18" s="4"/>
    </row>
    <row r="19" spans="1:19" s="40" customFormat="1" ht="62.45" customHeight="1" x14ac:dyDescent="0.2">
      <c r="A19" s="39"/>
      <c r="B19" s="32">
        <v>2</v>
      </c>
      <c r="C19" s="43" t="s">
        <v>42</v>
      </c>
      <c r="D19" s="32"/>
      <c r="E19" s="82" t="s">
        <v>60</v>
      </c>
      <c r="F19" s="83"/>
      <c r="G19" s="30" t="s">
        <v>59</v>
      </c>
      <c r="H19" s="30"/>
      <c r="I19" s="30">
        <v>1</v>
      </c>
      <c r="J19" s="30"/>
      <c r="K19" s="30"/>
      <c r="L19" s="30"/>
      <c r="M19" s="30"/>
      <c r="N19" s="29">
        <f t="shared" ref="N19:N64" si="1">IF((SUM(H19:M19) = 1), 1, 0)</f>
        <v>1</v>
      </c>
      <c r="O19" s="29">
        <f t="shared" ref="O19:O64" si="2">IF(N19, 0, 1)</f>
        <v>0</v>
      </c>
      <c r="P19" s="29">
        <f t="shared" ref="P19:P64" si="3">IF(SUM(H19:M19) &gt; 0, 1, 0)</f>
        <v>1</v>
      </c>
      <c r="Q19" s="58" t="s">
        <v>96</v>
      </c>
      <c r="R19" s="56" t="s">
        <v>95</v>
      </c>
      <c r="S19" s="4"/>
    </row>
    <row r="20" spans="1:19" s="42" customFormat="1" ht="31.15" customHeight="1" x14ac:dyDescent="0.2">
      <c r="A20" s="41"/>
      <c r="B20" s="32">
        <v>3</v>
      </c>
      <c r="C20" s="43">
        <v>1.6</v>
      </c>
      <c r="D20" s="32"/>
      <c r="E20" s="82" t="s">
        <v>43</v>
      </c>
      <c r="F20" s="83"/>
      <c r="G20" s="30" t="s">
        <v>59</v>
      </c>
      <c r="H20" s="30"/>
      <c r="I20" s="30"/>
      <c r="J20" s="30">
        <v>1</v>
      </c>
      <c r="K20" s="30"/>
      <c r="L20" s="30"/>
      <c r="M20" s="30"/>
      <c r="N20" s="29">
        <f t="shared" si="1"/>
        <v>1</v>
      </c>
      <c r="O20" s="29">
        <f t="shared" si="2"/>
        <v>0</v>
      </c>
      <c r="P20" s="29">
        <f t="shared" si="3"/>
        <v>1</v>
      </c>
      <c r="Q20" s="58" t="s">
        <v>98</v>
      </c>
      <c r="R20" s="56" t="s">
        <v>97</v>
      </c>
      <c r="S20" s="4"/>
    </row>
    <row r="21" spans="1:19" s="42" customFormat="1" ht="31.15" customHeight="1" x14ac:dyDescent="0.2">
      <c r="A21" s="41"/>
      <c r="B21" s="32">
        <v>4</v>
      </c>
      <c r="C21" s="43">
        <v>1</v>
      </c>
      <c r="D21" s="32"/>
      <c r="E21" s="82" t="s">
        <v>61</v>
      </c>
      <c r="F21" s="83"/>
      <c r="G21" s="30" t="s">
        <v>59</v>
      </c>
      <c r="H21" s="30"/>
      <c r="I21" s="30"/>
      <c r="J21" s="30">
        <v>1</v>
      </c>
      <c r="K21" s="30"/>
      <c r="L21" s="30"/>
      <c r="M21" s="30"/>
      <c r="N21" s="29">
        <f t="shared" si="1"/>
        <v>1</v>
      </c>
      <c r="O21" s="29">
        <f t="shared" si="2"/>
        <v>0</v>
      </c>
      <c r="P21" s="29">
        <f t="shared" si="3"/>
        <v>1</v>
      </c>
      <c r="Q21" s="58" t="s">
        <v>100</v>
      </c>
      <c r="R21" s="59" t="s">
        <v>99</v>
      </c>
      <c r="S21" s="4"/>
    </row>
    <row r="22" spans="1:19" s="42" customFormat="1" ht="31.15" customHeight="1" x14ac:dyDescent="0.2">
      <c r="A22" s="41"/>
      <c r="B22" s="32">
        <v>5</v>
      </c>
      <c r="C22" s="43">
        <v>1.1000000000000001</v>
      </c>
      <c r="D22" s="32"/>
      <c r="E22" s="82" t="s">
        <v>44</v>
      </c>
      <c r="F22" s="83"/>
      <c r="G22" s="30" t="s">
        <v>59</v>
      </c>
      <c r="H22" s="30"/>
      <c r="I22" s="30"/>
      <c r="J22" s="30">
        <v>1</v>
      </c>
      <c r="K22" s="30">
        <v>1</v>
      </c>
      <c r="L22" s="30"/>
      <c r="M22" s="30"/>
      <c r="N22" s="29">
        <f t="shared" si="1"/>
        <v>0</v>
      </c>
      <c r="O22" s="29">
        <f t="shared" si="2"/>
        <v>1</v>
      </c>
      <c r="P22" s="29">
        <f t="shared" si="3"/>
        <v>1</v>
      </c>
      <c r="Q22" s="58" t="s">
        <v>101</v>
      </c>
      <c r="R22" s="56" t="s">
        <v>102</v>
      </c>
      <c r="S22" s="4"/>
    </row>
    <row r="23" spans="1:19" ht="38.25" x14ac:dyDescent="0.2">
      <c r="A23" s="25"/>
      <c r="B23" s="32">
        <v>6</v>
      </c>
      <c r="C23" s="27">
        <v>1.2</v>
      </c>
      <c r="D23" s="26"/>
      <c r="E23" s="79" t="s">
        <v>62</v>
      </c>
      <c r="F23" s="80"/>
      <c r="G23" s="28" t="s">
        <v>59</v>
      </c>
      <c r="H23" s="28"/>
      <c r="I23" s="28">
        <v>1</v>
      </c>
      <c r="J23" s="28"/>
      <c r="K23" s="28"/>
      <c r="L23" s="30"/>
      <c r="M23" s="28"/>
      <c r="N23" s="29">
        <f t="shared" si="1"/>
        <v>1</v>
      </c>
      <c r="O23" s="29">
        <f t="shared" si="2"/>
        <v>0</v>
      </c>
      <c r="P23" s="29">
        <f t="shared" si="3"/>
        <v>1</v>
      </c>
      <c r="Q23" s="58" t="s">
        <v>104</v>
      </c>
      <c r="R23" s="56" t="s">
        <v>103</v>
      </c>
      <c r="S23" s="4"/>
    </row>
    <row r="24" spans="1:19" ht="27" customHeight="1" x14ac:dyDescent="0.2">
      <c r="A24" s="25"/>
      <c r="B24" s="32">
        <v>7</v>
      </c>
      <c r="C24" s="27">
        <v>1.2</v>
      </c>
      <c r="D24" s="26"/>
      <c r="E24" s="81" t="s">
        <v>63</v>
      </c>
      <c r="F24" s="80"/>
      <c r="G24" s="28" t="s">
        <v>59</v>
      </c>
      <c r="H24" s="28"/>
      <c r="I24" s="28">
        <v>1</v>
      </c>
      <c r="J24" s="28"/>
      <c r="K24" s="30"/>
      <c r="L24" s="30"/>
      <c r="M24" s="28"/>
      <c r="N24" s="29">
        <f t="shared" si="1"/>
        <v>1</v>
      </c>
      <c r="O24" s="29">
        <f t="shared" si="2"/>
        <v>0</v>
      </c>
      <c r="P24" s="29">
        <f t="shared" si="3"/>
        <v>1</v>
      </c>
      <c r="Q24" s="58" t="s">
        <v>106</v>
      </c>
      <c r="R24" s="56" t="s">
        <v>105</v>
      </c>
      <c r="S24" s="4"/>
    </row>
    <row r="25" spans="1:19" s="42" customFormat="1" ht="27" customHeight="1" x14ac:dyDescent="0.2">
      <c r="A25" s="41"/>
      <c r="B25" s="32">
        <v>8</v>
      </c>
      <c r="C25" s="31">
        <v>1.2</v>
      </c>
      <c r="D25" s="32"/>
      <c r="E25" s="82" t="s">
        <v>64</v>
      </c>
      <c r="F25" s="83"/>
      <c r="G25" s="30" t="s">
        <v>59</v>
      </c>
      <c r="H25" s="30">
        <v>1</v>
      </c>
      <c r="I25" s="30"/>
      <c r="J25" s="30"/>
      <c r="K25" s="30"/>
      <c r="L25" s="30"/>
      <c r="M25" s="30"/>
      <c r="N25" s="29">
        <f t="shared" si="1"/>
        <v>1</v>
      </c>
      <c r="O25" s="29">
        <f t="shared" si="2"/>
        <v>0</v>
      </c>
      <c r="P25" s="29">
        <f t="shared" si="3"/>
        <v>1</v>
      </c>
      <c r="Q25" s="58" t="s">
        <v>107</v>
      </c>
      <c r="R25" s="56" t="s">
        <v>108</v>
      </c>
      <c r="S25" s="4"/>
    </row>
    <row r="26" spans="1:19" s="42" customFormat="1" ht="25.5" x14ac:dyDescent="0.2">
      <c r="A26" s="41"/>
      <c r="B26" s="32">
        <v>9</v>
      </c>
      <c r="C26" s="31">
        <v>1.4</v>
      </c>
      <c r="D26" s="32"/>
      <c r="E26" s="82" t="s">
        <v>65</v>
      </c>
      <c r="F26" s="83"/>
      <c r="G26" s="30" t="s">
        <v>59</v>
      </c>
      <c r="H26" s="30">
        <v>1</v>
      </c>
      <c r="I26" s="30"/>
      <c r="J26" s="30"/>
      <c r="K26" s="30"/>
      <c r="L26" s="30"/>
      <c r="M26" s="30"/>
      <c r="N26" s="29">
        <f t="shared" si="1"/>
        <v>1</v>
      </c>
      <c r="O26" s="29">
        <f t="shared" si="2"/>
        <v>0</v>
      </c>
      <c r="P26" s="29">
        <f t="shared" si="3"/>
        <v>1</v>
      </c>
      <c r="Q26" s="58" t="s">
        <v>110</v>
      </c>
      <c r="R26" s="56" t="s">
        <v>109</v>
      </c>
      <c r="S26" s="4"/>
    </row>
    <row r="27" spans="1:19" s="42" customFormat="1" ht="38.25" x14ac:dyDescent="0.2">
      <c r="A27" s="41"/>
      <c r="B27" s="32">
        <v>10</v>
      </c>
      <c r="C27" s="31">
        <v>1.4</v>
      </c>
      <c r="D27" s="32"/>
      <c r="E27" s="82" t="s">
        <v>45</v>
      </c>
      <c r="F27" s="83"/>
      <c r="G27" s="30" t="s">
        <v>59</v>
      </c>
      <c r="H27" s="30"/>
      <c r="I27" s="30"/>
      <c r="J27" s="30">
        <v>1</v>
      </c>
      <c r="K27" s="30">
        <v>1</v>
      </c>
      <c r="L27" s="30"/>
      <c r="M27" s="30"/>
      <c r="N27" s="29">
        <f t="shared" si="1"/>
        <v>0</v>
      </c>
      <c r="O27" s="29">
        <f t="shared" si="2"/>
        <v>1</v>
      </c>
      <c r="P27" s="29">
        <f t="shared" si="3"/>
        <v>1</v>
      </c>
      <c r="Q27" s="58" t="s">
        <v>112</v>
      </c>
      <c r="R27" s="56" t="s">
        <v>111</v>
      </c>
      <c r="S27" s="4"/>
    </row>
    <row r="28" spans="1:19" s="42" customFormat="1" ht="31.9" customHeight="1" x14ac:dyDescent="0.2">
      <c r="A28" s="41"/>
      <c r="B28" s="32">
        <v>11</v>
      </c>
      <c r="C28" s="31">
        <v>1.5</v>
      </c>
      <c r="D28" s="32"/>
      <c r="E28" s="82" t="s">
        <v>66</v>
      </c>
      <c r="F28" s="83"/>
      <c r="G28" s="30" t="s">
        <v>59</v>
      </c>
      <c r="H28" s="30"/>
      <c r="I28" s="30"/>
      <c r="J28" s="30">
        <v>1</v>
      </c>
      <c r="K28" s="30"/>
      <c r="L28" s="30"/>
      <c r="M28" s="30"/>
      <c r="N28" s="29">
        <f t="shared" si="1"/>
        <v>1</v>
      </c>
      <c r="O28" s="29">
        <f t="shared" si="2"/>
        <v>0</v>
      </c>
      <c r="P28" s="29">
        <f t="shared" si="3"/>
        <v>1</v>
      </c>
      <c r="Q28" s="58" t="s">
        <v>114</v>
      </c>
      <c r="R28" s="56" t="s">
        <v>113</v>
      </c>
      <c r="S28" s="4"/>
    </row>
    <row r="29" spans="1:19" ht="51" customHeight="1" x14ac:dyDescent="0.2">
      <c r="A29" s="25"/>
      <c r="B29" s="32">
        <v>12</v>
      </c>
      <c r="C29" s="27">
        <v>1.5</v>
      </c>
      <c r="D29" s="26"/>
      <c r="E29" s="81" t="s">
        <v>67</v>
      </c>
      <c r="F29" s="80"/>
      <c r="G29" s="30" t="s">
        <v>59</v>
      </c>
      <c r="H29" s="30"/>
      <c r="I29" s="28">
        <v>1</v>
      </c>
      <c r="J29" s="28"/>
      <c r="K29" s="28">
        <v>1</v>
      </c>
      <c r="L29" s="30"/>
      <c r="M29" s="28"/>
      <c r="N29" s="29">
        <f t="shared" si="1"/>
        <v>0</v>
      </c>
      <c r="O29" s="29">
        <f t="shared" si="2"/>
        <v>1</v>
      </c>
      <c r="P29" s="29">
        <f t="shared" si="3"/>
        <v>1</v>
      </c>
      <c r="Q29" s="58" t="s">
        <v>115</v>
      </c>
      <c r="R29" s="56" t="s">
        <v>116</v>
      </c>
      <c r="S29" s="4"/>
    </row>
    <row r="30" spans="1:19" s="42" customFormat="1" ht="51" customHeight="1" x14ac:dyDescent="0.2">
      <c r="A30" s="41"/>
      <c r="B30" s="32">
        <v>13</v>
      </c>
      <c r="C30" s="31">
        <v>1.6</v>
      </c>
      <c r="D30" s="32"/>
      <c r="E30" s="82" t="s">
        <v>47</v>
      </c>
      <c r="F30" s="83"/>
      <c r="G30" s="30" t="s">
        <v>59</v>
      </c>
      <c r="H30" s="30">
        <v>1</v>
      </c>
      <c r="I30" s="30"/>
      <c r="J30" s="30"/>
      <c r="K30" s="30"/>
      <c r="L30" s="30"/>
      <c r="M30" s="30"/>
      <c r="N30" s="29">
        <f t="shared" si="1"/>
        <v>1</v>
      </c>
      <c r="O30" s="29">
        <f t="shared" si="2"/>
        <v>0</v>
      </c>
      <c r="P30" s="29">
        <f t="shared" si="3"/>
        <v>1</v>
      </c>
      <c r="Q30" s="58" t="s">
        <v>118</v>
      </c>
      <c r="R30" s="56" t="s">
        <v>117</v>
      </c>
      <c r="S30" s="4"/>
    </row>
    <row r="31" spans="1:19" s="42" customFormat="1" ht="51" customHeight="1" x14ac:dyDescent="0.2">
      <c r="A31" s="41"/>
      <c r="B31" s="32">
        <v>14</v>
      </c>
      <c r="C31" s="31">
        <v>1.6</v>
      </c>
      <c r="D31" s="32"/>
      <c r="E31" s="82" t="s">
        <v>46</v>
      </c>
      <c r="F31" s="83"/>
      <c r="G31" s="30" t="s">
        <v>59</v>
      </c>
      <c r="H31" s="30"/>
      <c r="I31" s="30"/>
      <c r="J31" s="30"/>
      <c r="K31" s="30"/>
      <c r="L31" s="30">
        <v>1</v>
      </c>
      <c r="M31" s="30"/>
      <c r="N31" s="29">
        <f t="shared" si="1"/>
        <v>1</v>
      </c>
      <c r="O31" s="29">
        <f t="shared" si="2"/>
        <v>0</v>
      </c>
      <c r="P31" s="29">
        <f t="shared" si="3"/>
        <v>1</v>
      </c>
      <c r="Q31" s="58" t="s">
        <v>120</v>
      </c>
      <c r="R31" s="56" t="s">
        <v>119</v>
      </c>
      <c r="S31" s="4"/>
    </row>
    <row r="32" spans="1:19" ht="27" customHeight="1" x14ac:dyDescent="0.2">
      <c r="A32" s="25"/>
      <c r="B32" s="32">
        <v>15</v>
      </c>
      <c r="C32" s="27">
        <v>1.6</v>
      </c>
      <c r="D32" s="26"/>
      <c r="E32" s="81" t="s">
        <v>68</v>
      </c>
      <c r="F32" s="80"/>
      <c r="G32" s="28" t="s">
        <v>59</v>
      </c>
      <c r="H32" s="30"/>
      <c r="I32" s="28">
        <v>1</v>
      </c>
      <c r="J32" s="28">
        <v>1</v>
      </c>
      <c r="K32" s="28"/>
      <c r="L32" s="28"/>
      <c r="M32" s="28"/>
      <c r="N32" s="29">
        <f t="shared" si="1"/>
        <v>0</v>
      </c>
      <c r="O32" s="29">
        <f t="shared" si="2"/>
        <v>1</v>
      </c>
      <c r="P32" s="29">
        <f t="shared" si="3"/>
        <v>1</v>
      </c>
      <c r="Q32" s="58" t="s">
        <v>122</v>
      </c>
      <c r="R32" s="56" t="s">
        <v>121</v>
      </c>
      <c r="S32" s="4"/>
    </row>
    <row r="33" spans="1:19" ht="51" x14ac:dyDescent="0.2">
      <c r="A33" s="25"/>
      <c r="B33" s="32">
        <v>16</v>
      </c>
      <c r="C33" s="27">
        <v>1</v>
      </c>
      <c r="D33" s="26"/>
      <c r="E33" s="81" t="s">
        <v>69</v>
      </c>
      <c r="F33" s="80"/>
      <c r="G33" s="30" t="s">
        <v>124</v>
      </c>
      <c r="H33" s="28"/>
      <c r="I33" s="30">
        <v>1</v>
      </c>
      <c r="J33" s="28"/>
      <c r="K33" s="28"/>
      <c r="L33" s="28"/>
      <c r="M33" s="28"/>
      <c r="N33" s="29">
        <f t="shared" si="1"/>
        <v>1</v>
      </c>
      <c r="O33" s="29">
        <f t="shared" si="2"/>
        <v>0</v>
      </c>
      <c r="P33" s="29">
        <f t="shared" si="3"/>
        <v>1</v>
      </c>
      <c r="Q33" s="58" t="s">
        <v>125</v>
      </c>
      <c r="R33" s="56" t="s">
        <v>123</v>
      </c>
      <c r="S33" s="4"/>
    </row>
    <row r="34" spans="1:19" ht="45.75" customHeight="1" x14ac:dyDescent="0.2">
      <c r="A34" s="25"/>
      <c r="B34" s="32">
        <v>17</v>
      </c>
      <c r="C34" s="27">
        <v>1.6</v>
      </c>
      <c r="D34" s="26"/>
      <c r="E34" s="81" t="s">
        <v>70</v>
      </c>
      <c r="F34" s="80"/>
      <c r="G34" s="30" t="s">
        <v>59</v>
      </c>
      <c r="H34" s="28"/>
      <c r="I34" s="30">
        <v>1</v>
      </c>
      <c r="J34" s="28"/>
      <c r="K34" s="28"/>
      <c r="L34" s="30"/>
      <c r="M34" s="28"/>
      <c r="N34" s="29">
        <f t="shared" si="1"/>
        <v>1</v>
      </c>
      <c r="O34" s="29">
        <f t="shared" si="2"/>
        <v>0</v>
      </c>
      <c r="P34" s="29">
        <f t="shared" si="3"/>
        <v>1</v>
      </c>
      <c r="Q34" s="58" t="s">
        <v>127</v>
      </c>
      <c r="R34" s="56" t="s">
        <v>126</v>
      </c>
      <c r="S34" s="4"/>
    </row>
    <row r="35" spans="1:19" ht="63.75" x14ac:dyDescent="0.2">
      <c r="A35" s="25"/>
      <c r="B35" s="32">
        <v>18</v>
      </c>
      <c r="C35" s="31">
        <v>1.6</v>
      </c>
      <c r="D35" s="32"/>
      <c r="E35" s="81" t="s">
        <v>130</v>
      </c>
      <c r="F35" s="80"/>
      <c r="G35" s="30" t="s">
        <v>71</v>
      </c>
      <c r="H35" s="28"/>
      <c r="I35" s="28">
        <v>1</v>
      </c>
      <c r="J35" s="28"/>
      <c r="K35" s="30"/>
      <c r="L35" s="30"/>
      <c r="M35" s="28"/>
      <c r="N35" s="29">
        <f t="shared" si="1"/>
        <v>1</v>
      </c>
      <c r="O35" s="29">
        <f t="shared" si="2"/>
        <v>0</v>
      </c>
      <c r="P35" s="29">
        <f t="shared" si="3"/>
        <v>1</v>
      </c>
      <c r="Q35" s="58" t="s">
        <v>129</v>
      </c>
      <c r="R35" s="56" t="s">
        <v>128</v>
      </c>
      <c r="S35" s="4"/>
    </row>
    <row r="36" spans="1:19" s="42" customFormat="1" ht="46.5" customHeight="1" x14ac:dyDescent="0.2">
      <c r="A36" s="41"/>
      <c r="B36" s="32">
        <v>19</v>
      </c>
      <c r="C36" s="31">
        <v>2.1</v>
      </c>
      <c r="D36" s="32"/>
      <c r="E36" s="82" t="s">
        <v>132</v>
      </c>
      <c r="F36" s="83"/>
      <c r="G36" s="30" t="s">
        <v>59</v>
      </c>
      <c r="H36" s="30"/>
      <c r="I36" s="30"/>
      <c r="J36" s="30">
        <v>1</v>
      </c>
      <c r="K36" s="30">
        <v>1</v>
      </c>
      <c r="L36" s="30"/>
      <c r="M36" s="30"/>
      <c r="N36" s="29">
        <f t="shared" si="1"/>
        <v>0</v>
      </c>
      <c r="O36" s="29">
        <f t="shared" si="2"/>
        <v>1</v>
      </c>
      <c r="P36" s="29">
        <f t="shared" si="3"/>
        <v>1</v>
      </c>
      <c r="Q36" s="58" t="s">
        <v>133</v>
      </c>
      <c r="R36" s="56" t="s">
        <v>131</v>
      </c>
      <c r="S36" s="4"/>
    </row>
    <row r="37" spans="1:19" ht="14.25" x14ac:dyDescent="0.2">
      <c r="A37" s="25"/>
      <c r="B37" s="32">
        <v>20</v>
      </c>
      <c r="C37" s="31">
        <v>2.1</v>
      </c>
      <c r="D37" s="32">
        <v>4</v>
      </c>
      <c r="E37" s="81" t="s">
        <v>48</v>
      </c>
      <c r="F37" s="80"/>
      <c r="G37" s="30" t="s">
        <v>59</v>
      </c>
      <c r="H37" s="28">
        <v>1</v>
      </c>
      <c r="I37" s="28"/>
      <c r="J37" s="28"/>
      <c r="K37" s="28"/>
      <c r="L37" s="30"/>
      <c r="M37" s="28"/>
      <c r="N37" s="29">
        <f t="shared" si="1"/>
        <v>1</v>
      </c>
      <c r="O37" s="29">
        <f t="shared" si="2"/>
        <v>0</v>
      </c>
      <c r="P37" s="29">
        <f t="shared" si="3"/>
        <v>1</v>
      </c>
      <c r="Q37" s="58" t="s">
        <v>135</v>
      </c>
      <c r="R37" s="56" t="s">
        <v>134</v>
      </c>
      <c r="S37" s="4"/>
    </row>
    <row r="38" spans="1:19" ht="71.25" customHeight="1" x14ac:dyDescent="0.2">
      <c r="A38" s="25"/>
      <c r="B38" s="32">
        <v>21</v>
      </c>
      <c r="C38" s="31">
        <v>2.1</v>
      </c>
      <c r="D38" s="32">
        <v>6</v>
      </c>
      <c r="E38" s="81" t="s">
        <v>137</v>
      </c>
      <c r="F38" s="80"/>
      <c r="G38" s="30" t="s">
        <v>71</v>
      </c>
      <c r="H38" s="30">
        <v>1</v>
      </c>
      <c r="I38" s="28"/>
      <c r="J38" s="30"/>
      <c r="K38" s="30"/>
      <c r="L38" s="30"/>
      <c r="M38" s="28"/>
      <c r="N38" s="29">
        <f t="shared" si="1"/>
        <v>1</v>
      </c>
      <c r="O38" s="29">
        <f t="shared" si="2"/>
        <v>0</v>
      </c>
      <c r="P38" s="29">
        <f t="shared" si="3"/>
        <v>1</v>
      </c>
      <c r="Q38" s="58" t="s">
        <v>136</v>
      </c>
      <c r="R38" s="56"/>
      <c r="S38" s="4"/>
    </row>
    <row r="39" spans="1:19" ht="78" customHeight="1" x14ac:dyDescent="0.2">
      <c r="A39" s="25"/>
      <c r="B39" s="32">
        <v>22</v>
      </c>
      <c r="C39" s="31">
        <v>2.1</v>
      </c>
      <c r="D39" s="32"/>
      <c r="E39" s="81" t="s">
        <v>138</v>
      </c>
      <c r="F39" s="80"/>
      <c r="G39" s="30" t="s">
        <v>71</v>
      </c>
      <c r="H39" s="30"/>
      <c r="I39" s="30">
        <v>1</v>
      </c>
      <c r="J39" s="30"/>
      <c r="K39" s="30"/>
      <c r="L39" s="30"/>
      <c r="M39" s="28"/>
      <c r="N39" s="29">
        <f t="shared" si="1"/>
        <v>1</v>
      </c>
      <c r="O39" s="29">
        <f t="shared" si="2"/>
        <v>0</v>
      </c>
      <c r="P39" s="29">
        <f t="shared" si="3"/>
        <v>1</v>
      </c>
      <c r="Q39" s="58" t="s">
        <v>139</v>
      </c>
      <c r="R39" s="56"/>
      <c r="S39" s="4"/>
    </row>
    <row r="40" spans="1:19" ht="49.5" customHeight="1" x14ac:dyDescent="0.2">
      <c r="A40" s="25"/>
      <c r="B40" s="32">
        <v>23</v>
      </c>
      <c r="C40" s="31">
        <v>2.1</v>
      </c>
      <c r="D40" s="32"/>
      <c r="E40" s="81" t="s">
        <v>140</v>
      </c>
      <c r="F40" s="80"/>
      <c r="G40" s="30" t="s">
        <v>59</v>
      </c>
      <c r="H40" s="30"/>
      <c r="I40" s="30">
        <v>1</v>
      </c>
      <c r="J40" s="30"/>
      <c r="K40" s="30"/>
      <c r="L40" s="30"/>
      <c r="M40" s="28"/>
      <c r="N40" s="29">
        <f t="shared" si="1"/>
        <v>1</v>
      </c>
      <c r="O40" s="29">
        <f t="shared" si="2"/>
        <v>0</v>
      </c>
      <c r="P40" s="29">
        <f t="shared" si="3"/>
        <v>1</v>
      </c>
      <c r="Q40" s="58" t="s">
        <v>142</v>
      </c>
      <c r="R40" s="56" t="s">
        <v>141</v>
      </c>
      <c r="S40" s="4"/>
    </row>
    <row r="41" spans="1:19" ht="45" customHeight="1" x14ac:dyDescent="0.2">
      <c r="A41" s="25"/>
      <c r="B41" s="32">
        <v>24</v>
      </c>
      <c r="C41" s="31">
        <v>2.2000000000000002</v>
      </c>
      <c r="D41" s="32"/>
      <c r="E41" s="81" t="s">
        <v>72</v>
      </c>
      <c r="F41" s="80"/>
      <c r="G41" s="30" t="s">
        <v>59</v>
      </c>
      <c r="H41" s="30"/>
      <c r="I41" s="30">
        <v>1</v>
      </c>
      <c r="J41" s="30"/>
      <c r="K41" s="30"/>
      <c r="L41" s="30"/>
      <c r="M41" s="28"/>
      <c r="N41" s="29">
        <f t="shared" si="1"/>
        <v>1</v>
      </c>
      <c r="O41" s="29">
        <f t="shared" si="2"/>
        <v>0</v>
      </c>
      <c r="P41" s="29">
        <f t="shared" si="3"/>
        <v>1</v>
      </c>
      <c r="Q41" s="58" t="s">
        <v>144</v>
      </c>
      <c r="R41" s="56" t="s">
        <v>143</v>
      </c>
      <c r="S41" s="4"/>
    </row>
    <row r="42" spans="1:19" s="42" customFormat="1" ht="45" customHeight="1" x14ac:dyDescent="0.2">
      <c r="A42" s="41"/>
      <c r="B42" s="32">
        <v>25</v>
      </c>
      <c r="C42" s="31">
        <v>2.2000000000000002</v>
      </c>
      <c r="D42" s="32"/>
      <c r="E42" s="82" t="s">
        <v>73</v>
      </c>
      <c r="F42" s="83"/>
      <c r="G42" s="30" t="s">
        <v>59</v>
      </c>
      <c r="H42" s="30"/>
      <c r="I42" s="30"/>
      <c r="J42" s="30"/>
      <c r="K42" s="30">
        <v>1</v>
      </c>
      <c r="L42" s="30"/>
      <c r="M42" s="30"/>
      <c r="N42" s="29">
        <f t="shared" si="1"/>
        <v>1</v>
      </c>
      <c r="O42" s="29">
        <f t="shared" si="2"/>
        <v>0</v>
      </c>
      <c r="P42" s="29">
        <f t="shared" si="3"/>
        <v>1</v>
      </c>
      <c r="Q42" s="58" t="s">
        <v>146</v>
      </c>
      <c r="R42" s="56" t="s">
        <v>145</v>
      </c>
      <c r="S42" s="4"/>
    </row>
    <row r="43" spans="1:19" s="42" customFormat="1" ht="45" customHeight="1" x14ac:dyDescent="0.2">
      <c r="A43" s="41"/>
      <c r="B43" s="32">
        <v>26</v>
      </c>
      <c r="C43" s="31">
        <v>2.2000000000000002</v>
      </c>
      <c r="D43" s="32"/>
      <c r="E43" s="82" t="s">
        <v>74</v>
      </c>
      <c r="F43" s="83"/>
      <c r="G43" s="30" t="s">
        <v>71</v>
      </c>
      <c r="H43" s="30"/>
      <c r="I43" s="30"/>
      <c r="J43" s="30"/>
      <c r="K43" s="30">
        <v>1</v>
      </c>
      <c r="L43" s="30"/>
      <c r="M43" s="30"/>
      <c r="N43" s="29">
        <f t="shared" si="1"/>
        <v>1</v>
      </c>
      <c r="O43" s="29">
        <f t="shared" si="2"/>
        <v>0</v>
      </c>
      <c r="P43" s="29">
        <f t="shared" si="3"/>
        <v>1</v>
      </c>
      <c r="Q43" s="58" t="s">
        <v>147</v>
      </c>
      <c r="S43" s="4"/>
    </row>
    <row r="44" spans="1:19" ht="51" x14ac:dyDescent="0.2">
      <c r="A44" s="25"/>
      <c r="B44" s="32">
        <v>27</v>
      </c>
      <c r="C44" s="31">
        <v>2.2999999999999998</v>
      </c>
      <c r="D44" s="32"/>
      <c r="E44" s="81" t="s">
        <v>149</v>
      </c>
      <c r="F44" s="80"/>
      <c r="G44" s="30" t="s">
        <v>124</v>
      </c>
      <c r="H44" s="30">
        <v>1</v>
      </c>
      <c r="I44" s="30"/>
      <c r="J44" s="30">
        <v>1</v>
      </c>
      <c r="K44" s="30"/>
      <c r="L44" s="30"/>
      <c r="M44" s="28"/>
      <c r="N44" s="29">
        <f t="shared" si="1"/>
        <v>0</v>
      </c>
      <c r="O44" s="29">
        <f t="shared" si="2"/>
        <v>1</v>
      </c>
      <c r="P44" s="29">
        <f t="shared" si="3"/>
        <v>1</v>
      </c>
      <c r="Q44" s="58" t="s">
        <v>150</v>
      </c>
      <c r="R44" s="56" t="s">
        <v>148</v>
      </c>
      <c r="S44" s="4"/>
    </row>
    <row r="45" spans="1:19" s="42" customFormat="1" ht="63.75" x14ac:dyDescent="0.2">
      <c r="A45" s="41"/>
      <c r="B45" s="32">
        <v>28</v>
      </c>
      <c r="C45" s="31">
        <v>2.2999999999999998</v>
      </c>
      <c r="D45" s="32"/>
      <c r="E45" s="82" t="s">
        <v>75</v>
      </c>
      <c r="F45" s="83"/>
      <c r="G45" s="30" t="s">
        <v>59</v>
      </c>
      <c r="H45" s="30"/>
      <c r="I45" s="30"/>
      <c r="J45" s="30">
        <v>1</v>
      </c>
      <c r="K45" s="30"/>
      <c r="L45" s="30"/>
      <c r="M45" s="30"/>
      <c r="N45" s="29">
        <f t="shared" si="1"/>
        <v>1</v>
      </c>
      <c r="O45" s="29">
        <f t="shared" si="2"/>
        <v>0</v>
      </c>
      <c r="P45" s="29">
        <f t="shared" si="3"/>
        <v>1</v>
      </c>
      <c r="Q45" s="58" t="s">
        <v>151</v>
      </c>
      <c r="R45" s="56" t="s">
        <v>152</v>
      </c>
      <c r="S45" s="4"/>
    </row>
    <row r="46" spans="1:19" ht="14.25" x14ac:dyDescent="0.2">
      <c r="A46" s="25"/>
      <c r="B46" s="32">
        <v>29</v>
      </c>
      <c r="C46" s="31">
        <v>3.1</v>
      </c>
      <c r="D46" s="32"/>
      <c r="E46" s="81" t="s">
        <v>154</v>
      </c>
      <c r="F46" s="80"/>
      <c r="G46" s="30" t="s">
        <v>59</v>
      </c>
      <c r="H46" s="30">
        <v>1</v>
      </c>
      <c r="I46" s="30"/>
      <c r="J46" s="30"/>
      <c r="K46" s="30"/>
      <c r="L46" s="30"/>
      <c r="M46" s="28"/>
      <c r="N46" s="29">
        <f t="shared" si="1"/>
        <v>1</v>
      </c>
      <c r="O46" s="29">
        <f t="shared" si="2"/>
        <v>0</v>
      </c>
      <c r="P46" s="29">
        <f t="shared" si="3"/>
        <v>1</v>
      </c>
      <c r="Q46" s="58" t="s">
        <v>155</v>
      </c>
      <c r="R46" s="56" t="s">
        <v>153</v>
      </c>
      <c r="S46" s="4"/>
    </row>
    <row r="47" spans="1:19" ht="14.25" x14ac:dyDescent="0.2">
      <c r="A47" s="25"/>
      <c r="B47" s="32">
        <v>30</v>
      </c>
      <c r="C47" s="31">
        <v>3.2</v>
      </c>
      <c r="D47" s="32"/>
      <c r="E47" s="81" t="s">
        <v>76</v>
      </c>
      <c r="F47" s="80"/>
      <c r="G47" s="30" t="s">
        <v>59</v>
      </c>
      <c r="H47" s="30">
        <v>1</v>
      </c>
      <c r="I47" s="30"/>
      <c r="J47" s="30"/>
      <c r="K47" s="30"/>
      <c r="L47" s="30"/>
      <c r="M47" s="28"/>
      <c r="N47" s="29">
        <f t="shared" si="1"/>
        <v>1</v>
      </c>
      <c r="O47" s="29">
        <f t="shared" si="2"/>
        <v>0</v>
      </c>
      <c r="P47" s="29">
        <f t="shared" si="3"/>
        <v>1</v>
      </c>
      <c r="Q47" s="58" t="s">
        <v>155</v>
      </c>
      <c r="R47" s="56" t="s">
        <v>156</v>
      </c>
      <c r="S47" s="4"/>
    </row>
    <row r="48" spans="1:19" s="42" customFormat="1" ht="14.25" x14ac:dyDescent="0.2">
      <c r="A48" s="41"/>
      <c r="B48" s="32">
        <v>31</v>
      </c>
      <c r="C48" s="31">
        <v>3.2</v>
      </c>
      <c r="D48" s="32"/>
      <c r="E48" s="82" t="s">
        <v>77</v>
      </c>
      <c r="F48" s="83"/>
      <c r="G48" s="30" t="s">
        <v>59</v>
      </c>
      <c r="H48" s="30"/>
      <c r="I48" s="30"/>
      <c r="J48" s="30"/>
      <c r="K48" s="30">
        <v>1</v>
      </c>
      <c r="L48" s="30"/>
      <c r="M48" s="30"/>
      <c r="N48" s="29">
        <f t="shared" si="1"/>
        <v>1</v>
      </c>
      <c r="O48" s="29">
        <f t="shared" si="2"/>
        <v>0</v>
      </c>
      <c r="P48" s="29">
        <f t="shared" si="3"/>
        <v>1</v>
      </c>
      <c r="Q48" s="58" t="s">
        <v>158</v>
      </c>
      <c r="R48" s="56" t="s">
        <v>157</v>
      </c>
      <c r="S48" s="4"/>
    </row>
    <row r="49" spans="1:19" ht="25.5" x14ac:dyDescent="0.2">
      <c r="A49" s="25"/>
      <c r="B49" s="32">
        <v>32</v>
      </c>
      <c r="C49" s="31">
        <v>3.2</v>
      </c>
      <c r="D49" s="32"/>
      <c r="E49" s="81" t="s">
        <v>78</v>
      </c>
      <c r="F49" s="80"/>
      <c r="G49" s="30" t="s">
        <v>71</v>
      </c>
      <c r="H49" s="30"/>
      <c r="I49" s="30">
        <v>1</v>
      </c>
      <c r="J49" s="30"/>
      <c r="K49" s="30"/>
      <c r="L49" s="30"/>
      <c r="M49" s="28"/>
      <c r="N49" s="29">
        <f t="shared" si="1"/>
        <v>1</v>
      </c>
      <c r="O49" s="29">
        <f t="shared" si="2"/>
        <v>0</v>
      </c>
      <c r="P49" s="29">
        <f t="shared" si="3"/>
        <v>1</v>
      </c>
      <c r="Q49" s="58" t="s">
        <v>159</v>
      </c>
      <c r="R49" s="56"/>
      <c r="S49" s="4"/>
    </row>
    <row r="50" spans="1:19" ht="32.450000000000003" customHeight="1" x14ac:dyDescent="0.2">
      <c r="A50" s="25"/>
      <c r="B50" s="32">
        <v>33</v>
      </c>
      <c r="C50" s="31">
        <v>3.3</v>
      </c>
      <c r="D50" s="32"/>
      <c r="E50" s="81" t="s">
        <v>79</v>
      </c>
      <c r="F50" s="80"/>
      <c r="G50" s="30" t="s">
        <v>59</v>
      </c>
      <c r="H50" s="30">
        <v>1</v>
      </c>
      <c r="I50" s="30"/>
      <c r="J50" s="30"/>
      <c r="K50" s="30"/>
      <c r="L50" s="30"/>
      <c r="M50" s="28"/>
      <c r="N50" s="29">
        <f t="shared" si="1"/>
        <v>1</v>
      </c>
      <c r="O50" s="29">
        <f t="shared" si="2"/>
        <v>0</v>
      </c>
      <c r="P50" s="29">
        <f t="shared" si="3"/>
        <v>1</v>
      </c>
      <c r="Q50" s="58" t="s">
        <v>161</v>
      </c>
      <c r="R50" s="59" t="s">
        <v>160</v>
      </c>
      <c r="S50" s="4"/>
    </row>
    <row r="51" spans="1:19" ht="38.25" customHeight="1" x14ac:dyDescent="0.2">
      <c r="A51" s="25"/>
      <c r="B51" s="32">
        <v>34</v>
      </c>
      <c r="C51" s="43" t="s">
        <v>38</v>
      </c>
      <c r="D51" s="32"/>
      <c r="E51" s="81" t="s">
        <v>37</v>
      </c>
      <c r="F51" s="80"/>
      <c r="G51" s="30" t="s">
        <v>124</v>
      </c>
      <c r="H51" s="30"/>
      <c r="I51" s="30">
        <v>1</v>
      </c>
      <c r="J51" s="30"/>
      <c r="K51" s="30"/>
      <c r="L51" s="30"/>
      <c r="M51" s="28"/>
      <c r="N51" s="29">
        <f t="shared" si="1"/>
        <v>1</v>
      </c>
      <c r="O51" s="29">
        <f t="shared" si="2"/>
        <v>0</v>
      </c>
      <c r="P51" s="29">
        <f t="shared" si="3"/>
        <v>1</v>
      </c>
      <c r="Q51" s="58" t="s">
        <v>163</v>
      </c>
      <c r="R51" s="56" t="s">
        <v>162</v>
      </c>
      <c r="S51" s="4"/>
    </row>
    <row r="52" spans="1:19" s="42" customFormat="1" ht="38.25" customHeight="1" x14ac:dyDescent="0.2">
      <c r="A52" s="41"/>
      <c r="B52" s="32">
        <v>35</v>
      </c>
      <c r="C52" s="43">
        <v>3.3</v>
      </c>
      <c r="D52" s="32"/>
      <c r="E52" s="82" t="s">
        <v>165</v>
      </c>
      <c r="F52" s="83"/>
      <c r="G52" s="30" t="s">
        <v>59</v>
      </c>
      <c r="H52" s="30"/>
      <c r="I52" s="30"/>
      <c r="J52" s="30">
        <v>1</v>
      </c>
      <c r="K52" s="30"/>
      <c r="L52" s="30"/>
      <c r="M52" s="30"/>
      <c r="N52" s="29">
        <f t="shared" si="1"/>
        <v>1</v>
      </c>
      <c r="O52" s="29">
        <f t="shared" si="2"/>
        <v>0</v>
      </c>
      <c r="P52" s="29">
        <f t="shared" si="3"/>
        <v>1</v>
      </c>
      <c r="Q52" s="58" t="s">
        <v>166</v>
      </c>
      <c r="R52" s="56" t="s">
        <v>164</v>
      </c>
      <c r="S52" s="4"/>
    </row>
    <row r="53" spans="1:19" s="42" customFormat="1" ht="38.25" customHeight="1" x14ac:dyDescent="0.2">
      <c r="A53" s="41"/>
      <c r="B53" s="32">
        <v>36</v>
      </c>
      <c r="C53" s="43" t="s">
        <v>50</v>
      </c>
      <c r="D53" s="32"/>
      <c r="E53" s="82" t="s">
        <v>80</v>
      </c>
      <c r="F53" s="83"/>
      <c r="G53" s="30" t="s">
        <v>59</v>
      </c>
      <c r="H53" s="30"/>
      <c r="I53" s="30"/>
      <c r="J53" s="30">
        <v>1</v>
      </c>
      <c r="K53" s="30">
        <v>1</v>
      </c>
      <c r="L53" s="30"/>
      <c r="M53" s="30"/>
      <c r="N53" s="29">
        <f t="shared" si="1"/>
        <v>0</v>
      </c>
      <c r="O53" s="29">
        <f t="shared" si="2"/>
        <v>1</v>
      </c>
      <c r="P53" s="29">
        <f t="shared" si="3"/>
        <v>1</v>
      </c>
      <c r="Q53" s="58" t="s">
        <v>168</v>
      </c>
      <c r="R53" s="56" t="s">
        <v>167</v>
      </c>
      <c r="S53" s="4"/>
    </row>
    <row r="54" spans="1:19" s="42" customFormat="1" ht="38.25" customHeight="1" x14ac:dyDescent="0.2">
      <c r="A54" s="41"/>
      <c r="B54" s="32">
        <v>37</v>
      </c>
      <c r="C54" s="43" t="s">
        <v>51</v>
      </c>
      <c r="D54" s="32"/>
      <c r="E54" s="82" t="s">
        <v>81</v>
      </c>
      <c r="F54" s="83"/>
      <c r="G54" s="30" t="s">
        <v>59</v>
      </c>
      <c r="H54" s="30">
        <v>1</v>
      </c>
      <c r="I54" s="30"/>
      <c r="J54" s="30"/>
      <c r="K54" s="30"/>
      <c r="L54" s="30"/>
      <c r="M54" s="30"/>
      <c r="N54" s="29">
        <f t="shared" si="1"/>
        <v>1</v>
      </c>
      <c r="O54" s="29">
        <f t="shared" si="2"/>
        <v>0</v>
      </c>
      <c r="P54" s="29">
        <f t="shared" si="3"/>
        <v>1</v>
      </c>
      <c r="Q54" s="58" t="s">
        <v>170</v>
      </c>
      <c r="R54" s="56" t="s">
        <v>169</v>
      </c>
      <c r="S54" s="4"/>
    </row>
    <row r="55" spans="1:19" s="42" customFormat="1" ht="38.25" customHeight="1" x14ac:dyDescent="0.2">
      <c r="A55" s="41"/>
      <c r="B55" s="32">
        <v>38</v>
      </c>
      <c r="C55" s="43">
        <v>3.3</v>
      </c>
      <c r="D55" s="32"/>
      <c r="E55" s="82" t="s">
        <v>49</v>
      </c>
      <c r="F55" s="83"/>
      <c r="G55" s="30" t="s">
        <v>59</v>
      </c>
      <c r="H55" s="30"/>
      <c r="I55" s="30"/>
      <c r="J55" s="30">
        <v>1</v>
      </c>
      <c r="K55" s="30"/>
      <c r="L55" s="30"/>
      <c r="M55" s="30"/>
      <c r="N55" s="29">
        <f t="shared" si="1"/>
        <v>1</v>
      </c>
      <c r="O55" s="29">
        <f t="shared" si="2"/>
        <v>0</v>
      </c>
      <c r="P55" s="29">
        <f t="shared" si="3"/>
        <v>1</v>
      </c>
      <c r="Q55" s="58" t="s">
        <v>185</v>
      </c>
      <c r="R55" s="56" t="s">
        <v>171</v>
      </c>
      <c r="S55" s="4"/>
    </row>
    <row r="56" spans="1:19" ht="73.150000000000006" customHeight="1" x14ac:dyDescent="0.2">
      <c r="A56" s="25"/>
      <c r="B56" s="32">
        <v>39</v>
      </c>
      <c r="C56" s="43" t="s">
        <v>40</v>
      </c>
      <c r="D56" s="32"/>
      <c r="E56" s="82" t="s">
        <v>82</v>
      </c>
      <c r="F56" s="83"/>
      <c r="G56" s="30" t="s">
        <v>124</v>
      </c>
      <c r="H56" s="30"/>
      <c r="I56" s="30">
        <v>1</v>
      </c>
      <c r="J56" s="30"/>
      <c r="K56" s="30"/>
      <c r="L56" s="30"/>
      <c r="M56" s="28"/>
      <c r="N56" s="29">
        <f t="shared" si="1"/>
        <v>1</v>
      </c>
      <c r="O56" s="29">
        <f t="shared" si="2"/>
        <v>0</v>
      </c>
      <c r="P56" s="29">
        <f t="shared" si="3"/>
        <v>1</v>
      </c>
      <c r="Q56" s="58" t="s">
        <v>173</v>
      </c>
      <c r="R56" s="56" t="s">
        <v>172</v>
      </c>
      <c r="S56" s="4"/>
    </row>
    <row r="57" spans="1:19" ht="96" customHeight="1" x14ac:dyDescent="0.2">
      <c r="A57" s="25"/>
      <c r="B57" s="32">
        <v>40</v>
      </c>
      <c r="C57" s="43" t="s">
        <v>83</v>
      </c>
      <c r="D57" s="32"/>
      <c r="E57" s="81" t="s">
        <v>84</v>
      </c>
      <c r="F57" s="80"/>
      <c r="G57" s="30" t="s">
        <v>124</v>
      </c>
      <c r="H57" s="30"/>
      <c r="I57" s="30">
        <v>1</v>
      </c>
      <c r="J57" s="30"/>
      <c r="K57" s="30"/>
      <c r="L57" s="30"/>
      <c r="M57" s="28"/>
      <c r="N57" s="29">
        <f t="shared" si="1"/>
        <v>1</v>
      </c>
      <c r="O57" s="29">
        <f t="shared" si="2"/>
        <v>0</v>
      </c>
      <c r="P57" s="29">
        <f t="shared" si="3"/>
        <v>1</v>
      </c>
      <c r="Q57" s="58" t="s">
        <v>175</v>
      </c>
      <c r="R57" s="56" t="s">
        <v>174</v>
      </c>
      <c r="S57" s="4"/>
    </row>
    <row r="58" spans="1:19" ht="81" customHeight="1" x14ac:dyDescent="0.2">
      <c r="A58" s="25"/>
      <c r="B58" s="32">
        <v>41</v>
      </c>
      <c r="C58" s="43" t="s">
        <v>86</v>
      </c>
      <c r="D58" s="32"/>
      <c r="E58" s="81" t="s">
        <v>85</v>
      </c>
      <c r="F58" s="80"/>
      <c r="G58" s="30" t="s">
        <v>59</v>
      </c>
      <c r="H58" s="30"/>
      <c r="I58" s="30">
        <v>1</v>
      </c>
      <c r="J58" s="30"/>
      <c r="K58" s="30"/>
      <c r="L58" s="30"/>
      <c r="M58" s="28"/>
      <c r="N58" s="29">
        <f t="shared" si="1"/>
        <v>1</v>
      </c>
      <c r="O58" s="29">
        <f t="shared" si="2"/>
        <v>0</v>
      </c>
      <c r="P58" s="29">
        <f t="shared" si="3"/>
        <v>1</v>
      </c>
      <c r="Q58" s="58" t="s">
        <v>177</v>
      </c>
      <c r="R58" s="56" t="s">
        <v>176</v>
      </c>
      <c r="S58" s="4"/>
    </row>
    <row r="59" spans="1:19" ht="57.75" customHeight="1" x14ac:dyDescent="0.2">
      <c r="A59" s="25"/>
      <c r="B59" s="32">
        <v>42</v>
      </c>
      <c r="C59" s="31" t="s">
        <v>39</v>
      </c>
      <c r="D59" s="32"/>
      <c r="E59" s="81" t="s">
        <v>87</v>
      </c>
      <c r="F59" s="80"/>
      <c r="G59" s="30" t="s">
        <v>59</v>
      </c>
      <c r="H59" s="30">
        <v>1</v>
      </c>
      <c r="I59" s="30"/>
      <c r="J59" s="30"/>
      <c r="K59" s="30">
        <v>1</v>
      </c>
      <c r="L59" s="30"/>
      <c r="M59" s="28"/>
      <c r="N59" s="29">
        <f t="shared" si="1"/>
        <v>0</v>
      </c>
      <c r="O59" s="29">
        <f t="shared" si="2"/>
        <v>1</v>
      </c>
      <c r="P59" s="29">
        <f t="shared" si="3"/>
        <v>1</v>
      </c>
      <c r="Q59" s="58" t="s">
        <v>179</v>
      </c>
      <c r="R59" s="56" t="s">
        <v>178</v>
      </c>
      <c r="S59" s="4"/>
    </row>
    <row r="60" spans="1:19" ht="42.75" x14ac:dyDescent="0.2">
      <c r="A60" s="25"/>
      <c r="B60" s="32">
        <v>43</v>
      </c>
      <c r="C60" s="43" t="s">
        <v>41</v>
      </c>
      <c r="D60" s="32"/>
      <c r="E60" s="81" t="s">
        <v>181</v>
      </c>
      <c r="F60" s="80"/>
      <c r="G60" s="30" t="s">
        <v>59</v>
      </c>
      <c r="H60" s="30"/>
      <c r="I60" s="30">
        <v>1</v>
      </c>
      <c r="J60" s="30"/>
      <c r="K60" s="30"/>
      <c r="L60" s="30"/>
      <c r="M60" s="28"/>
      <c r="N60" s="29">
        <f t="shared" si="1"/>
        <v>1</v>
      </c>
      <c r="O60" s="29">
        <f t="shared" si="2"/>
        <v>0</v>
      </c>
      <c r="P60" s="29">
        <f t="shared" si="3"/>
        <v>1</v>
      </c>
      <c r="Q60" s="58" t="s">
        <v>182</v>
      </c>
      <c r="R60" s="56" t="s">
        <v>180</v>
      </c>
      <c r="S60" s="4"/>
    </row>
    <row r="61" spans="1:19" s="42" customFormat="1" ht="69" customHeight="1" x14ac:dyDescent="0.2">
      <c r="A61" s="41"/>
      <c r="B61" s="32">
        <v>44</v>
      </c>
      <c r="C61" s="43">
        <v>3</v>
      </c>
      <c r="D61" s="32"/>
      <c r="E61" s="82" t="s">
        <v>183</v>
      </c>
      <c r="F61" s="83"/>
      <c r="G61" s="30" t="s">
        <v>71</v>
      </c>
      <c r="H61" s="30">
        <v>1</v>
      </c>
      <c r="I61" s="30"/>
      <c r="J61" s="30"/>
      <c r="K61" s="30"/>
      <c r="L61" s="30"/>
      <c r="M61" s="30"/>
      <c r="N61" s="29">
        <f t="shared" si="1"/>
        <v>1</v>
      </c>
      <c r="O61" s="29">
        <f t="shared" si="2"/>
        <v>0</v>
      </c>
      <c r="P61" s="29">
        <f t="shared" si="3"/>
        <v>1</v>
      </c>
      <c r="Q61" s="58" t="s">
        <v>184</v>
      </c>
      <c r="R61" s="56"/>
      <c r="S61" s="4"/>
    </row>
    <row r="62" spans="1:19" s="42" customFormat="1" ht="48" customHeight="1" x14ac:dyDescent="0.2">
      <c r="A62" s="41"/>
      <c r="B62" s="32">
        <v>45</v>
      </c>
      <c r="C62" s="43">
        <v>4.0999999999999996</v>
      </c>
      <c r="D62" s="32"/>
      <c r="E62" s="82" t="s">
        <v>52</v>
      </c>
      <c r="F62" s="83"/>
      <c r="G62" s="30" t="s">
        <v>59</v>
      </c>
      <c r="H62" s="30"/>
      <c r="I62" s="30"/>
      <c r="J62" s="30"/>
      <c r="K62" s="30"/>
      <c r="L62" s="30"/>
      <c r="M62" s="30">
        <v>1</v>
      </c>
      <c r="N62" s="29">
        <f t="shared" si="1"/>
        <v>1</v>
      </c>
      <c r="O62" s="29">
        <f t="shared" si="2"/>
        <v>0</v>
      </c>
      <c r="P62" s="29">
        <f t="shared" si="3"/>
        <v>1</v>
      </c>
      <c r="Q62" s="58" t="s">
        <v>186</v>
      </c>
      <c r="R62" s="56" t="s">
        <v>187</v>
      </c>
      <c r="S62" s="4"/>
    </row>
    <row r="63" spans="1:19" ht="49.5" customHeight="1" x14ac:dyDescent="0.2">
      <c r="A63" s="25"/>
      <c r="B63" s="32">
        <v>46</v>
      </c>
      <c r="C63" s="31">
        <v>4.3</v>
      </c>
      <c r="D63" s="32"/>
      <c r="E63" s="81" t="s">
        <v>88</v>
      </c>
      <c r="F63" s="80"/>
      <c r="G63" s="60" t="s">
        <v>71</v>
      </c>
      <c r="H63" s="30"/>
      <c r="I63" s="30">
        <v>1</v>
      </c>
      <c r="J63" s="30"/>
      <c r="K63" s="30"/>
      <c r="L63" s="30"/>
      <c r="M63" s="28"/>
      <c r="N63" s="29">
        <f t="shared" si="1"/>
        <v>1</v>
      </c>
      <c r="O63" s="29">
        <f t="shared" si="2"/>
        <v>0</v>
      </c>
      <c r="P63" s="29">
        <f t="shared" si="3"/>
        <v>1</v>
      </c>
      <c r="Q63" s="58" t="s">
        <v>188</v>
      </c>
      <c r="R63" s="56"/>
      <c r="S63" s="4"/>
    </row>
    <row r="64" spans="1:19" ht="38.25" customHeight="1" x14ac:dyDescent="0.2">
      <c r="A64" s="25"/>
      <c r="B64" s="32">
        <v>47</v>
      </c>
      <c r="C64" s="31">
        <v>4.5</v>
      </c>
      <c r="D64" s="32"/>
      <c r="E64" s="81" t="s">
        <v>89</v>
      </c>
      <c r="F64" s="80"/>
      <c r="G64" s="30" t="s">
        <v>59</v>
      </c>
      <c r="H64" s="30"/>
      <c r="I64" s="30">
        <v>1</v>
      </c>
      <c r="J64" s="30"/>
      <c r="K64" s="30"/>
      <c r="L64" s="30"/>
      <c r="M64" s="28"/>
      <c r="N64" s="29">
        <f t="shared" si="1"/>
        <v>1</v>
      </c>
      <c r="O64" s="29">
        <f t="shared" si="2"/>
        <v>0</v>
      </c>
      <c r="P64" s="29">
        <f t="shared" si="3"/>
        <v>1</v>
      </c>
      <c r="Q64" s="58" t="s">
        <v>189</v>
      </c>
      <c r="R64" s="56" t="s">
        <v>190</v>
      </c>
      <c r="S64" s="4"/>
    </row>
    <row r="65" spans="1:19" ht="38.25" customHeight="1" x14ac:dyDescent="0.2">
      <c r="A65" s="25"/>
      <c r="B65" s="32">
        <v>28</v>
      </c>
      <c r="C65" s="31"/>
      <c r="D65" s="32"/>
      <c r="E65" s="79"/>
      <c r="F65" s="80"/>
      <c r="G65" s="30"/>
      <c r="H65" s="30"/>
      <c r="I65" s="30"/>
      <c r="J65" s="30"/>
      <c r="K65" s="30"/>
      <c r="L65" s="30"/>
      <c r="M65" s="28"/>
      <c r="N65" s="29">
        <f t="shared" ref="N65:N136" si="4">IF((SUM(H65:L65) = 1), 1, 0)</f>
        <v>0</v>
      </c>
      <c r="O65" s="29">
        <f t="shared" si="0"/>
        <v>1</v>
      </c>
      <c r="P65" s="29">
        <f t="shared" ref="P65:P136" si="5">IF(SUM(H65:L65) &gt; 0, 1, 0)</f>
        <v>0</v>
      </c>
      <c r="Q65" s="53"/>
      <c r="R65" s="56"/>
      <c r="S65" s="4"/>
    </row>
    <row r="66" spans="1:19" ht="38.25" customHeight="1" x14ac:dyDescent="0.2">
      <c r="A66" s="25"/>
      <c r="B66" s="32">
        <v>29</v>
      </c>
      <c r="C66" s="31"/>
      <c r="D66" s="32"/>
      <c r="E66" s="79"/>
      <c r="F66" s="80"/>
      <c r="G66" s="30"/>
      <c r="H66" s="30"/>
      <c r="I66" s="30"/>
      <c r="J66" s="30"/>
      <c r="K66" s="30"/>
      <c r="L66" s="30"/>
      <c r="M66" s="28"/>
      <c r="N66" s="29">
        <f t="shared" si="4"/>
        <v>0</v>
      </c>
      <c r="O66" s="29">
        <f t="shared" si="0"/>
        <v>1</v>
      </c>
      <c r="P66" s="29">
        <f t="shared" si="5"/>
        <v>0</v>
      </c>
      <c r="Q66" s="53"/>
      <c r="R66" s="53"/>
      <c r="S66" s="4"/>
    </row>
    <row r="67" spans="1:19" ht="38.25" customHeight="1" x14ac:dyDescent="0.2">
      <c r="A67" s="25"/>
      <c r="B67" s="32">
        <v>30</v>
      </c>
      <c r="C67" s="31"/>
      <c r="D67" s="32"/>
      <c r="E67" s="79"/>
      <c r="F67" s="80"/>
      <c r="G67" s="30"/>
      <c r="H67" s="30"/>
      <c r="I67" s="30"/>
      <c r="J67" s="30"/>
      <c r="K67" s="30"/>
      <c r="L67" s="30"/>
      <c r="M67" s="28"/>
      <c r="N67" s="29">
        <f t="shared" si="4"/>
        <v>0</v>
      </c>
      <c r="O67" s="29">
        <f t="shared" si="0"/>
        <v>1</v>
      </c>
      <c r="P67" s="29">
        <f t="shared" si="5"/>
        <v>0</v>
      </c>
      <c r="Q67" s="53"/>
      <c r="R67" s="53"/>
      <c r="S67" s="4"/>
    </row>
    <row r="68" spans="1:19" ht="38.25" customHeight="1" x14ac:dyDescent="0.2">
      <c r="A68" s="25"/>
      <c r="B68" s="32">
        <v>31</v>
      </c>
      <c r="C68" s="31"/>
      <c r="D68" s="32"/>
      <c r="E68" s="79"/>
      <c r="F68" s="80"/>
      <c r="G68" s="30"/>
      <c r="H68" s="30"/>
      <c r="I68" s="30"/>
      <c r="J68" s="30"/>
      <c r="K68" s="30"/>
      <c r="L68" s="30"/>
      <c r="M68" s="28"/>
      <c r="N68" s="29">
        <f t="shared" si="4"/>
        <v>0</v>
      </c>
      <c r="O68" s="29">
        <f t="shared" si="0"/>
        <v>1</v>
      </c>
      <c r="P68" s="29">
        <f t="shared" si="5"/>
        <v>0</v>
      </c>
      <c r="Q68" s="53"/>
      <c r="R68" s="53"/>
      <c r="S68" s="4"/>
    </row>
    <row r="69" spans="1:19" ht="38.25" customHeight="1" x14ac:dyDescent="0.2">
      <c r="A69" s="25"/>
      <c r="B69" s="32">
        <v>32</v>
      </c>
      <c r="C69" s="31"/>
      <c r="D69" s="32"/>
      <c r="E69" s="79"/>
      <c r="F69" s="80"/>
      <c r="G69" s="30"/>
      <c r="H69" s="30"/>
      <c r="I69" s="30"/>
      <c r="J69" s="30"/>
      <c r="K69" s="30"/>
      <c r="L69" s="30"/>
      <c r="M69" s="28"/>
      <c r="N69" s="29">
        <f t="shared" si="4"/>
        <v>0</v>
      </c>
      <c r="O69" s="29">
        <f t="shared" si="0"/>
        <v>1</v>
      </c>
      <c r="P69" s="29">
        <f t="shared" si="5"/>
        <v>0</v>
      </c>
      <c r="Q69" s="53"/>
      <c r="R69" s="53"/>
      <c r="S69" s="4"/>
    </row>
    <row r="70" spans="1:19" ht="38.25" customHeight="1" x14ac:dyDescent="0.2">
      <c r="A70" s="25"/>
      <c r="B70" s="32">
        <v>33</v>
      </c>
      <c r="C70" s="31"/>
      <c r="D70" s="32"/>
      <c r="E70" s="79"/>
      <c r="F70" s="80"/>
      <c r="G70" s="30"/>
      <c r="H70" s="30"/>
      <c r="I70" s="30"/>
      <c r="J70" s="30"/>
      <c r="K70" s="30"/>
      <c r="L70" s="30"/>
      <c r="M70" s="28"/>
      <c r="N70" s="29">
        <f t="shared" si="4"/>
        <v>0</v>
      </c>
      <c r="O70" s="29">
        <f t="shared" si="0"/>
        <v>1</v>
      </c>
      <c r="P70" s="29">
        <f t="shared" si="5"/>
        <v>0</v>
      </c>
      <c r="Q70" s="53"/>
      <c r="R70" s="53"/>
      <c r="S70" s="4"/>
    </row>
    <row r="71" spans="1:19" ht="38.25" customHeight="1" x14ac:dyDescent="0.2">
      <c r="A71" s="25"/>
      <c r="B71" s="32">
        <v>34</v>
      </c>
      <c r="C71" s="31"/>
      <c r="D71" s="32"/>
      <c r="E71" s="79"/>
      <c r="F71" s="80"/>
      <c r="G71" s="30"/>
      <c r="H71" s="30"/>
      <c r="I71" s="30"/>
      <c r="J71" s="30"/>
      <c r="K71" s="30"/>
      <c r="L71" s="30"/>
      <c r="M71" s="28"/>
      <c r="N71" s="29">
        <f t="shared" si="4"/>
        <v>0</v>
      </c>
      <c r="O71" s="29">
        <f t="shared" si="0"/>
        <v>1</v>
      </c>
      <c r="P71" s="29">
        <f t="shared" si="5"/>
        <v>0</v>
      </c>
      <c r="Q71" s="53"/>
      <c r="R71" s="53"/>
      <c r="S71" s="4"/>
    </row>
    <row r="72" spans="1:19" ht="38.25" customHeight="1" x14ac:dyDescent="0.2">
      <c r="A72" s="25"/>
      <c r="B72" s="32">
        <v>35</v>
      </c>
      <c r="C72" s="31"/>
      <c r="D72" s="32"/>
      <c r="E72" s="79"/>
      <c r="F72" s="80"/>
      <c r="G72" s="30"/>
      <c r="H72" s="30"/>
      <c r="I72" s="30"/>
      <c r="J72" s="30"/>
      <c r="K72" s="30"/>
      <c r="L72" s="30"/>
      <c r="M72" s="28"/>
      <c r="N72" s="29">
        <f t="shared" si="4"/>
        <v>0</v>
      </c>
      <c r="O72" s="29">
        <f t="shared" si="0"/>
        <v>1</v>
      </c>
      <c r="P72" s="29">
        <f t="shared" si="5"/>
        <v>0</v>
      </c>
      <c r="Q72" s="53"/>
      <c r="R72" s="53"/>
      <c r="S72" s="4"/>
    </row>
    <row r="73" spans="1:19" ht="38.25" customHeight="1" x14ac:dyDescent="0.2">
      <c r="A73" s="25"/>
      <c r="B73" s="32">
        <v>36</v>
      </c>
      <c r="C73" s="31"/>
      <c r="D73" s="32"/>
      <c r="E73" s="79"/>
      <c r="F73" s="80"/>
      <c r="G73" s="30"/>
      <c r="H73" s="30"/>
      <c r="I73" s="30"/>
      <c r="J73" s="30"/>
      <c r="K73" s="30"/>
      <c r="L73" s="30"/>
      <c r="M73" s="28"/>
      <c r="N73" s="29">
        <f t="shared" si="4"/>
        <v>0</v>
      </c>
      <c r="O73" s="29">
        <f t="shared" si="0"/>
        <v>1</v>
      </c>
      <c r="P73" s="29">
        <f t="shared" si="5"/>
        <v>0</v>
      </c>
      <c r="Q73" s="53"/>
      <c r="R73" s="53"/>
      <c r="S73" s="4"/>
    </row>
    <row r="74" spans="1:19" ht="38.25" customHeight="1" x14ac:dyDescent="0.2">
      <c r="A74" s="25"/>
      <c r="B74" s="32">
        <v>37</v>
      </c>
      <c r="C74" s="31"/>
      <c r="D74" s="32"/>
      <c r="E74" s="79"/>
      <c r="F74" s="80"/>
      <c r="G74" s="30"/>
      <c r="H74" s="30"/>
      <c r="I74" s="30"/>
      <c r="J74" s="30"/>
      <c r="K74" s="30"/>
      <c r="L74" s="30"/>
      <c r="M74" s="28"/>
      <c r="N74" s="29">
        <f t="shared" si="4"/>
        <v>0</v>
      </c>
      <c r="O74" s="29">
        <f t="shared" si="0"/>
        <v>1</v>
      </c>
      <c r="P74" s="29">
        <f t="shared" si="5"/>
        <v>0</v>
      </c>
      <c r="Q74" s="53"/>
      <c r="R74" s="53"/>
      <c r="S74" s="4"/>
    </row>
    <row r="75" spans="1:19" ht="38.25" customHeight="1" x14ac:dyDescent="0.2">
      <c r="A75" s="25"/>
      <c r="B75" s="32">
        <v>38</v>
      </c>
      <c r="C75" s="31"/>
      <c r="D75" s="32"/>
      <c r="E75" s="79"/>
      <c r="F75" s="80"/>
      <c r="G75" s="30"/>
      <c r="H75" s="30"/>
      <c r="I75" s="30"/>
      <c r="J75" s="30"/>
      <c r="K75" s="30"/>
      <c r="L75" s="30"/>
      <c r="M75" s="28"/>
      <c r="N75" s="29">
        <f t="shared" si="4"/>
        <v>0</v>
      </c>
      <c r="O75" s="29">
        <f t="shared" si="0"/>
        <v>1</v>
      </c>
      <c r="P75" s="29">
        <f t="shared" si="5"/>
        <v>0</v>
      </c>
      <c r="Q75" s="53"/>
      <c r="R75" s="53"/>
      <c r="S75" s="4"/>
    </row>
    <row r="76" spans="1:19" ht="38.25" customHeight="1" x14ac:dyDescent="0.2">
      <c r="A76" s="25"/>
      <c r="B76" s="32">
        <v>39</v>
      </c>
      <c r="C76" s="31"/>
      <c r="D76" s="32"/>
      <c r="E76" s="79"/>
      <c r="F76" s="80"/>
      <c r="G76" s="30"/>
      <c r="H76" s="30"/>
      <c r="I76" s="30"/>
      <c r="J76" s="30"/>
      <c r="K76" s="30"/>
      <c r="L76" s="30"/>
      <c r="M76" s="28"/>
      <c r="N76" s="29">
        <f t="shared" si="4"/>
        <v>0</v>
      </c>
      <c r="O76" s="29">
        <f t="shared" si="0"/>
        <v>1</v>
      </c>
      <c r="P76" s="29">
        <f t="shared" si="5"/>
        <v>0</v>
      </c>
      <c r="Q76" s="53"/>
      <c r="R76" s="53"/>
      <c r="S76" s="4"/>
    </row>
    <row r="77" spans="1:19" ht="38.25" customHeight="1" x14ac:dyDescent="0.2">
      <c r="A77" s="25"/>
      <c r="B77" s="32">
        <v>40</v>
      </c>
      <c r="C77" s="31"/>
      <c r="D77" s="32"/>
      <c r="E77" s="79"/>
      <c r="F77" s="80"/>
      <c r="G77" s="30"/>
      <c r="H77" s="30"/>
      <c r="I77" s="30"/>
      <c r="J77" s="30"/>
      <c r="K77" s="30"/>
      <c r="L77" s="30"/>
      <c r="M77" s="28"/>
      <c r="N77" s="29">
        <f t="shared" si="4"/>
        <v>0</v>
      </c>
      <c r="O77" s="29">
        <f t="shared" si="0"/>
        <v>1</v>
      </c>
      <c r="P77" s="29">
        <f t="shared" si="5"/>
        <v>0</v>
      </c>
      <c r="Q77" s="53"/>
      <c r="R77" s="53"/>
      <c r="S77" s="4"/>
    </row>
    <row r="78" spans="1:19" ht="38.25" customHeight="1" x14ac:dyDescent="0.2">
      <c r="A78" s="25"/>
      <c r="B78" s="32">
        <v>41</v>
      </c>
      <c r="C78" s="31"/>
      <c r="D78" s="32"/>
      <c r="E78" s="79"/>
      <c r="F78" s="80"/>
      <c r="G78" s="30"/>
      <c r="H78" s="30"/>
      <c r="I78" s="30"/>
      <c r="J78" s="30"/>
      <c r="K78" s="30"/>
      <c r="L78" s="30"/>
      <c r="M78" s="28"/>
      <c r="N78" s="29">
        <f t="shared" si="4"/>
        <v>0</v>
      </c>
      <c r="O78" s="29">
        <f t="shared" si="0"/>
        <v>1</v>
      </c>
      <c r="P78" s="29">
        <f t="shared" si="5"/>
        <v>0</v>
      </c>
      <c r="Q78" s="53"/>
      <c r="R78" s="53"/>
      <c r="S78" s="4"/>
    </row>
    <row r="79" spans="1:19" ht="38.25" customHeight="1" x14ac:dyDescent="0.2">
      <c r="A79" s="25"/>
      <c r="B79" s="32">
        <v>42</v>
      </c>
      <c r="C79" s="31"/>
      <c r="D79" s="32"/>
      <c r="E79" s="79"/>
      <c r="F79" s="80"/>
      <c r="G79" s="30"/>
      <c r="H79" s="30"/>
      <c r="I79" s="30"/>
      <c r="J79" s="30"/>
      <c r="K79" s="30"/>
      <c r="L79" s="30"/>
      <c r="M79" s="28"/>
      <c r="N79" s="29">
        <f t="shared" si="4"/>
        <v>0</v>
      </c>
      <c r="O79" s="29">
        <f t="shared" si="0"/>
        <v>1</v>
      </c>
      <c r="P79" s="29">
        <f t="shared" si="5"/>
        <v>0</v>
      </c>
      <c r="Q79" s="53"/>
      <c r="R79" s="53"/>
      <c r="S79" s="4"/>
    </row>
    <row r="80" spans="1:19" ht="38.25" customHeight="1" x14ac:dyDescent="0.2">
      <c r="A80" s="25"/>
      <c r="B80" s="32">
        <v>43</v>
      </c>
      <c r="C80" s="31"/>
      <c r="D80" s="32"/>
      <c r="E80" s="79"/>
      <c r="F80" s="80"/>
      <c r="G80" s="30"/>
      <c r="H80" s="30"/>
      <c r="I80" s="30"/>
      <c r="J80" s="30"/>
      <c r="K80" s="30"/>
      <c r="L80" s="30"/>
      <c r="M80" s="28"/>
      <c r="N80" s="29">
        <f t="shared" si="4"/>
        <v>0</v>
      </c>
      <c r="O80" s="29">
        <f t="shared" si="0"/>
        <v>1</v>
      </c>
      <c r="P80" s="29">
        <f t="shared" si="5"/>
        <v>0</v>
      </c>
      <c r="Q80" s="53"/>
      <c r="R80" s="53"/>
      <c r="S80" s="4"/>
    </row>
    <row r="81" spans="1:19" ht="38.25" customHeight="1" x14ac:dyDescent="0.2">
      <c r="A81" s="25"/>
      <c r="B81" s="32">
        <v>44</v>
      </c>
      <c r="C81" s="31"/>
      <c r="D81" s="32"/>
      <c r="E81" s="79"/>
      <c r="F81" s="80"/>
      <c r="G81" s="30"/>
      <c r="H81" s="30"/>
      <c r="I81" s="30"/>
      <c r="J81" s="30"/>
      <c r="K81" s="30"/>
      <c r="L81" s="30"/>
      <c r="M81" s="28"/>
      <c r="N81" s="29">
        <f t="shared" si="4"/>
        <v>0</v>
      </c>
      <c r="O81" s="29">
        <f t="shared" si="0"/>
        <v>1</v>
      </c>
      <c r="P81" s="29">
        <f t="shared" si="5"/>
        <v>0</v>
      </c>
      <c r="Q81" s="53"/>
      <c r="R81" s="53"/>
      <c r="S81" s="4"/>
    </row>
    <row r="82" spans="1:19" ht="38.25" customHeight="1" x14ac:dyDescent="0.2">
      <c r="A82" s="25"/>
      <c r="B82" s="32">
        <v>45</v>
      </c>
      <c r="C82" s="31"/>
      <c r="D82" s="32"/>
      <c r="E82" s="79"/>
      <c r="F82" s="80"/>
      <c r="G82" s="30"/>
      <c r="H82" s="30"/>
      <c r="I82" s="30"/>
      <c r="J82" s="30"/>
      <c r="K82" s="30"/>
      <c r="L82" s="30"/>
      <c r="M82" s="28"/>
      <c r="N82" s="29">
        <f t="shared" si="4"/>
        <v>0</v>
      </c>
      <c r="O82" s="29">
        <f t="shared" si="0"/>
        <v>1</v>
      </c>
      <c r="P82" s="29">
        <f t="shared" si="5"/>
        <v>0</v>
      </c>
      <c r="Q82" s="53"/>
      <c r="R82" s="53"/>
      <c r="S82" s="4"/>
    </row>
    <row r="83" spans="1:19" ht="38.25" customHeight="1" x14ac:dyDescent="0.2">
      <c r="A83" s="25"/>
      <c r="B83" s="32">
        <v>46</v>
      </c>
      <c r="C83" s="31"/>
      <c r="D83" s="32"/>
      <c r="E83" s="79"/>
      <c r="F83" s="80"/>
      <c r="G83" s="30"/>
      <c r="H83" s="30"/>
      <c r="I83" s="30"/>
      <c r="J83" s="30"/>
      <c r="K83" s="30"/>
      <c r="L83" s="30"/>
      <c r="M83" s="28"/>
      <c r="N83" s="29">
        <f t="shared" si="4"/>
        <v>0</v>
      </c>
      <c r="O83" s="29">
        <f t="shared" si="0"/>
        <v>1</v>
      </c>
      <c r="P83" s="29">
        <f t="shared" si="5"/>
        <v>0</v>
      </c>
      <c r="Q83" s="53"/>
      <c r="R83" s="53"/>
      <c r="S83" s="4"/>
    </row>
    <row r="84" spans="1:19" ht="38.25" customHeight="1" x14ac:dyDescent="0.2">
      <c r="A84" s="25"/>
      <c r="B84" s="32">
        <v>47</v>
      </c>
      <c r="C84" s="31"/>
      <c r="D84" s="32"/>
      <c r="E84" s="79"/>
      <c r="F84" s="80"/>
      <c r="G84" s="30"/>
      <c r="H84" s="30"/>
      <c r="I84" s="30"/>
      <c r="J84" s="30"/>
      <c r="K84" s="30"/>
      <c r="L84" s="30"/>
      <c r="M84" s="28"/>
      <c r="N84" s="29">
        <f t="shared" si="4"/>
        <v>0</v>
      </c>
      <c r="O84" s="29">
        <f t="shared" si="0"/>
        <v>1</v>
      </c>
      <c r="P84" s="29">
        <f t="shared" si="5"/>
        <v>0</v>
      </c>
      <c r="Q84" s="53"/>
      <c r="R84" s="53"/>
      <c r="S84" s="4"/>
    </row>
    <row r="85" spans="1:19" ht="38.25" customHeight="1" x14ac:dyDescent="0.2">
      <c r="A85" s="25"/>
      <c r="B85" s="32">
        <v>48</v>
      </c>
      <c r="C85" s="31"/>
      <c r="D85" s="32"/>
      <c r="E85" s="79"/>
      <c r="F85" s="80"/>
      <c r="G85" s="30"/>
      <c r="H85" s="30"/>
      <c r="I85" s="30"/>
      <c r="J85" s="30"/>
      <c r="K85" s="30"/>
      <c r="L85" s="30"/>
      <c r="M85" s="28"/>
      <c r="N85" s="29">
        <f t="shared" si="4"/>
        <v>0</v>
      </c>
      <c r="O85" s="29">
        <f t="shared" si="0"/>
        <v>1</v>
      </c>
      <c r="P85" s="29">
        <f t="shared" si="5"/>
        <v>0</v>
      </c>
      <c r="Q85" s="53"/>
      <c r="R85" s="53"/>
      <c r="S85" s="4"/>
    </row>
    <row r="86" spans="1:19" ht="38.25" customHeight="1" x14ac:dyDescent="0.2">
      <c r="A86" s="25"/>
      <c r="B86" s="32">
        <v>49</v>
      </c>
      <c r="C86" s="31"/>
      <c r="D86" s="32"/>
      <c r="E86" s="79"/>
      <c r="F86" s="80"/>
      <c r="G86" s="30"/>
      <c r="H86" s="30"/>
      <c r="I86" s="30"/>
      <c r="J86" s="30"/>
      <c r="K86" s="30"/>
      <c r="L86" s="30"/>
      <c r="M86" s="28"/>
      <c r="N86" s="29">
        <f t="shared" si="4"/>
        <v>0</v>
      </c>
      <c r="O86" s="29">
        <f t="shared" si="0"/>
        <v>1</v>
      </c>
      <c r="P86" s="29">
        <f t="shared" si="5"/>
        <v>0</v>
      </c>
      <c r="Q86" s="53"/>
      <c r="R86" s="53"/>
      <c r="S86" s="4"/>
    </row>
    <row r="87" spans="1:19" ht="38.25" customHeight="1" x14ac:dyDescent="0.2">
      <c r="A87" s="25"/>
      <c r="B87" s="32">
        <v>50</v>
      </c>
      <c r="C87" s="31"/>
      <c r="D87" s="32"/>
      <c r="E87" s="79"/>
      <c r="F87" s="80"/>
      <c r="G87" s="30"/>
      <c r="H87" s="30"/>
      <c r="I87" s="30"/>
      <c r="J87" s="30"/>
      <c r="K87" s="30"/>
      <c r="L87" s="30"/>
      <c r="M87" s="28"/>
      <c r="N87" s="29">
        <f t="shared" si="4"/>
        <v>0</v>
      </c>
      <c r="O87" s="29">
        <f t="shared" si="0"/>
        <v>1</v>
      </c>
      <c r="P87" s="29">
        <f t="shared" si="5"/>
        <v>0</v>
      </c>
      <c r="Q87" s="53"/>
      <c r="R87" s="53"/>
      <c r="S87" s="4"/>
    </row>
    <row r="88" spans="1:19" ht="38.25" customHeight="1" x14ac:dyDescent="0.2">
      <c r="A88" s="25"/>
      <c r="B88" s="32">
        <v>51</v>
      </c>
      <c r="C88" s="31"/>
      <c r="D88" s="32"/>
      <c r="E88" s="79"/>
      <c r="F88" s="80"/>
      <c r="G88" s="30"/>
      <c r="H88" s="30"/>
      <c r="I88" s="30"/>
      <c r="J88" s="30"/>
      <c r="K88" s="30"/>
      <c r="L88" s="30"/>
      <c r="M88" s="28"/>
      <c r="N88" s="29">
        <f t="shared" si="4"/>
        <v>0</v>
      </c>
      <c r="O88" s="29">
        <f t="shared" si="0"/>
        <v>1</v>
      </c>
      <c r="P88" s="29">
        <f t="shared" si="5"/>
        <v>0</v>
      </c>
      <c r="Q88" s="53"/>
      <c r="R88" s="53"/>
      <c r="S88" s="4"/>
    </row>
    <row r="89" spans="1:19" ht="38.25" customHeight="1" x14ac:dyDescent="0.2">
      <c r="A89" s="25"/>
      <c r="B89" s="32">
        <v>52</v>
      </c>
      <c r="C89" s="31"/>
      <c r="D89" s="32"/>
      <c r="E89" s="79"/>
      <c r="F89" s="80"/>
      <c r="G89" s="30"/>
      <c r="H89" s="30"/>
      <c r="I89" s="30"/>
      <c r="J89" s="30"/>
      <c r="K89" s="30"/>
      <c r="L89" s="30"/>
      <c r="M89" s="28"/>
      <c r="N89" s="29">
        <f t="shared" si="4"/>
        <v>0</v>
      </c>
      <c r="O89" s="29">
        <f t="shared" si="0"/>
        <v>1</v>
      </c>
      <c r="P89" s="29">
        <f t="shared" si="5"/>
        <v>0</v>
      </c>
      <c r="Q89" s="53"/>
      <c r="R89" s="53"/>
      <c r="S89" s="4"/>
    </row>
    <row r="90" spans="1:19" ht="38.25" customHeight="1" x14ac:dyDescent="0.2">
      <c r="A90" s="25"/>
      <c r="B90" s="32">
        <v>53</v>
      </c>
      <c r="C90" s="31"/>
      <c r="D90" s="32"/>
      <c r="E90" s="79"/>
      <c r="F90" s="80"/>
      <c r="G90" s="30"/>
      <c r="H90" s="30"/>
      <c r="I90" s="30"/>
      <c r="J90" s="30"/>
      <c r="K90" s="30"/>
      <c r="L90" s="30"/>
      <c r="M90" s="28"/>
      <c r="N90" s="29">
        <f t="shared" si="4"/>
        <v>0</v>
      </c>
      <c r="O90" s="29">
        <f t="shared" si="0"/>
        <v>1</v>
      </c>
      <c r="P90" s="29">
        <f t="shared" si="5"/>
        <v>0</v>
      </c>
      <c r="Q90" s="53"/>
      <c r="R90" s="53"/>
      <c r="S90" s="4"/>
    </row>
    <row r="91" spans="1:19" ht="38.25" customHeight="1" x14ac:dyDescent="0.2">
      <c r="A91" s="25"/>
      <c r="B91" s="32">
        <v>54</v>
      </c>
      <c r="C91" s="31"/>
      <c r="D91" s="32"/>
      <c r="E91" s="79"/>
      <c r="F91" s="80"/>
      <c r="G91" s="30"/>
      <c r="H91" s="30"/>
      <c r="I91" s="30"/>
      <c r="J91" s="30"/>
      <c r="K91" s="30"/>
      <c r="L91" s="30"/>
      <c r="M91" s="28"/>
      <c r="N91" s="29">
        <f t="shared" si="4"/>
        <v>0</v>
      </c>
      <c r="O91" s="29">
        <f t="shared" si="0"/>
        <v>1</v>
      </c>
      <c r="P91" s="29">
        <f t="shared" si="5"/>
        <v>0</v>
      </c>
      <c r="Q91" s="53"/>
      <c r="R91" s="53"/>
      <c r="S91" s="4"/>
    </row>
    <row r="92" spans="1:19" ht="38.25" customHeight="1" x14ac:dyDescent="0.2">
      <c r="A92" s="25"/>
      <c r="B92" s="32">
        <v>55</v>
      </c>
      <c r="C92" s="31"/>
      <c r="D92" s="32"/>
      <c r="E92" s="79"/>
      <c r="F92" s="80"/>
      <c r="G92" s="30"/>
      <c r="H92" s="30"/>
      <c r="I92" s="30"/>
      <c r="J92" s="30"/>
      <c r="K92" s="30"/>
      <c r="L92" s="30"/>
      <c r="M92" s="28"/>
      <c r="N92" s="29">
        <f t="shared" si="4"/>
        <v>0</v>
      </c>
      <c r="O92" s="29">
        <f t="shared" si="0"/>
        <v>1</v>
      </c>
      <c r="P92" s="29">
        <f t="shared" si="5"/>
        <v>0</v>
      </c>
      <c r="Q92" s="53"/>
      <c r="R92" s="53"/>
      <c r="S92" s="4"/>
    </row>
    <row r="93" spans="1:19" ht="38.25" customHeight="1" x14ac:dyDescent="0.2">
      <c r="A93" s="25"/>
      <c r="B93" s="32">
        <v>56</v>
      </c>
      <c r="C93" s="31"/>
      <c r="D93" s="32"/>
      <c r="E93" s="79"/>
      <c r="F93" s="80"/>
      <c r="G93" s="30"/>
      <c r="H93" s="30"/>
      <c r="I93" s="30"/>
      <c r="J93" s="30"/>
      <c r="K93" s="30"/>
      <c r="L93" s="30"/>
      <c r="M93" s="28"/>
      <c r="N93" s="29">
        <f t="shared" si="4"/>
        <v>0</v>
      </c>
      <c r="O93" s="29">
        <f t="shared" si="0"/>
        <v>1</v>
      </c>
      <c r="P93" s="29">
        <f t="shared" si="5"/>
        <v>0</v>
      </c>
      <c r="Q93" s="53"/>
      <c r="R93" s="53"/>
      <c r="S93" s="4"/>
    </row>
    <row r="94" spans="1:19" ht="38.25" customHeight="1" x14ac:dyDescent="0.2">
      <c r="A94" s="25"/>
      <c r="B94" s="32">
        <v>57</v>
      </c>
      <c r="C94" s="31"/>
      <c r="D94" s="32"/>
      <c r="E94" s="79"/>
      <c r="F94" s="80"/>
      <c r="G94" s="30"/>
      <c r="H94" s="30"/>
      <c r="I94" s="30"/>
      <c r="J94" s="30"/>
      <c r="K94" s="30"/>
      <c r="L94" s="30"/>
      <c r="M94" s="28"/>
      <c r="N94" s="29">
        <f t="shared" si="4"/>
        <v>0</v>
      </c>
      <c r="O94" s="29">
        <f t="shared" si="0"/>
        <v>1</v>
      </c>
      <c r="P94" s="29">
        <f t="shared" si="5"/>
        <v>0</v>
      </c>
      <c r="Q94" s="53"/>
      <c r="R94" s="53"/>
      <c r="S94" s="4"/>
    </row>
    <row r="95" spans="1:19" ht="38.25" customHeight="1" x14ac:dyDescent="0.2">
      <c r="A95" s="25"/>
      <c r="B95" s="32">
        <v>58</v>
      </c>
      <c r="C95" s="31"/>
      <c r="D95" s="32"/>
      <c r="E95" s="79"/>
      <c r="F95" s="80"/>
      <c r="G95" s="30"/>
      <c r="H95" s="30"/>
      <c r="I95" s="30"/>
      <c r="J95" s="30"/>
      <c r="K95" s="30"/>
      <c r="L95" s="30"/>
      <c r="M95" s="28"/>
      <c r="N95" s="29">
        <f t="shared" si="4"/>
        <v>0</v>
      </c>
      <c r="O95" s="29">
        <f t="shared" si="0"/>
        <v>1</v>
      </c>
      <c r="P95" s="29">
        <f t="shared" si="5"/>
        <v>0</v>
      </c>
      <c r="Q95" s="53"/>
      <c r="R95" s="53"/>
      <c r="S95" s="4"/>
    </row>
    <row r="96" spans="1:19" ht="38.25" customHeight="1" x14ac:dyDescent="0.2">
      <c r="A96" s="25"/>
      <c r="B96" s="32">
        <v>59</v>
      </c>
      <c r="C96" s="31"/>
      <c r="D96" s="32"/>
      <c r="E96" s="79"/>
      <c r="F96" s="80"/>
      <c r="G96" s="30"/>
      <c r="H96" s="30"/>
      <c r="I96" s="30"/>
      <c r="J96" s="30"/>
      <c r="K96" s="30"/>
      <c r="L96" s="30"/>
      <c r="M96" s="28"/>
      <c r="N96" s="29">
        <f t="shared" si="4"/>
        <v>0</v>
      </c>
      <c r="O96" s="29">
        <f t="shared" si="0"/>
        <v>1</v>
      </c>
      <c r="P96" s="29">
        <f t="shared" si="5"/>
        <v>0</v>
      </c>
      <c r="Q96" s="53"/>
      <c r="R96" s="53"/>
      <c r="S96" s="4"/>
    </row>
    <row r="97" spans="1:19" ht="38.25" customHeight="1" x14ac:dyDescent="0.2">
      <c r="A97" s="25"/>
      <c r="B97" s="32">
        <v>60</v>
      </c>
      <c r="C97" s="31"/>
      <c r="D97" s="32"/>
      <c r="E97" s="79"/>
      <c r="F97" s="80"/>
      <c r="G97" s="30"/>
      <c r="H97" s="30"/>
      <c r="I97" s="30"/>
      <c r="J97" s="30"/>
      <c r="K97" s="30"/>
      <c r="L97" s="30"/>
      <c r="M97" s="28"/>
      <c r="N97" s="29">
        <f t="shared" si="4"/>
        <v>0</v>
      </c>
      <c r="O97" s="29">
        <f t="shared" si="0"/>
        <v>1</v>
      </c>
      <c r="P97" s="29">
        <f t="shared" si="5"/>
        <v>0</v>
      </c>
      <c r="Q97" s="53"/>
      <c r="R97" s="53"/>
      <c r="S97" s="4"/>
    </row>
    <row r="98" spans="1:19" ht="38.25" customHeight="1" x14ac:dyDescent="0.2">
      <c r="A98" s="25"/>
      <c r="B98" s="32">
        <v>61</v>
      </c>
      <c r="C98" s="31"/>
      <c r="D98" s="32"/>
      <c r="E98" s="79"/>
      <c r="F98" s="80"/>
      <c r="G98" s="30"/>
      <c r="H98" s="30"/>
      <c r="I98" s="30"/>
      <c r="J98" s="30"/>
      <c r="K98" s="30"/>
      <c r="L98" s="30"/>
      <c r="M98" s="28"/>
      <c r="N98" s="29">
        <f t="shared" si="4"/>
        <v>0</v>
      </c>
      <c r="O98" s="29">
        <f t="shared" si="0"/>
        <v>1</v>
      </c>
      <c r="P98" s="29">
        <f t="shared" si="5"/>
        <v>0</v>
      </c>
      <c r="Q98" s="53"/>
      <c r="R98" s="53"/>
      <c r="S98" s="4"/>
    </row>
    <row r="99" spans="1:19" ht="38.25" customHeight="1" x14ac:dyDescent="0.2">
      <c r="A99" s="25"/>
      <c r="B99" s="32">
        <v>62</v>
      </c>
      <c r="C99" s="31"/>
      <c r="D99" s="32"/>
      <c r="E99" s="79"/>
      <c r="F99" s="80"/>
      <c r="G99" s="30"/>
      <c r="H99" s="30"/>
      <c r="I99" s="30"/>
      <c r="J99" s="30"/>
      <c r="K99" s="30"/>
      <c r="L99" s="30"/>
      <c r="M99" s="28"/>
      <c r="N99" s="29">
        <f t="shared" si="4"/>
        <v>0</v>
      </c>
      <c r="O99" s="29">
        <f t="shared" si="0"/>
        <v>1</v>
      </c>
      <c r="P99" s="29">
        <f t="shared" si="5"/>
        <v>0</v>
      </c>
      <c r="Q99" s="53"/>
      <c r="R99" s="53"/>
      <c r="S99" s="4"/>
    </row>
    <row r="100" spans="1:19" ht="38.25" customHeight="1" x14ac:dyDescent="0.2">
      <c r="A100" s="25"/>
      <c r="B100" s="32">
        <v>63</v>
      </c>
      <c r="C100" s="31"/>
      <c r="D100" s="32"/>
      <c r="E100" s="79"/>
      <c r="F100" s="80"/>
      <c r="G100" s="30"/>
      <c r="H100" s="30"/>
      <c r="I100" s="30"/>
      <c r="J100" s="30"/>
      <c r="K100" s="30"/>
      <c r="L100" s="30"/>
      <c r="M100" s="28"/>
      <c r="N100" s="29">
        <f t="shared" si="4"/>
        <v>0</v>
      </c>
      <c r="O100" s="29">
        <f t="shared" si="0"/>
        <v>1</v>
      </c>
      <c r="P100" s="29">
        <f t="shared" si="5"/>
        <v>0</v>
      </c>
      <c r="Q100" s="53"/>
      <c r="R100" s="53"/>
      <c r="S100" s="4"/>
    </row>
    <row r="101" spans="1:19" ht="38.25" customHeight="1" x14ac:dyDescent="0.2">
      <c r="A101" s="25"/>
      <c r="B101" s="32">
        <v>64</v>
      </c>
      <c r="C101" s="31"/>
      <c r="D101" s="32"/>
      <c r="E101" s="79"/>
      <c r="F101" s="80"/>
      <c r="G101" s="30"/>
      <c r="H101" s="30"/>
      <c r="I101" s="30"/>
      <c r="J101" s="30"/>
      <c r="K101" s="30"/>
      <c r="L101" s="30"/>
      <c r="M101" s="28"/>
      <c r="N101" s="29">
        <f t="shared" si="4"/>
        <v>0</v>
      </c>
      <c r="O101" s="29">
        <f t="shared" si="0"/>
        <v>1</v>
      </c>
      <c r="P101" s="29">
        <f t="shared" si="5"/>
        <v>0</v>
      </c>
      <c r="Q101" s="53"/>
      <c r="R101" s="53"/>
      <c r="S101" s="4"/>
    </row>
    <row r="102" spans="1:19" ht="38.25" customHeight="1" x14ac:dyDescent="0.2">
      <c r="A102" s="25"/>
      <c r="B102" s="32">
        <v>65</v>
      </c>
      <c r="C102" s="31"/>
      <c r="D102" s="32"/>
      <c r="E102" s="79"/>
      <c r="F102" s="80"/>
      <c r="G102" s="30"/>
      <c r="H102" s="30"/>
      <c r="I102" s="30"/>
      <c r="J102" s="30"/>
      <c r="K102" s="30"/>
      <c r="L102" s="30"/>
      <c r="M102" s="28"/>
      <c r="N102" s="29">
        <f t="shared" si="4"/>
        <v>0</v>
      </c>
      <c r="O102" s="29">
        <f t="shared" si="0"/>
        <v>1</v>
      </c>
      <c r="P102" s="29">
        <f t="shared" si="5"/>
        <v>0</v>
      </c>
      <c r="Q102" s="53"/>
      <c r="R102" s="53"/>
      <c r="S102" s="4"/>
    </row>
    <row r="103" spans="1:19" ht="38.25" customHeight="1" x14ac:dyDescent="0.2">
      <c r="A103" s="25"/>
      <c r="B103" s="32">
        <v>66</v>
      </c>
      <c r="C103" s="31"/>
      <c r="D103" s="32"/>
      <c r="E103" s="79"/>
      <c r="F103" s="80"/>
      <c r="G103" s="30"/>
      <c r="H103" s="30"/>
      <c r="I103" s="30"/>
      <c r="J103" s="30"/>
      <c r="K103" s="30"/>
      <c r="L103" s="30"/>
      <c r="M103" s="28"/>
      <c r="N103" s="29">
        <f t="shared" si="4"/>
        <v>0</v>
      </c>
      <c r="O103" s="29">
        <f t="shared" si="0"/>
        <v>1</v>
      </c>
      <c r="P103" s="29">
        <f t="shared" si="5"/>
        <v>0</v>
      </c>
      <c r="Q103" s="53"/>
      <c r="R103" s="53"/>
      <c r="S103" s="4"/>
    </row>
    <row r="104" spans="1:19" ht="38.25" customHeight="1" x14ac:dyDescent="0.2">
      <c r="A104" s="25"/>
      <c r="B104" s="32">
        <v>67</v>
      </c>
      <c r="C104" s="31"/>
      <c r="D104" s="32"/>
      <c r="E104" s="79"/>
      <c r="F104" s="80"/>
      <c r="G104" s="30"/>
      <c r="H104" s="30"/>
      <c r="I104" s="30"/>
      <c r="J104" s="30"/>
      <c r="K104" s="30"/>
      <c r="L104" s="30"/>
      <c r="M104" s="28"/>
      <c r="N104" s="29">
        <f t="shared" si="4"/>
        <v>0</v>
      </c>
      <c r="O104" s="29">
        <f t="shared" si="0"/>
        <v>1</v>
      </c>
      <c r="P104" s="29">
        <f t="shared" si="5"/>
        <v>0</v>
      </c>
      <c r="Q104" s="53"/>
      <c r="R104" s="53"/>
      <c r="S104" s="4"/>
    </row>
    <row r="105" spans="1:19" ht="38.25" customHeight="1" x14ac:dyDescent="0.2">
      <c r="A105" s="25"/>
      <c r="B105" s="32">
        <v>68</v>
      </c>
      <c r="C105" s="31"/>
      <c r="D105" s="32"/>
      <c r="E105" s="79"/>
      <c r="F105" s="80"/>
      <c r="G105" s="30"/>
      <c r="H105" s="30"/>
      <c r="I105" s="30"/>
      <c r="J105" s="30"/>
      <c r="K105" s="30"/>
      <c r="L105" s="30"/>
      <c r="M105" s="28"/>
      <c r="N105" s="29">
        <f t="shared" si="4"/>
        <v>0</v>
      </c>
      <c r="O105" s="29">
        <f t="shared" si="0"/>
        <v>1</v>
      </c>
      <c r="P105" s="29">
        <f t="shared" si="5"/>
        <v>0</v>
      </c>
      <c r="Q105" s="53"/>
      <c r="R105" s="53"/>
      <c r="S105" s="4"/>
    </row>
    <row r="106" spans="1:19" ht="38.25" customHeight="1" x14ac:dyDescent="0.2">
      <c r="A106" s="25"/>
      <c r="B106" s="32">
        <v>69</v>
      </c>
      <c r="C106" s="31"/>
      <c r="D106" s="32"/>
      <c r="E106" s="79"/>
      <c r="F106" s="80"/>
      <c r="G106" s="30"/>
      <c r="H106" s="30"/>
      <c r="I106" s="30"/>
      <c r="J106" s="30"/>
      <c r="K106" s="30"/>
      <c r="L106" s="30"/>
      <c r="M106" s="28"/>
      <c r="N106" s="29">
        <f t="shared" si="4"/>
        <v>0</v>
      </c>
      <c r="O106" s="29">
        <f t="shared" si="0"/>
        <v>1</v>
      </c>
      <c r="P106" s="29">
        <f t="shared" si="5"/>
        <v>0</v>
      </c>
      <c r="Q106" s="53"/>
      <c r="R106" s="53"/>
      <c r="S106" s="4"/>
    </row>
    <row r="107" spans="1:19" ht="38.25" customHeight="1" x14ac:dyDescent="0.2">
      <c r="A107" s="25"/>
      <c r="B107" s="32">
        <v>70</v>
      </c>
      <c r="C107" s="31"/>
      <c r="D107" s="32"/>
      <c r="E107" s="79"/>
      <c r="F107" s="80"/>
      <c r="G107" s="30"/>
      <c r="H107" s="30"/>
      <c r="I107" s="30"/>
      <c r="J107" s="30"/>
      <c r="K107" s="30"/>
      <c r="L107" s="30"/>
      <c r="M107" s="28"/>
      <c r="N107" s="29">
        <f t="shared" si="4"/>
        <v>0</v>
      </c>
      <c r="O107" s="29">
        <f t="shared" si="0"/>
        <v>1</v>
      </c>
      <c r="P107" s="29">
        <f t="shared" si="5"/>
        <v>0</v>
      </c>
      <c r="Q107" s="53"/>
      <c r="R107" s="53"/>
      <c r="S107" s="4"/>
    </row>
    <row r="108" spans="1:19" ht="38.25" customHeight="1" x14ac:dyDescent="0.2">
      <c r="A108" s="25"/>
      <c r="B108" s="32">
        <v>71</v>
      </c>
      <c r="C108" s="31"/>
      <c r="D108" s="32"/>
      <c r="E108" s="79"/>
      <c r="F108" s="80"/>
      <c r="G108" s="30"/>
      <c r="H108" s="30"/>
      <c r="I108" s="30"/>
      <c r="J108" s="30"/>
      <c r="K108" s="30"/>
      <c r="L108" s="30"/>
      <c r="M108" s="28"/>
      <c r="N108" s="29">
        <f t="shared" si="4"/>
        <v>0</v>
      </c>
      <c r="O108" s="29">
        <f t="shared" si="0"/>
        <v>1</v>
      </c>
      <c r="P108" s="29">
        <f t="shared" si="5"/>
        <v>0</v>
      </c>
      <c r="Q108" s="53"/>
      <c r="R108" s="53"/>
      <c r="S108" s="4"/>
    </row>
    <row r="109" spans="1:19" ht="38.25" customHeight="1" x14ac:dyDescent="0.2">
      <c r="A109" s="25"/>
      <c r="B109" s="32">
        <v>72</v>
      </c>
      <c r="C109" s="31"/>
      <c r="D109" s="32"/>
      <c r="E109" s="79"/>
      <c r="F109" s="80"/>
      <c r="G109" s="30"/>
      <c r="H109" s="30"/>
      <c r="I109" s="30"/>
      <c r="J109" s="30"/>
      <c r="K109" s="30"/>
      <c r="L109" s="30"/>
      <c r="M109" s="28"/>
      <c r="N109" s="29">
        <f t="shared" si="4"/>
        <v>0</v>
      </c>
      <c r="O109" s="29">
        <f t="shared" si="0"/>
        <v>1</v>
      </c>
      <c r="P109" s="29">
        <f t="shared" si="5"/>
        <v>0</v>
      </c>
      <c r="Q109" s="53"/>
      <c r="R109" s="53"/>
      <c r="S109" s="4"/>
    </row>
    <row r="110" spans="1:19" ht="38.25" customHeight="1" x14ac:dyDescent="0.2">
      <c r="A110" s="25"/>
      <c r="B110" s="32">
        <v>73</v>
      </c>
      <c r="C110" s="31"/>
      <c r="D110" s="32"/>
      <c r="E110" s="79"/>
      <c r="F110" s="80"/>
      <c r="G110" s="30"/>
      <c r="H110" s="30"/>
      <c r="I110" s="30"/>
      <c r="J110" s="30"/>
      <c r="K110" s="30"/>
      <c r="L110" s="30"/>
      <c r="M110" s="28"/>
      <c r="N110" s="29">
        <f t="shared" si="4"/>
        <v>0</v>
      </c>
      <c r="O110" s="29">
        <f t="shared" si="0"/>
        <v>1</v>
      </c>
      <c r="P110" s="29">
        <f t="shared" si="5"/>
        <v>0</v>
      </c>
      <c r="Q110" s="53"/>
      <c r="R110" s="53"/>
      <c r="S110" s="4"/>
    </row>
    <row r="111" spans="1:19" ht="38.25" customHeight="1" x14ac:dyDescent="0.2">
      <c r="A111" s="25"/>
      <c r="B111" s="32">
        <v>74</v>
      </c>
      <c r="C111" s="31"/>
      <c r="D111" s="32"/>
      <c r="E111" s="79"/>
      <c r="F111" s="80"/>
      <c r="G111" s="30"/>
      <c r="H111" s="30"/>
      <c r="I111" s="30"/>
      <c r="J111" s="30"/>
      <c r="K111" s="30"/>
      <c r="L111" s="30"/>
      <c r="M111" s="28"/>
      <c r="N111" s="29">
        <f t="shared" si="4"/>
        <v>0</v>
      </c>
      <c r="O111" s="29">
        <f t="shared" si="0"/>
        <v>1</v>
      </c>
      <c r="P111" s="29">
        <f t="shared" si="5"/>
        <v>0</v>
      </c>
      <c r="Q111" s="53"/>
      <c r="R111" s="53"/>
      <c r="S111" s="4"/>
    </row>
    <row r="112" spans="1:19" ht="38.25" customHeight="1" x14ac:dyDescent="0.2">
      <c r="A112" s="25"/>
      <c r="B112" s="32">
        <v>75</v>
      </c>
      <c r="C112" s="31"/>
      <c r="D112" s="32"/>
      <c r="E112" s="79"/>
      <c r="F112" s="80"/>
      <c r="G112" s="30"/>
      <c r="H112" s="30"/>
      <c r="I112" s="30"/>
      <c r="J112" s="30"/>
      <c r="K112" s="30"/>
      <c r="L112" s="30"/>
      <c r="M112" s="28"/>
      <c r="N112" s="29">
        <f t="shared" si="4"/>
        <v>0</v>
      </c>
      <c r="O112" s="29">
        <f t="shared" si="0"/>
        <v>1</v>
      </c>
      <c r="P112" s="29">
        <f t="shared" si="5"/>
        <v>0</v>
      </c>
      <c r="Q112" s="53"/>
      <c r="R112" s="53"/>
      <c r="S112" s="4"/>
    </row>
    <row r="113" spans="1:19" ht="38.25" customHeight="1" x14ac:dyDescent="0.2">
      <c r="A113" s="25"/>
      <c r="B113" s="32">
        <v>76</v>
      </c>
      <c r="C113" s="31"/>
      <c r="D113" s="32"/>
      <c r="E113" s="79"/>
      <c r="F113" s="80"/>
      <c r="G113" s="30"/>
      <c r="H113" s="30"/>
      <c r="I113" s="30"/>
      <c r="J113" s="30"/>
      <c r="K113" s="30"/>
      <c r="L113" s="30"/>
      <c r="M113" s="28"/>
      <c r="N113" s="29">
        <f t="shared" si="4"/>
        <v>0</v>
      </c>
      <c r="O113" s="29">
        <f t="shared" si="0"/>
        <v>1</v>
      </c>
      <c r="P113" s="29">
        <f t="shared" si="5"/>
        <v>0</v>
      </c>
      <c r="Q113" s="53"/>
      <c r="R113" s="53"/>
      <c r="S113" s="4"/>
    </row>
    <row r="114" spans="1:19" ht="38.25" customHeight="1" x14ac:dyDescent="0.2">
      <c r="A114" s="25"/>
      <c r="B114" s="32">
        <v>77</v>
      </c>
      <c r="C114" s="31"/>
      <c r="D114" s="32"/>
      <c r="E114" s="79"/>
      <c r="F114" s="80"/>
      <c r="G114" s="30"/>
      <c r="H114" s="30"/>
      <c r="I114" s="30"/>
      <c r="J114" s="30"/>
      <c r="K114" s="30"/>
      <c r="L114" s="30"/>
      <c r="M114" s="28"/>
      <c r="N114" s="29">
        <f t="shared" si="4"/>
        <v>0</v>
      </c>
      <c r="O114" s="29">
        <f t="shared" si="0"/>
        <v>1</v>
      </c>
      <c r="P114" s="29">
        <f t="shared" si="5"/>
        <v>0</v>
      </c>
      <c r="Q114" s="53"/>
      <c r="R114" s="53"/>
      <c r="S114" s="4"/>
    </row>
    <row r="115" spans="1:19" ht="38.25" customHeight="1" x14ac:dyDescent="0.2">
      <c r="A115" s="25"/>
      <c r="B115" s="32">
        <v>78</v>
      </c>
      <c r="C115" s="31"/>
      <c r="D115" s="32"/>
      <c r="E115" s="79"/>
      <c r="F115" s="80"/>
      <c r="G115" s="30"/>
      <c r="H115" s="30"/>
      <c r="I115" s="30"/>
      <c r="J115" s="30"/>
      <c r="K115" s="30"/>
      <c r="L115" s="30"/>
      <c r="M115" s="28"/>
      <c r="N115" s="29">
        <f t="shared" si="4"/>
        <v>0</v>
      </c>
      <c r="O115" s="29">
        <f t="shared" si="0"/>
        <v>1</v>
      </c>
      <c r="P115" s="29">
        <f t="shared" si="5"/>
        <v>0</v>
      </c>
      <c r="Q115" s="53"/>
      <c r="R115" s="53"/>
      <c r="S115" s="4"/>
    </row>
    <row r="116" spans="1:19" ht="38.25" customHeight="1" x14ac:dyDescent="0.2">
      <c r="A116" s="25"/>
      <c r="B116" s="32">
        <v>79</v>
      </c>
      <c r="C116" s="31"/>
      <c r="D116" s="32"/>
      <c r="E116" s="79"/>
      <c r="F116" s="80"/>
      <c r="G116" s="30"/>
      <c r="H116" s="30"/>
      <c r="I116" s="30"/>
      <c r="J116" s="30"/>
      <c r="K116" s="30"/>
      <c r="L116" s="30"/>
      <c r="M116" s="28"/>
      <c r="N116" s="29">
        <f t="shared" si="4"/>
        <v>0</v>
      </c>
      <c r="O116" s="29">
        <f t="shared" si="0"/>
        <v>1</v>
      </c>
      <c r="P116" s="29">
        <f t="shared" si="5"/>
        <v>0</v>
      </c>
      <c r="Q116" s="53"/>
      <c r="R116" s="53"/>
      <c r="S116" s="4"/>
    </row>
    <row r="117" spans="1:19" ht="38.25" customHeight="1" x14ac:dyDescent="0.2">
      <c r="A117" s="25"/>
      <c r="B117" s="32">
        <v>80</v>
      </c>
      <c r="C117" s="31"/>
      <c r="D117" s="32"/>
      <c r="E117" s="79"/>
      <c r="F117" s="80"/>
      <c r="G117" s="30"/>
      <c r="H117" s="30"/>
      <c r="I117" s="30"/>
      <c r="J117" s="30"/>
      <c r="K117" s="30"/>
      <c r="L117" s="30"/>
      <c r="M117" s="28"/>
      <c r="N117" s="29">
        <f t="shared" si="4"/>
        <v>0</v>
      </c>
      <c r="O117" s="29">
        <f t="shared" si="0"/>
        <v>1</v>
      </c>
      <c r="P117" s="29">
        <f t="shared" si="5"/>
        <v>0</v>
      </c>
      <c r="Q117" s="53"/>
      <c r="R117" s="53"/>
      <c r="S117" s="4"/>
    </row>
    <row r="118" spans="1:19" ht="38.25" customHeight="1" x14ac:dyDescent="0.2">
      <c r="A118" s="25"/>
      <c r="B118" s="32">
        <v>81</v>
      </c>
      <c r="C118" s="31"/>
      <c r="D118" s="32"/>
      <c r="E118" s="79"/>
      <c r="F118" s="80"/>
      <c r="G118" s="30"/>
      <c r="H118" s="30"/>
      <c r="I118" s="30"/>
      <c r="J118" s="30"/>
      <c r="K118" s="30"/>
      <c r="L118" s="30"/>
      <c r="M118" s="28"/>
      <c r="N118" s="29">
        <f t="shared" si="4"/>
        <v>0</v>
      </c>
      <c r="O118" s="29">
        <f t="shared" si="0"/>
        <v>1</v>
      </c>
      <c r="P118" s="29">
        <f t="shared" si="5"/>
        <v>0</v>
      </c>
      <c r="Q118" s="53"/>
      <c r="R118" s="53"/>
      <c r="S118" s="4"/>
    </row>
    <row r="119" spans="1:19" ht="38.25" customHeight="1" x14ac:dyDescent="0.2">
      <c r="A119" s="25"/>
      <c r="B119" s="32">
        <v>82</v>
      </c>
      <c r="C119" s="31"/>
      <c r="D119" s="32"/>
      <c r="E119" s="79"/>
      <c r="F119" s="80"/>
      <c r="G119" s="30"/>
      <c r="H119" s="30"/>
      <c r="I119" s="30"/>
      <c r="J119" s="30"/>
      <c r="K119" s="30"/>
      <c r="L119" s="30"/>
      <c r="M119" s="28"/>
      <c r="N119" s="29">
        <f t="shared" si="4"/>
        <v>0</v>
      </c>
      <c r="O119" s="29">
        <f t="shared" si="0"/>
        <v>1</v>
      </c>
      <c r="P119" s="29">
        <f t="shared" si="5"/>
        <v>0</v>
      </c>
      <c r="Q119" s="53"/>
      <c r="R119" s="53"/>
      <c r="S119" s="4"/>
    </row>
    <row r="120" spans="1:19" ht="38.25" customHeight="1" x14ac:dyDescent="0.2">
      <c r="A120" s="25"/>
      <c r="B120" s="32">
        <v>83</v>
      </c>
      <c r="C120" s="31"/>
      <c r="D120" s="32"/>
      <c r="E120" s="79"/>
      <c r="F120" s="80"/>
      <c r="G120" s="30"/>
      <c r="H120" s="30"/>
      <c r="I120" s="30"/>
      <c r="J120" s="30"/>
      <c r="K120" s="30"/>
      <c r="L120" s="30"/>
      <c r="M120" s="28"/>
      <c r="N120" s="29">
        <f t="shared" si="4"/>
        <v>0</v>
      </c>
      <c r="O120" s="29">
        <f t="shared" si="0"/>
        <v>1</v>
      </c>
      <c r="P120" s="29">
        <f t="shared" si="5"/>
        <v>0</v>
      </c>
      <c r="Q120" s="53"/>
      <c r="R120" s="53"/>
      <c r="S120" s="4"/>
    </row>
    <row r="121" spans="1:19" ht="38.25" customHeight="1" x14ac:dyDescent="0.2">
      <c r="A121" s="25"/>
      <c r="B121" s="32">
        <v>84</v>
      </c>
      <c r="C121" s="31"/>
      <c r="D121" s="32"/>
      <c r="E121" s="79"/>
      <c r="F121" s="80"/>
      <c r="G121" s="30"/>
      <c r="H121" s="30"/>
      <c r="I121" s="30"/>
      <c r="J121" s="30"/>
      <c r="K121" s="30"/>
      <c r="L121" s="30"/>
      <c r="M121" s="28"/>
      <c r="N121" s="29">
        <f t="shared" si="4"/>
        <v>0</v>
      </c>
      <c r="O121" s="29">
        <f t="shared" si="0"/>
        <v>1</v>
      </c>
      <c r="P121" s="29">
        <f t="shared" si="5"/>
        <v>0</v>
      </c>
      <c r="Q121" s="53"/>
      <c r="R121" s="53"/>
      <c r="S121" s="4"/>
    </row>
    <row r="122" spans="1:19" ht="38.25" customHeight="1" x14ac:dyDescent="0.2">
      <c r="A122" s="25"/>
      <c r="B122" s="32">
        <v>85</v>
      </c>
      <c r="C122" s="31"/>
      <c r="D122" s="32"/>
      <c r="E122" s="79"/>
      <c r="F122" s="80"/>
      <c r="G122" s="30"/>
      <c r="H122" s="30"/>
      <c r="I122" s="30"/>
      <c r="J122" s="30"/>
      <c r="K122" s="30"/>
      <c r="L122" s="30"/>
      <c r="M122" s="28"/>
      <c r="N122" s="29">
        <f t="shared" si="4"/>
        <v>0</v>
      </c>
      <c r="O122" s="29">
        <f t="shared" si="0"/>
        <v>1</v>
      </c>
      <c r="P122" s="29">
        <f t="shared" si="5"/>
        <v>0</v>
      </c>
      <c r="Q122" s="53"/>
      <c r="R122" s="53"/>
      <c r="S122" s="4"/>
    </row>
    <row r="123" spans="1:19" ht="38.25" customHeight="1" x14ac:dyDescent="0.2">
      <c r="A123" s="25"/>
      <c r="B123" s="32">
        <v>86</v>
      </c>
      <c r="C123" s="31"/>
      <c r="D123" s="32"/>
      <c r="E123" s="79"/>
      <c r="F123" s="80"/>
      <c r="G123" s="30"/>
      <c r="H123" s="30"/>
      <c r="I123" s="30"/>
      <c r="J123" s="30"/>
      <c r="K123" s="30"/>
      <c r="L123" s="30"/>
      <c r="M123" s="28"/>
      <c r="N123" s="29">
        <f t="shared" si="4"/>
        <v>0</v>
      </c>
      <c r="O123" s="29">
        <f t="shared" si="0"/>
        <v>1</v>
      </c>
      <c r="P123" s="29">
        <f t="shared" si="5"/>
        <v>0</v>
      </c>
      <c r="Q123" s="53"/>
      <c r="R123" s="53"/>
      <c r="S123" s="4"/>
    </row>
    <row r="124" spans="1:19" ht="38.25" customHeight="1" x14ac:dyDescent="0.2">
      <c r="A124" s="25"/>
      <c r="B124" s="32">
        <v>87</v>
      </c>
      <c r="C124" s="31"/>
      <c r="D124" s="32"/>
      <c r="E124" s="79"/>
      <c r="F124" s="80"/>
      <c r="G124" s="30"/>
      <c r="H124" s="30"/>
      <c r="I124" s="30"/>
      <c r="J124" s="30"/>
      <c r="K124" s="30"/>
      <c r="L124" s="30"/>
      <c r="M124" s="28"/>
      <c r="N124" s="29">
        <f t="shared" si="4"/>
        <v>0</v>
      </c>
      <c r="O124" s="29">
        <f t="shared" si="0"/>
        <v>1</v>
      </c>
      <c r="P124" s="29">
        <f t="shared" si="5"/>
        <v>0</v>
      </c>
      <c r="Q124" s="53"/>
      <c r="R124" s="53"/>
      <c r="S124" s="4"/>
    </row>
    <row r="125" spans="1:19" ht="38.25" customHeight="1" x14ac:dyDescent="0.2">
      <c r="A125" s="25"/>
      <c r="B125" s="32">
        <v>88</v>
      </c>
      <c r="C125" s="31"/>
      <c r="D125" s="32"/>
      <c r="E125" s="79"/>
      <c r="F125" s="80"/>
      <c r="G125" s="30"/>
      <c r="H125" s="30"/>
      <c r="I125" s="30"/>
      <c r="J125" s="30"/>
      <c r="K125" s="30"/>
      <c r="L125" s="30"/>
      <c r="M125" s="28"/>
      <c r="N125" s="29">
        <f t="shared" si="4"/>
        <v>0</v>
      </c>
      <c r="O125" s="29">
        <f t="shared" si="0"/>
        <v>1</v>
      </c>
      <c r="P125" s="29">
        <f t="shared" si="5"/>
        <v>0</v>
      </c>
      <c r="Q125" s="53"/>
      <c r="R125" s="53"/>
      <c r="S125" s="4"/>
    </row>
    <row r="126" spans="1:19" ht="38.25" customHeight="1" x14ac:dyDescent="0.2">
      <c r="A126" s="25"/>
      <c r="B126" s="32">
        <v>89</v>
      </c>
      <c r="C126" s="31"/>
      <c r="D126" s="32"/>
      <c r="E126" s="79"/>
      <c r="F126" s="80"/>
      <c r="G126" s="30"/>
      <c r="H126" s="30"/>
      <c r="I126" s="30"/>
      <c r="J126" s="30"/>
      <c r="K126" s="30"/>
      <c r="L126" s="30"/>
      <c r="M126" s="28"/>
      <c r="N126" s="29">
        <f t="shared" si="4"/>
        <v>0</v>
      </c>
      <c r="O126" s="29">
        <f t="shared" si="0"/>
        <v>1</v>
      </c>
      <c r="P126" s="29">
        <f t="shared" si="5"/>
        <v>0</v>
      </c>
      <c r="Q126" s="53"/>
      <c r="R126" s="53"/>
      <c r="S126" s="4"/>
    </row>
    <row r="127" spans="1:19" ht="38.25" customHeight="1" x14ac:dyDescent="0.2">
      <c r="A127" s="25"/>
      <c r="B127" s="32">
        <v>90</v>
      </c>
      <c r="C127" s="31"/>
      <c r="D127" s="32"/>
      <c r="E127" s="79"/>
      <c r="F127" s="80"/>
      <c r="G127" s="30"/>
      <c r="H127" s="30"/>
      <c r="I127" s="30"/>
      <c r="J127" s="30"/>
      <c r="K127" s="30"/>
      <c r="L127" s="30"/>
      <c r="M127" s="28"/>
      <c r="N127" s="29">
        <f t="shared" si="4"/>
        <v>0</v>
      </c>
      <c r="O127" s="29">
        <f t="shared" si="0"/>
        <v>1</v>
      </c>
      <c r="P127" s="29">
        <f t="shared" si="5"/>
        <v>0</v>
      </c>
      <c r="Q127" s="53"/>
      <c r="R127" s="53"/>
      <c r="S127" s="4"/>
    </row>
    <row r="128" spans="1:19" ht="38.25" customHeight="1" x14ac:dyDescent="0.2">
      <c r="A128" s="25"/>
      <c r="B128" s="32">
        <v>91</v>
      </c>
      <c r="C128" s="31"/>
      <c r="D128" s="32"/>
      <c r="E128" s="79"/>
      <c r="F128" s="80"/>
      <c r="G128" s="30"/>
      <c r="H128" s="30"/>
      <c r="I128" s="30"/>
      <c r="J128" s="30"/>
      <c r="K128" s="30"/>
      <c r="L128" s="30"/>
      <c r="M128" s="28"/>
      <c r="N128" s="29">
        <f t="shared" si="4"/>
        <v>0</v>
      </c>
      <c r="O128" s="29">
        <f t="shared" si="0"/>
        <v>1</v>
      </c>
      <c r="P128" s="29">
        <f t="shared" si="5"/>
        <v>0</v>
      </c>
      <c r="Q128" s="53"/>
      <c r="R128" s="53"/>
      <c r="S128" s="4"/>
    </row>
    <row r="129" spans="1:19" ht="38.25" customHeight="1" x14ac:dyDescent="0.2">
      <c r="A129" s="25"/>
      <c r="B129" s="32">
        <v>92</v>
      </c>
      <c r="C129" s="31"/>
      <c r="D129" s="32"/>
      <c r="E129" s="79"/>
      <c r="F129" s="80"/>
      <c r="G129" s="30"/>
      <c r="H129" s="30"/>
      <c r="I129" s="30"/>
      <c r="J129" s="30"/>
      <c r="K129" s="30"/>
      <c r="L129" s="30"/>
      <c r="M129" s="28"/>
      <c r="N129" s="29">
        <f t="shared" si="4"/>
        <v>0</v>
      </c>
      <c r="O129" s="29">
        <f t="shared" si="0"/>
        <v>1</v>
      </c>
      <c r="P129" s="29">
        <f t="shared" si="5"/>
        <v>0</v>
      </c>
      <c r="Q129" s="53"/>
      <c r="R129" s="53"/>
      <c r="S129" s="4"/>
    </row>
    <row r="130" spans="1:19" ht="38.25" customHeight="1" x14ac:dyDescent="0.2">
      <c r="A130" s="25"/>
      <c r="B130" s="32">
        <v>93</v>
      </c>
      <c r="C130" s="31"/>
      <c r="D130" s="32"/>
      <c r="E130" s="79"/>
      <c r="F130" s="80"/>
      <c r="G130" s="30"/>
      <c r="H130" s="30"/>
      <c r="I130" s="30"/>
      <c r="J130" s="30"/>
      <c r="K130" s="30"/>
      <c r="L130" s="30"/>
      <c r="M130" s="28"/>
      <c r="N130" s="29">
        <f t="shared" si="4"/>
        <v>0</v>
      </c>
      <c r="O130" s="29">
        <f t="shared" si="0"/>
        <v>1</v>
      </c>
      <c r="P130" s="29">
        <f t="shared" si="5"/>
        <v>0</v>
      </c>
      <c r="Q130" s="53"/>
      <c r="R130" s="53"/>
      <c r="S130" s="4"/>
    </row>
    <row r="131" spans="1:19" ht="38.25" customHeight="1" x14ac:dyDescent="0.2">
      <c r="A131" s="25"/>
      <c r="B131" s="32">
        <v>94</v>
      </c>
      <c r="C131" s="31"/>
      <c r="D131" s="32"/>
      <c r="E131" s="79"/>
      <c r="F131" s="80"/>
      <c r="G131" s="30"/>
      <c r="H131" s="30"/>
      <c r="I131" s="30"/>
      <c r="J131" s="30"/>
      <c r="K131" s="30"/>
      <c r="L131" s="30"/>
      <c r="M131" s="28"/>
      <c r="N131" s="29">
        <f t="shared" si="4"/>
        <v>0</v>
      </c>
      <c r="O131" s="29">
        <f t="shared" si="0"/>
        <v>1</v>
      </c>
      <c r="P131" s="29">
        <f t="shared" si="5"/>
        <v>0</v>
      </c>
      <c r="Q131" s="53"/>
      <c r="R131" s="53"/>
      <c r="S131" s="4"/>
    </row>
    <row r="132" spans="1:19" ht="38.25" customHeight="1" x14ac:dyDescent="0.2">
      <c r="A132" s="25"/>
      <c r="B132" s="32">
        <v>95</v>
      </c>
      <c r="C132" s="31"/>
      <c r="D132" s="32"/>
      <c r="E132" s="79"/>
      <c r="F132" s="80"/>
      <c r="G132" s="30"/>
      <c r="H132" s="30"/>
      <c r="I132" s="30"/>
      <c r="J132" s="30"/>
      <c r="K132" s="30"/>
      <c r="L132" s="30"/>
      <c r="M132" s="28"/>
      <c r="N132" s="29">
        <f t="shared" si="4"/>
        <v>0</v>
      </c>
      <c r="O132" s="29">
        <f t="shared" si="0"/>
        <v>1</v>
      </c>
      <c r="P132" s="29">
        <f t="shared" si="5"/>
        <v>0</v>
      </c>
      <c r="Q132" s="53"/>
      <c r="R132" s="53"/>
      <c r="S132" s="4"/>
    </row>
    <row r="133" spans="1:19" ht="38.25" customHeight="1" x14ac:dyDescent="0.2">
      <c r="A133" s="25"/>
      <c r="B133" s="32">
        <v>96</v>
      </c>
      <c r="C133" s="31"/>
      <c r="D133" s="32"/>
      <c r="E133" s="79"/>
      <c r="F133" s="80"/>
      <c r="G133" s="30"/>
      <c r="H133" s="30"/>
      <c r="I133" s="30"/>
      <c r="J133" s="30"/>
      <c r="K133" s="30"/>
      <c r="L133" s="30"/>
      <c r="M133" s="28"/>
      <c r="N133" s="29">
        <f t="shared" si="4"/>
        <v>0</v>
      </c>
      <c r="O133" s="29">
        <f t="shared" si="0"/>
        <v>1</v>
      </c>
      <c r="P133" s="29">
        <f t="shared" si="5"/>
        <v>0</v>
      </c>
      <c r="Q133" s="53"/>
      <c r="R133" s="53"/>
      <c r="S133" s="4"/>
    </row>
    <row r="134" spans="1:19" ht="38.25" customHeight="1" x14ac:dyDescent="0.2">
      <c r="A134" s="25"/>
      <c r="B134" s="32">
        <v>97</v>
      </c>
      <c r="C134" s="31"/>
      <c r="D134" s="32"/>
      <c r="E134" s="79"/>
      <c r="F134" s="80"/>
      <c r="G134" s="30"/>
      <c r="H134" s="30"/>
      <c r="I134" s="30"/>
      <c r="J134" s="30"/>
      <c r="K134" s="30"/>
      <c r="L134" s="30"/>
      <c r="M134" s="28"/>
      <c r="N134" s="29">
        <f t="shared" si="4"/>
        <v>0</v>
      </c>
      <c r="O134" s="29">
        <f t="shared" si="0"/>
        <v>1</v>
      </c>
      <c r="P134" s="29">
        <f t="shared" si="5"/>
        <v>0</v>
      </c>
      <c r="Q134" s="53"/>
      <c r="R134" s="53"/>
      <c r="S134" s="4"/>
    </row>
    <row r="135" spans="1:19" ht="38.25" customHeight="1" x14ac:dyDescent="0.2">
      <c r="A135" s="25"/>
      <c r="B135" s="32">
        <v>98</v>
      </c>
      <c r="C135" s="31"/>
      <c r="D135" s="32"/>
      <c r="E135" s="79"/>
      <c r="F135" s="80"/>
      <c r="G135" s="30"/>
      <c r="H135" s="30"/>
      <c r="I135" s="30"/>
      <c r="J135" s="30"/>
      <c r="K135" s="30"/>
      <c r="L135" s="30"/>
      <c r="M135" s="28"/>
      <c r="N135" s="29">
        <f t="shared" si="4"/>
        <v>0</v>
      </c>
      <c r="O135" s="29">
        <f t="shared" si="0"/>
        <v>1</v>
      </c>
      <c r="P135" s="29">
        <f t="shared" si="5"/>
        <v>0</v>
      </c>
      <c r="Q135" s="53"/>
      <c r="R135" s="53"/>
      <c r="S135" s="4"/>
    </row>
    <row r="136" spans="1:19" ht="38.25" customHeight="1" x14ac:dyDescent="0.2">
      <c r="A136" s="25"/>
      <c r="B136" s="32">
        <v>99</v>
      </c>
      <c r="C136" s="31"/>
      <c r="D136" s="32"/>
      <c r="E136" s="79"/>
      <c r="F136" s="80"/>
      <c r="G136" s="30"/>
      <c r="H136" s="30"/>
      <c r="I136" s="30"/>
      <c r="J136" s="30"/>
      <c r="K136" s="30"/>
      <c r="L136" s="30"/>
      <c r="M136" s="28"/>
      <c r="N136" s="29">
        <f t="shared" si="4"/>
        <v>0</v>
      </c>
      <c r="O136" s="29">
        <f t="shared" si="0"/>
        <v>1</v>
      </c>
      <c r="P136" s="29">
        <f t="shared" si="5"/>
        <v>0</v>
      </c>
      <c r="Q136" s="53"/>
      <c r="R136" s="53"/>
      <c r="S136" s="4"/>
    </row>
  </sheetData>
  <mergeCells count="137">
    <mergeCell ref="E45:F45"/>
    <mergeCell ref="E48:F48"/>
    <mergeCell ref="E55:F55"/>
    <mergeCell ref="E52:F52"/>
    <mergeCell ref="E53:F53"/>
    <mergeCell ref="E54:F54"/>
    <mergeCell ref="E61:F61"/>
    <mergeCell ref="E60:F60"/>
    <mergeCell ref="E47:F47"/>
    <mergeCell ref="E49:F49"/>
    <mergeCell ref="E50:F50"/>
    <mergeCell ref="E51:F51"/>
    <mergeCell ref="E58:F58"/>
    <mergeCell ref="E46:F46"/>
    <mergeCell ref="E56:F56"/>
    <mergeCell ref="E110:F110"/>
    <mergeCell ref="E111:F111"/>
    <mergeCell ref="E112:F112"/>
    <mergeCell ref="E113:F113"/>
    <mergeCell ref="E114:F114"/>
    <mergeCell ref="E115:F115"/>
    <mergeCell ref="E116:F116"/>
    <mergeCell ref="E117:F117"/>
    <mergeCell ref="E118:F118"/>
    <mergeCell ref="E136:F136"/>
    <mergeCell ref="E122:F122"/>
    <mergeCell ref="E123:F123"/>
    <mergeCell ref="E124:F124"/>
    <mergeCell ref="E125:F125"/>
    <mergeCell ref="E126:F126"/>
    <mergeCell ref="E127:F127"/>
    <mergeCell ref="E128:F128"/>
    <mergeCell ref="E119:F119"/>
    <mergeCell ref="E120:F120"/>
    <mergeCell ref="E121:F121"/>
    <mergeCell ref="E129:F129"/>
    <mergeCell ref="E130:F130"/>
    <mergeCell ref="E131:F131"/>
    <mergeCell ref="E132:F132"/>
    <mergeCell ref="E133:F133"/>
    <mergeCell ref="E134:F134"/>
    <mergeCell ref="E135:F135"/>
    <mergeCell ref="E107:F107"/>
    <mergeCell ref="E108:F108"/>
    <mergeCell ref="E109:F109"/>
    <mergeCell ref="E92:F92"/>
    <mergeCell ref="E93:F93"/>
    <mergeCell ref="E94:F94"/>
    <mergeCell ref="E95:F95"/>
    <mergeCell ref="E96:F96"/>
    <mergeCell ref="E97:F97"/>
    <mergeCell ref="E98:F98"/>
    <mergeCell ref="E99:F99"/>
    <mergeCell ref="E100:F100"/>
    <mergeCell ref="E101:F101"/>
    <mergeCell ref="E102:F102"/>
    <mergeCell ref="E103:F103"/>
    <mergeCell ref="E104:F104"/>
    <mergeCell ref="E105:F105"/>
    <mergeCell ref="E106:F106"/>
    <mergeCell ref="E88:F88"/>
    <mergeCell ref="E89:F89"/>
    <mergeCell ref="E90:F90"/>
    <mergeCell ref="E91:F91"/>
    <mergeCell ref="E73:F73"/>
    <mergeCell ref="E74:F74"/>
    <mergeCell ref="E75:F75"/>
    <mergeCell ref="E76:F76"/>
    <mergeCell ref="E77:F77"/>
    <mergeCell ref="E78:F78"/>
    <mergeCell ref="E80:F80"/>
    <mergeCell ref="E79:F79"/>
    <mergeCell ref="E83:F83"/>
    <mergeCell ref="E84:F84"/>
    <mergeCell ref="E85:F85"/>
    <mergeCell ref="E86:F86"/>
    <mergeCell ref="E87:F87"/>
    <mergeCell ref="E81:F81"/>
    <mergeCell ref="E82:F82"/>
    <mergeCell ref="E36:F36"/>
    <mergeCell ref="E34:F34"/>
    <mergeCell ref="E35:F35"/>
    <mergeCell ref="E37:F37"/>
    <mergeCell ref="E38:F38"/>
    <mergeCell ref="E39:F39"/>
    <mergeCell ref="E40:F40"/>
    <mergeCell ref="E41:F41"/>
    <mergeCell ref="E44:F44"/>
    <mergeCell ref="E43:F43"/>
    <mergeCell ref="E42:F42"/>
    <mergeCell ref="E71:F71"/>
    <mergeCell ref="E72:F72"/>
    <mergeCell ref="E67:F67"/>
    <mergeCell ref="E68:F68"/>
    <mergeCell ref="E69:F69"/>
    <mergeCell ref="E63:F63"/>
    <mergeCell ref="E59:F59"/>
    <mergeCell ref="E57:F57"/>
    <mergeCell ref="E62:F62"/>
    <mergeCell ref="E64:F64"/>
    <mergeCell ref="E65:F65"/>
    <mergeCell ref="E66:F66"/>
    <mergeCell ref="E70:F70"/>
    <mergeCell ref="C2:E2"/>
    <mergeCell ref="F2:P2"/>
    <mergeCell ref="C3:E3"/>
    <mergeCell ref="F3:P3"/>
    <mergeCell ref="C4:E4"/>
    <mergeCell ref="F4:P4"/>
    <mergeCell ref="F6:P6"/>
    <mergeCell ref="C6:E6"/>
    <mergeCell ref="C10:E10"/>
    <mergeCell ref="F10:J10"/>
    <mergeCell ref="F5:P5"/>
    <mergeCell ref="F7:P7"/>
    <mergeCell ref="H12:J12"/>
    <mergeCell ref="L12:M12"/>
    <mergeCell ref="E16:G16"/>
    <mergeCell ref="E17:F17"/>
    <mergeCell ref="E18:F18"/>
    <mergeCell ref="E23:F23"/>
    <mergeCell ref="E29:F29"/>
    <mergeCell ref="E32:F32"/>
    <mergeCell ref="E33:F33"/>
    <mergeCell ref="E21:F21"/>
    <mergeCell ref="E19:F19"/>
    <mergeCell ref="E24:F24"/>
    <mergeCell ref="E20:F20"/>
    <mergeCell ref="E22:F22"/>
    <mergeCell ref="E25:F25"/>
    <mergeCell ref="E27:F27"/>
    <mergeCell ref="E26:F26"/>
    <mergeCell ref="E28:F28"/>
    <mergeCell ref="E31:F31"/>
    <mergeCell ref="E30:F30"/>
    <mergeCell ref="C13:M13"/>
    <mergeCell ref="C14:M14"/>
  </mergeCells>
  <hyperlinks>
    <hyperlink ref="R18" r:id="rId1" location="diff-ec1b0bfd3b5762e6bdc2da8d1189d26514b17743accfa48303ce341589881b9e" xr:uid="{A8B8EE78-E4A9-4315-BE6C-C47A5217E8B9}"/>
    <hyperlink ref="R19" r:id="rId2" location="diff-ec1b0bfd3b5762e6bdc2da8d1189d26514b17743accfa48303ce341589881b9e" xr:uid="{7F937704-B3B3-480F-8BCD-AB844784CA7C}"/>
    <hyperlink ref="R20" r:id="rId3" location="diff-ec1b0bfd3b5762e6bdc2da8d1189d26514b17743accfa48303ce341589881b9e" xr:uid="{029EA7D7-6CE1-42D5-BFA0-F734B05CF278}"/>
    <hyperlink ref="R21" r:id="rId4" location="diff-ec1b0bfd3b5762e6bdc2da8d1189d26514b17743accfa48303ce341589881b9e" xr:uid="{6D47034A-7BCC-405E-BF01-A1F41F9096A5}"/>
    <hyperlink ref="R22" r:id="rId5" location="diff-ec1b0bfd3b5762e6bdc2da8d1189d26514b17743accfa48303ce341589881b9e" xr:uid="{4A3DA6A9-D41F-40B5-9C5F-626A1354AB07}"/>
    <hyperlink ref="R23" r:id="rId6" location="diff-ec1b0bfd3b5762e6bdc2da8d1189d26514b17743accfa48303ce341589881b9e" xr:uid="{4BA07B9A-D8D4-45BC-B72C-EB41218DA7C4}"/>
    <hyperlink ref="R24" r:id="rId7" location="diff-ec1b0bfd3b5762e6bdc2da8d1189d26514b17743accfa48303ce341589881b9e" xr:uid="{FC76739F-58D9-4ABC-BE3C-49E8F80C4A6E}"/>
    <hyperlink ref="R25" r:id="rId8" location="diff-ec1b0bfd3b5762e6bdc2da8d1189d26514b17743accfa48303ce341589881b9e" xr:uid="{6500E14B-AF84-4929-8120-52EDC3D164D3}"/>
    <hyperlink ref="R26" r:id="rId9" location="diff-ec1b0bfd3b5762e6bdc2da8d1189d26514b17743accfa48303ce341589881b9e" xr:uid="{E21B0B81-6246-4D0F-B08E-97C41D31687B}"/>
    <hyperlink ref="R27" r:id="rId10" location="diff-ec1b0bfd3b5762e6bdc2da8d1189d26514b17743accfa48303ce341589881b9e" xr:uid="{108B385B-A34A-4579-83EA-779A1775C98D}"/>
    <hyperlink ref="R28" r:id="rId11" location="diff-ec1b0bfd3b5762e6bdc2da8d1189d26514b17743accfa48303ce341589881b9e" xr:uid="{15AFAD0E-6B60-475A-B115-3CCACB2F9E9E}"/>
    <hyperlink ref="R29" r:id="rId12" location="diff-ec1b0bfd3b5762e6bdc2da8d1189d26514b17743accfa48303ce341589881b9e" xr:uid="{F1F00B46-282C-4D04-B712-34B67DF2945E}"/>
    <hyperlink ref="R30" r:id="rId13" location="diff-ec1b0bfd3b5762e6bdc2da8d1189d26514b17743accfa48303ce341589881b9e" xr:uid="{72B26BFF-61AA-425E-82C8-489A961191C1}"/>
    <hyperlink ref="R31" r:id="rId14" location="diff-ec1b0bfd3b5762e6bdc2da8d1189d26514b17743accfa48303ce341589881b9e" xr:uid="{D018AFC7-F59F-4DE7-BB80-F59C05A881C7}"/>
    <hyperlink ref="R32" r:id="rId15" location="diff-ec1b0bfd3b5762e6bdc2da8d1189d26514b17743accfa48303ce341589881b9e" xr:uid="{385E5974-438C-4C54-8A28-D537A393BF77}"/>
    <hyperlink ref="R33" r:id="rId16" location="diff-ec1b0bfd3b5762e6bdc2da8d1189d26514b17743accfa48303ce341589881b9e" xr:uid="{9D634E97-4FBF-4859-B307-B63EE6A2A27B}"/>
    <hyperlink ref="R34" r:id="rId17" location="diff-ec1b0bfd3b5762e6bdc2da8d1189d26514b17743accfa48303ce341589881b9e" xr:uid="{DB05EE42-CF62-4ABB-A1F1-1CE38EE06E4B}"/>
    <hyperlink ref="R35" r:id="rId18" location="diff-b335630551682c19a781afebcf4d07bf978fb1f8ac04c6bf87428ed5106870f5" xr:uid="{BF3F38EC-10F0-412A-97B1-6DDBE897DA7D}"/>
    <hyperlink ref="R36" r:id="rId19" location="diff-ec1b0bfd3b5762e6bdc2da8d1189d26514b17743accfa48303ce341589881b9e" xr:uid="{3EE8DBDE-2A8D-4B5D-BD2E-E7874D3DCFEC}"/>
    <hyperlink ref="R37" r:id="rId20" xr:uid="{1454980F-3D7C-47C4-AA89-8EDFEB37A592}"/>
    <hyperlink ref="R40" r:id="rId21" location="diff-ec1b0bfd3b5762e6bdc2da8d1189d26514b17743accfa48303ce341589881b9e" xr:uid="{016BDFDD-00DB-433E-9708-12B5D1446710}"/>
    <hyperlink ref="R41" r:id="rId22" location="diff-ec1b0bfd3b5762e6bdc2da8d1189d26514b17743accfa48303ce341589881b9e" xr:uid="{9F8F5E93-3145-476A-8BDE-C62791E91D31}"/>
    <hyperlink ref="R42" r:id="rId23" location="diff-ec1b0bfd3b5762e6bdc2da8d1189d26514b17743accfa48303ce341589881b9e" xr:uid="{7E4B7316-6319-47CA-8602-089F27B67FEE}"/>
    <hyperlink ref="R44" r:id="rId24" location="diff-ec1b0bfd3b5762e6bdc2da8d1189d26514b17743accfa48303ce341589881b9e" xr:uid="{EC6956B9-6E17-40CA-B71A-E384F385AAB5}"/>
    <hyperlink ref="R45" r:id="rId25" location="diff-ec1b0bfd3b5762e6bdc2da8d1189d26514b17743accfa48303ce341589881b9e" xr:uid="{E77AA436-5314-414C-9F64-D27EAC94BD7E}"/>
    <hyperlink ref="R46" r:id="rId26" location="diff-ec1b0bfd3b5762e6bdc2da8d1189d26514b17743accfa48303ce341589881b9e" xr:uid="{6DA8303B-1664-4144-83DA-BCC5A21D3BE9}"/>
    <hyperlink ref="R47" r:id="rId27" location="diff-ec1b0bfd3b5762e6bdc2da8d1189d26514b17743accfa48303ce341589881b9e" xr:uid="{8BD5E35D-855C-46FC-9D66-03A2BA4D163E}"/>
    <hyperlink ref="R48" r:id="rId28" location="diff-ec1b0bfd3b5762e6bdc2da8d1189d26514b17743accfa48303ce341589881b9e" xr:uid="{E923E1F4-799A-4858-81F0-0448BED87020}"/>
    <hyperlink ref="R50" r:id="rId29" location="diff-ec1b0bfd3b5762e6bdc2da8d1189d26514b17743accfa48303ce341589881b9e" xr:uid="{6AE25833-60CC-476B-BB25-4ABE4EF5B219}"/>
    <hyperlink ref="R51" r:id="rId30" location="diff-ec1b0bfd3b5762e6bdc2da8d1189d26514b17743accfa48303ce341589881b9e" xr:uid="{22D735B0-4508-47A4-8B14-3FED2D187827}"/>
    <hyperlink ref="R52" r:id="rId31" location="diff-ec1b0bfd3b5762e6bdc2da8d1189d26514b17743accfa48303ce341589881b9e" xr:uid="{A2B409C0-BEFE-4E86-BFA9-E2ABADE950EE}"/>
    <hyperlink ref="R53" r:id="rId32" location="diff-ec1b0bfd3b5762e6bdc2da8d1189d26514b17743accfa48303ce341589881b9e" xr:uid="{09EA9FE7-1848-4740-997F-CBA1D9B5BA7C}"/>
    <hyperlink ref="R54" r:id="rId33" location="diff-ec1b0bfd3b5762e6bdc2da8d1189d26514b17743accfa48303ce341589881b9e" xr:uid="{D0CFB0B6-706B-4D07-AFF1-C7CE94E71678}"/>
    <hyperlink ref="R55" r:id="rId34" location="diff-ec1b0bfd3b5762e6bdc2da8d1189d26514b17743accfa48303ce341589881b9e" xr:uid="{52C2EC81-DC30-48ED-B12A-64023F5E5721}"/>
    <hyperlink ref="R56" r:id="rId35" location="diff-ec1b0bfd3b5762e6bdc2da8d1189d26514b17743accfa48303ce341589881b9e" xr:uid="{3F23592E-EF4F-4D28-B4AA-DDADF9D8D3D7}"/>
    <hyperlink ref="R57" r:id="rId36" location="diff-ec1b0bfd3b5762e6bdc2da8d1189d26514b17743accfa48303ce341589881b9e" xr:uid="{1A540F8F-A8F8-4371-A2C8-9DB62174C307}"/>
    <hyperlink ref="R58" r:id="rId37" location="diff-ec1b0bfd3b5762e6bdc2da8d1189d26514b17743accfa48303ce341589881b9e" xr:uid="{6698D647-8C4F-4A29-A55F-EB7885221D4A}"/>
    <hyperlink ref="R59" r:id="rId38" location="diff-ec1b0bfd3b5762e6bdc2da8d1189d26514b17743accfa48303ce341589881b9e" xr:uid="{55160B5E-85E4-41AD-B661-E68AB1E4B0AE}"/>
    <hyperlink ref="R60" r:id="rId39" location="diff-ec1b0bfd3b5762e6bdc2da8d1189d26514b17743accfa48303ce341589881b9e" xr:uid="{35B64532-F60A-4265-AF08-851B8933BAC1}"/>
    <hyperlink ref="R62" r:id="rId40" location="diff-ec1b0bfd3b5762e6bdc2da8d1189d26514b17743accfa48303ce341589881b9e" xr:uid="{36F405C4-61C2-4386-9B16-66026F20E8E4}"/>
    <hyperlink ref="R64" r:id="rId41" location="diff-ec1b0bfd3b5762e6bdc2da8d1189d26514b17743accfa48303ce341589881b9e" xr:uid="{2C790522-24D1-4A69-9098-A9D4491BAAF2}"/>
  </hyperlinks>
  <printOptions horizontalCentered="1" gridLines="1"/>
  <pageMargins left="0.7" right="0.7" top="0.75" bottom="0.75" header="0" footer="0"/>
  <pageSetup paperSize="9" fitToHeight="0" pageOrder="overThenDown" orientation="portrait" cellComments="atEnd" r:id="rId4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G16"/>
  <sheetViews>
    <sheetView workbookViewId="0">
      <selection activeCell="E38" sqref="E38"/>
    </sheetView>
  </sheetViews>
  <sheetFormatPr defaultColWidth="14.42578125" defaultRowHeight="12.75" customHeight="1" x14ac:dyDescent="0.2"/>
  <cols>
    <col min="1" max="1" width="27.7109375" customWidth="1"/>
    <col min="2" max="20" width="9.28515625" customWidth="1"/>
  </cols>
  <sheetData>
    <row r="2" spans="1:7" ht="12.75" customHeight="1" x14ac:dyDescent="0.2">
      <c r="A2" s="33" t="s">
        <v>21</v>
      </c>
      <c r="B2">
        <f>SUM('Meeting Protocol'!P18:P136)</f>
        <v>47</v>
      </c>
    </row>
    <row r="3" spans="1:7" ht="12.75" customHeight="1" x14ac:dyDescent="0.2">
      <c r="A3" s="33" t="s">
        <v>22</v>
      </c>
      <c r="B3">
        <f>B14-B2</f>
        <v>159</v>
      </c>
    </row>
    <row r="4" spans="1:7" ht="12.75" customHeight="1" x14ac:dyDescent="0.2">
      <c r="A4" s="33" t="s">
        <v>23</v>
      </c>
      <c r="B4" s="34">
        <f>B2/B14</f>
        <v>0.22815533980582525</v>
      </c>
    </row>
    <row r="6" spans="1:7" ht="12.75" customHeight="1" x14ac:dyDescent="0.2">
      <c r="A6" s="21"/>
      <c r="B6" s="35" t="s">
        <v>12</v>
      </c>
      <c r="C6" s="35" t="s">
        <v>13</v>
      </c>
      <c r="D6" s="35" t="s">
        <v>14</v>
      </c>
      <c r="E6" s="35" t="s">
        <v>15</v>
      </c>
      <c r="F6" s="35" t="s">
        <v>16</v>
      </c>
      <c r="G6" s="35" t="s">
        <v>17</v>
      </c>
    </row>
    <row r="7" spans="1:7" ht="12.75" customHeight="1" x14ac:dyDescent="0.2">
      <c r="A7" s="36" t="s">
        <v>24</v>
      </c>
      <c r="B7" s="37">
        <f>SUM('Meeting Protocol'!H18:H136)</f>
        <v>13</v>
      </c>
      <c r="C7" s="37">
        <f>SUM('Meeting Protocol'!I18:I136)</f>
        <v>19</v>
      </c>
      <c r="D7" s="37">
        <f>SUM('Meeting Protocol'!J18:J136)</f>
        <v>13</v>
      </c>
      <c r="E7" s="37">
        <f>SUM('Meeting Protocol'!K18:K136)</f>
        <v>10</v>
      </c>
      <c r="F7" s="37">
        <f>SUM('Meeting Protocol'!L18:L136)</f>
        <v>2</v>
      </c>
      <c r="G7" s="37">
        <f>SUM('Meeting Protocol'!M18:M136)</f>
        <v>2</v>
      </c>
    </row>
    <row r="8" spans="1:7" ht="12.75" customHeight="1" x14ac:dyDescent="0.2">
      <c r="A8" s="33" t="s">
        <v>25</v>
      </c>
      <c r="B8">
        <f>SUMPRODUCT('Meeting Protocol'!H18:H136, 'Meeting Protocol'!$N18:$N136)</f>
        <v>10</v>
      </c>
      <c r="C8">
        <f>SUMPRODUCT('Meeting Protocol'!I18:I136, 'Meeting Protocol'!$N18:$N136)</f>
        <v>17</v>
      </c>
      <c r="D8">
        <f>SUMPRODUCT('Meeting Protocol'!J18:J136, 'Meeting Protocol'!$N18:$N136)</f>
        <v>6</v>
      </c>
      <c r="E8">
        <f>SUMPRODUCT('Meeting Protocol'!K18:K136, 'Meeting Protocol'!$N18:$N136)</f>
        <v>3</v>
      </c>
      <c r="F8">
        <f>SUMPRODUCT('Meeting Protocol'!L18:L136, 'Meeting Protocol'!$N18:$N136)</f>
        <v>1</v>
      </c>
      <c r="G8">
        <f>SUMPRODUCT('Meeting Protocol'!M18:M136, 'Meeting Protocol'!$N18:$N136)</f>
        <v>1</v>
      </c>
    </row>
    <row r="9" spans="1:7" ht="12.75" customHeight="1" x14ac:dyDescent="0.2">
      <c r="A9" s="33" t="s">
        <v>26</v>
      </c>
      <c r="B9">
        <f>SUMPRODUCT('Meeting Protocol'!H18:H136, 'Meeting Protocol'!$O18:$O136)</f>
        <v>3</v>
      </c>
      <c r="C9">
        <f>SUMPRODUCT('Meeting Protocol'!I18:I136, 'Meeting Protocol'!$O18:$O136)</f>
        <v>2</v>
      </c>
      <c r="D9">
        <f>SUMPRODUCT('Meeting Protocol'!J18:J136, 'Meeting Protocol'!$O18:$O136)</f>
        <v>7</v>
      </c>
      <c r="E9">
        <f>SUMPRODUCT('Meeting Protocol'!K18:K136, 'Meeting Protocol'!$O18:$O136)</f>
        <v>7</v>
      </c>
      <c r="F9">
        <f>SUMPRODUCT('Meeting Protocol'!L18:L136, 'Meeting Protocol'!$O18:$O136)</f>
        <v>1</v>
      </c>
      <c r="G9">
        <f>SUMPRODUCT('Meeting Protocol'!M18:M136, 'Meeting Protocol'!$O18:$O136)</f>
        <v>1</v>
      </c>
    </row>
    <row r="10" spans="1:7" ht="12.75" customHeight="1" x14ac:dyDescent="0.2">
      <c r="A10" s="33" t="s">
        <v>27</v>
      </c>
      <c r="B10">
        <f t="shared" ref="B10:G10" si="0">$B2-B8</f>
        <v>37</v>
      </c>
      <c r="C10">
        <f t="shared" si="0"/>
        <v>30</v>
      </c>
      <c r="D10">
        <f t="shared" si="0"/>
        <v>41</v>
      </c>
      <c r="E10">
        <f t="shared" si="0"/>
        <v>44</v>
      </c>
      <c r="F10">
        <f t="shared" si="0"/>
        <v>46</v>
      </c>
      <c r="G10">
        <f t="shared" si="0"/>
        <v>46</v>
      </c>
    </row>
    <row r="11" spans="1:7" ht="12.75" customHeight="1" x14ac:dyDescent="0.2">
      <c r="A11" s="33" t="s">
        <v>28</v>
      </c>
      <c r="B11">
        <f t="shared" ref="B11:G11" si="1">ROUND(((B7+1)*(B10+1)/(B9+1))-1,0)</f>
        <v>132</v>
      </c>
      <c r="C11">
        <f t="shared" si="1"/>
        <v>206</v>
      </c>
      <c r="D11">
        <f t="shared" si="1"/>
        <v>73</v>
      </c>
      <c r="E11">
        <f t="shared" si="1"/>
        <v>61</v>
      </c>
      <c r="F11">
        <f t="shared" si="1"/>
        <v>70</v>
      </c>
      <c r="G11">
        <f t="shared" si="1"/>
        <v>70</v>
      </c>
    </row>
    <row r="12" spans="1:7" ht="12.75" customHeight="1" x14ac:dyDescent="0.2">
      <c r="A12" s="33" t="s">
        <v>29</v>
      </c>
      <c r="B12" s="34">
        <f t="shared" ref="B12:G12" si="2">B7/$B14</f>
        <v>6.3106796116504854E-2</v>
      </c>
      <c r="C12" s="34">
        <f t="shared" si="2"/>
        <v>9.2233009708737865E-2</v>
      </c>
      <c r="D12" s="34">
        <f t="shared" si="2"/>
        <v>6.3106796116504854E-2</v>
      </c>
      <c r="E12" s="34">
        <f t="shared" si="2"/>
        <v>4.8543689320388349E-2</v>
      </c>
      <c r="F12" s="34">
        <f t="shared" si="2"/>
        <v>9.7087378640776691E-3</v>
      </c>
      <c r="G12" s="34">
        <f t="shared" si="2"/>
        <v>9.7087378640776691E-3</v>
      </c>
    </row>
    <row r="14" spans="1:7" ht="12.75" customHeight="1" x14ac:dyDescent="0.2">
      <c r="A14" s="33" t="s">
        <v>30</v>
      </c>
      <c r="B14">
        <f t="array" ref="B14">INDEX(B11:G11, 1, MATCH(MAX(B8:G8), B8:G8, 0))</f>
        <v>206</v>
      </c>
    </row>
    <row r="16" spans="1:7" ht="12.75" customHeight="1" x14ac:dyDescent="0.2">
      <c r="A16" s="92" t="s">
        <v>31</v>
      </c>
      <c r="B16" s="76"/>
      <c r="C16" s="76"/>
      <c r="D16" s="76"/>
      <c r="E16" s="76"/>
      <c r="F16" s="76"/>
    </row>
  </sheetData>
  <mergeCells count="1">
    <mergeCell ref="A16:F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Meeting Protocol</vt:lpstr>
      <vt:lpstr>Capture-Recapture Estimates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Markus Borg</dc:creator>
  <cp:lastModifiedBy>Markus Borg</cp:lastModifiedBy>
  <dcterms:created xsi:type="dcterms:W3CDTF">2021-10-18T08:13:51Z</dcterms:created>
  <dcterms:modified xsi:type="dcterms:W3CDTF">2021-11-24T18:16:45Z</dcterms:modified>
</cp:coreProperties>
</file>