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elarap_academia_usbbog_edu_co/Documents/12.Proyecto Integrador/7. Sem_III/"/>
    </mc:Choice>
  </mc:AlternateContent>
  <xr:revisionPtr revIDLastSave="0" documentId="8_{4D17C8AC-1638-4749-9CF8-7F575A8BAF74}" xr6:coauthVersionLast="47" xr6:coauthVersionMax="47" xr10:uidLastSave="{00000000-0000-0000-0000-000000000000}"/>
  <bookViews>
    <workbookView xWindow="-108" yWindow="-108" windowWidth="23256" windowHeight="12576" tabRatio="695" firstSheet="1" activeTab="1" xr2:uid="{720396F6-C0C3-43FD-8E70-9D0DFFE58123}"/>
  </bookViews>
  <sheets>
    <sheet name="GANTT" sheetId="3" r:id="rId1"/>
    <sheet name="ACTIVIDADES" sheetId="2" r:id="rId2"/>
  </sheets>
  <definedNames>
    <definedName name="_xlnm._FilterDatabase" localSheetId="1" hidden="1">ACTIVIDADES!$C$4:$M$68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2" l="1"/>
  <c r="L59" i="2"/>
  <c r="L38" i="2"/>
  <c r="B36" i="2"/>
  <c r="B37" i="2"/>
  <c r="K28" i="2"/>
  <c r="I27" i="2"/>
  <c r="L27" i="2"/>
  <c r="L5" i="2"/>
  <c r="B31" i="2"/>
  <c r="B34" i="2"/>
  <c r="B40" i="2"/>
  <c r="B28" i="2"/>
  <c r="B29" i="2"/>
  <c r="B30" i="2"/>
  <c r="B43" i="2" l="1"/>
  <c r="B41" i="2"/>
  <c r="B42" i="2"/>
  <c r="B44" i="2"/>
  <c r="B33" i="2"/>
  <c r="B32" i="2"/>
  <c r="B35" i="2"/>
  <c r="J1" i="2"/>
  <c r="I5" i="2"/>
  <c r="B26" i="2" l="1"/>
  <c r="B22" i="2"/>
  <c r="B23" i="2"/>
  <c r="B24" i="2"/>
  <c r="B25" i="2"/>
  <c r="B60" i="2"/>
  <c r="B61" i="2"/>
  <c r="B62" i="2"/>
  <c r="B63" i="2"/>
  <c r="B64" i="2"/>
  <c r="B65" i="2"/>
  <c r="B66" i="2"/>
  <c r="B67" i="2"/>
  <c r="B68" i="2"/>
  <c r="B59" i="2"/>
  <c r="B58" i="2"/>
  <c r="B54" i="2"/>
  <c r="B55" i="2"/>
  <c r="B56" i="2"/>
  <c r="B57" i="2"/>
  <c r="B49" i="2"/>
  <c r="B50" i="2"/>
  <c r="B51" i="2"/>
  <c r="B52" i="2"/>
  <c r="B53" i="2"/>
  <c r="B48" i="2"/>
  <c r="B39" i="2"/>
  <c r="B45" i="2"/>
  <c r="B46" i="2"/>
  <c r="B47" i="2"/>
  <c r="B38" i="2"/>
  <c r="B27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5" i="2"/>
  <c r="I59" i="2"/>
  <c r="I48" i="2"/>
  <c r="I38" i="2"/>
  <c r="K60" i="2"/>
  <c r="M60" i="2" s="1"/>
  <c r="K61" i="2" s="1"/>
  <c r="M61" i="2" s="1"/>
  <c r="K62" i="2" s="1"/>
  <c r="M62" i="2" s="1"/>
  <c r="M59" i="2"/>
  <c r="K49" i="2"/>
  <c r="M49" i="2" s="1"/>
  <c r="K50" i="2" s="1"/>
  <c r="M50" i="2" s="1"/>
  <c r="K39" i="2"/>
  <c r="M39" i="2" s="1"/>
  <c r="K40" i="2" s="1"/>
  <c r="M40" i="2" s="1"/>
  <c r="M38" i="2"/>
  <c r="K6" i="2"/>
  <c r="M6" i="2" s="1"/>
  <c r="K7" i="2" s="1"/>
  <c r="M7" i="2" s="1"/>
  <c r="K51" i="2" l="1"/>
  <c r="M51" i="2" s="1"/>
  <c r="K52" i="2" s="1"/>
  <c r="K41" i="2"/>
  <c r="M41" i="2" s="1"/>
  <c r="K42" i="2" s="1"/>
  <c r="M42" i="2" s="1"/>
  <c r="I1" i="2"/>
  <c r="C5" i="2"/>
  <c r="K63" i="2"/>
  <c r="M63" i="2" s="1"/>
  <c r="K64" i="2" s="1"/>
  <c r="M64" i="2" s="1"/>
  <c r="K65" i="2" s="1"/>
  <c r="M65" i="2" s="1"/>
  <c r="K66" i="2" s="1"/>
  <c r="M66" i="2" s="1"/>
  <c r="K67" i="2" s="1"/>
  <c r="M67" i="2" s="1"/>
  <c r="K68" i="2" s="1"/>
  <c r="M68" i="2" s="1"/>
  <c r="K8" i="2"/>
  <c r="M8" i="2" s="1"/>
  <c r="K9" i="2" s="1"/>
  <c r="K43" i="2" l="1"/>
  <c r="M43" i="2" s="1"/>
  <c r="M9" i="2"/>
  <c r="K10" i="2" s="1"/>
  <c r="M10" i="2" s="1"/>
  <c r="K11" i="2" s="1"/>
  <c r="M11" i="2" s="1"/>
  <c r="K12" i="2" s="1"/>
  <c r="K44" i="2" l="1"/>
  <c r="M44" i="2" s="1"/>
  <c r="K45" i="2" l="1"/>
  <c r="M45" i="2" s="1"/>
  <c r="K46" i="2" s="1"/>
  <c r="M46" i="2" s="1"/>
  <c r="M12" i="2"/>
  <c r="K13" i="2" s="1"/>
  <c r="M13" i="2" s="1"/>
  <c r="M52" i="2"/>
  <c r="K53" i="2" s="1"/>
  <c r="K47" i="2" l="1"/>
  <c r="M47" i="2" s="1"/>
  <c r="K14" i="2"/>
  <c r="M14" i="2" l="1"/>
  <c r="K15" i="2" s="1"/>
  <c r="M15" i="2" l="1"/>
  <c r="K16" i="2" s="1"/>
  <c r="M53" i="2"/>
  <c r="K54" i="2" s="1"/>
  <c r="M16" i="2" l="1"/>
  <c r="K17" i="2" s="1"/>
  <c r="M17" i="2" s="1"/>
  <c r="K18" i="2" s="1"/>
  <c r="M18" i="2" s="1"/>
  <c r="M54" i="2" l="1"/>
  <c r="K55" i="2" s="1"/>
  <c r="K19" i="2" l="1"/>
  <c r="M19" i="2" s="1"/>
  <c r="M55" i="2"/>
  <c r="K56" i="2" l="1"/>
  <c r="M56" i="2" s="1"/>
  <c r="K20" i="2"/>
  <c r="K57" i="2" l="1"/>
  <c r="M57" i="2" s="1"/>
  <c r="M20" i="2"/>
  <c r="K58" i="2" l="1"/>
  <c r="M58" i="2" s="1"/>
  <c r="M48" i="2"/>
  <c r="K21" i="2"/>
  <c r="M21" i="2" s="1"/>
  <c r="K22" i="2" s="1"/>
  <c r="M22" i="2" s="1"/>
  <c r="K23" i="2" s="1"/>
  <c r="M23" i="2" s="1"/>
  <c r="K24" i="2" s="1"/>
  <c r="M24" i="2" l="1"/>
  <c r="K25" i="2" s="1"/>
  <c r="M25" i="2" s="1"/>
  <c r="K26" i="2" s="1"/>
  <c r="M26" i="2" s="1"/>
  <c r="M28" i="2"/>
  <c r="K29" i="2" s="1"/>
  <c r="M29" i="2" l="1"/>
  <c r="M5" i="2"/>
  <c r="K30" i="2" l="1"/>
  <c r="M30" i="2" s="1"/>
  <c r="K31" i="2" s="1"/>
  <c r="M31" i="2" s="1"/>
  <c r="K32" i="2" s="1"/>
  <c r="M32" i="2" s="1"/>
  <c r="K33" i="2" s="1"/>
  <c r="M33" i="2" s="1"/>
  <c r="K34" i="2" s="1"/>
  <c r="M34" i="2" s="1"/>
  <c r="K35" i="2" s="1"/>
  <c r="M35" i="2" s="1"/>
  <c r="K37" i="2" l="1"/>
  <c r="M37" i="2" s="1"/>
  <c r="M27" i="2" s="1"/>
  <c r="K36" i="2"/>
  <c r="M36" i="2" s="1"/>
</calcChain>
</file>

<file path=xl/sharedStrings.xml><?xml version="1.0" encoding="utf-8"?>
<sst xmlns="http://schemas.openxmlformats.org/spreadsheetml/2006/main" count="211" uniqueCount="107">
  <si>
    <t>INICIO DEL PROYECTO</t>
  </si>
  <si>
    <t>FIN DEL PROYECTO</t>
  </si>
  <si>
    <t>ACTIVIDADES</t>
  </si>
  <si>
    <t>RESPONSABLE 1</t>
  </si>
  <si>
    <t>RESPONSABLE 2</t>
  </si>
  <si>
    <t>RESPONSABLE 3</t>
  </si>
  <si>
    <t>RESPONSABLE 4</t>
  </si>
  <si>
    <t>RESPONSABLE 5</t>
  </si>
  <si>
    <t xml:space="preserve">AVANCE DE LA EJECUCION </t>
  </si>
  <si>
    <t>PRODUCTO DE LA ACTIVIDAD</t>
  </si>
  <si>
    <t xml:space="preserve">Fecha inicio </t>
  </si>
  <si>
    <t>Duración en días</t>
  </si>
  <si>
    <t>Fecha fin</t>
  </si>
  <si>
    <t>Proponer ideas de proyectos orientados a la ingenieria de software</t>
  </si>
  <si>
    <t>1.[Daniela Muñoz]</t>
  </si>
  <si>
    <t>6.[Cristian Benitez]</t>
  </si>
  <si>
    <t>2.[Julio Lara]</t>
  </si>
  <si>
    <t>4.[Karen Baldovino]</t>
  </si>
  <si>
    <t>5.[Andres Felipe]</t>
  </si>
  <si>
    <t>Doc integrador, Presentacion Ideas de proyecto</t>
  </si>
  <si>
    <t>Realizar análisis y ponderación de decisión de la idea</t>
  </si>
  <si>
    <t xml:space="preserve"> </t>
  </si>
  <si>
    <t>Doc integrador, Presentacion Analisis decisión</t>
  </si>
  <si>
    <t>Definir cobertura de funcionamiento geográfico de la plataforma (Alcance)</t>
  </si>
  <si>
    <t>3.[Juan Felipe]</t>
  </si>
  <si>
    <t>Doc integrador</t>
  </si>
  <si>
    <t>Definir el perfil de usuarios finales (Alcance)</t>
  </si>
  <si>
    <t>Realizar análisis de interesados</t>
  </si>
  <si>
    <t>matriz de interesados</t>
  </si>
  <si>
    <t>Realizar estado del arte (Primer acercamiento)</t>
  </si>
  <si>
    <t>Definir el alcance preliminar, Estado del arte, Planteamiento del problema y Formulación del problem</t>
  </si>
  <si>
    <t>Realizar análisis DOFA referente la competencia</t>
  </si>
  <si>
    <t>Calcular la proyección preliminar del Retorno de Inversión</t>
  </si>
  <si>
    <t xml:space="preserve">Doc integrador, Hoja de Calculo Proyeccion ROI </t>
  </si>
  <si>
    <t>Definir las contribuciones de conocimiento de las áreas de tecnología aplicada USB</t>
  </si>
  <si>
    <t>Doc integrador, Presentacion Contribuciones</t>
  </si>
  <si>
    <t>Realizar cronograma de actividades</t>
  </si>
  <si>
    <t>Doc integrador, Hoja de Calculo Diagrama Gantt</t>
  </si>
  <si>
    <t>Definir indicadores de ejecución de la actividad</t>
  </si>
  <si>
    <t>Definir duracion de actividades, y red CPM</t>
  </si>
  <si>
    <t>Definir ruta critica</t>
  </si>
  <si>
    <t>Realizar matriz de riesgos del proyecto</t>
  </si>
  <si>
    <t>Definir las acciones de minimizacion de riesgos</t>
  </si>
  <si>
    <t>Doc integrador, matriz de alternativas de pago</t>
  </si>
  <si>
    <t>Definir y desarrollar la tecnica de levantamiento de informacion (Entrevista)</t>
  </si>
  <si>
    <t>Doc integrador, plantilla de encuenta y/o entrevista</t>
  </si>
  <si>
    <t>definir los requerimientos funcionales de DB</t>
  </si>
  <si>
    <t>Doc integrador, Diagramas E:R</t>
  </si>
  <si>
    <t>definir los requerimientos no funcionales de DB</t>
  </si>
  <si>
    <t>definir los requerimientos fisicos e infraestructura</t>
  </si>
  <si>
    <t>Realizar el modelado DB entidad - relación</t>
  </si>
  <si>
    <t>2.00 [DISEÑO] DESARROLLO CONCEPTO</t>
  </si>
  <si>
    <t>Revisar y actualizar Modelo de base de datos (M.E.R, D.E.R, Diccionario de Datos)</t>
  </si>
  <si>
    <t>Implementar MSDB</t>
  </si>
  <si>
    <t>Doc integrador, Diagrama logico</t>
  </si>
  <si>
    <t>Normalizar modelo relacional</t>
  </si>
  <si>
    <t>Doc integrador, Diagrama logico en 1ra FN</t>
  </si>
  <si>
    <t>Implementar procedimientos almacenados (Creación y actualización).</t>
  </si>
  <si>
    <t>Doc integrador, listado de metodos de consulta</t>
  </si>
  <si>
    <t>Realizar inserción de registros [Insert Into]</t>
  </si>
  <si>
    <t>Crear un logotipo</t>
  </si>
  <si>
    <t>[Julio Lara]</t>
  </si>
  <si>
    <t>7.[Catalina]</t>
  </si>
  <si>
    <t>Diseñar Scketch</t>
  </si>
  <si>
    <t>Doc integrador, diseños de mockups index.ktml</t>
  </si>
  <si>
    <t>Diseñar mockup</t>
  </si>
  <si>
    <t xml:space="preserve">Doc integrador, diseños de mockups </t>
  </si>
  <si>
    <t>Actualizar documento de implementacion de proyectos y mahara</t>
  </si>
  <si>
    <t>Implementar tecnologias front End HTML, CSS, y Javascript</t>
  </si>
  <si>
    <t>6.[Catalina]</t>
  </si>
  <si>
    <t>Doc integrador, Listado de Atributos de calidad</t>
  </si>
  <si>
    <t xml:space="preserve">3.00 [DISEÑO] </t>
  </si>
  <si>
    <t>Realizar documentacion UML</t>
  </si>
  <si>
    <t>Doc integrador, Listado de Objetos y Atributos</t>
  </si>
  <si>
    <t>Actualizar cronograma de actividades</t>
  </si>
  <si>
    <t>Doc integrador, Listado de eventos de la aplicación</t>
  </si>
  <si>
    <t>Actualizar la matriz de riesgos</t>
  </si>
  <si>
    <t>Doc integrador, Diagramado UML</t>
  </si>
  <si>
    <t>Actualizar Base de datos</t>
  </si>
  <si>
    <t>Alimentar información de proyecto en sharepoint</t>
  </si>
  <si>
    <t>Actualizar y redactar documento de implementacion de proyectos</t>
  </si>
  <si>
    <t>Tablas de analisis de tecnologias de desarrollo</t>
  </si>
  <si>
    <t>Realizar actualización de prototipo FRONT END</t>
  </si>
  <si>
    <t>Desarrollar funciones y triggers CRUD</t>
  </si>
  <si>
    <t>Conectar la base de datos con la interfaz de usuario</t>
  </si>
  <si>
    <t>[DESARROLLO] EJECUCION</t>
  </si>
  <si>
    <t>disenio web responsive</t>
  </si>
  <si>
    <t>tecnicas de animacion</t>
  </si>
  <si>
    <t>el dasarrollo de modulos</t>
  </si>
  <si>
    <t>integrar interfaz de metodos de pago.</t>
  </si>
  <si>
    <t>Obtener dominio, hosting (adquisiciones).</t>
  </si>
  <si>
    <t>Comprar licenciamiento en la nube (adquisiciones).</t>
  </si>
  <si>
    <t>Pagar gastos de administracion y servicios (adquisiciones).</t>
  </si>
  <si>
    <t>Obtener una licencia de software (adquisiciones).</t>
  </si>
  <si>
    <t>Legalizar la aplicacion (adquisiciones)</t>
  </si>
  <si>
    <t>y actualizar documento de implementacion de proyectos</t>
  </si>
  <si>
    <t>5.0 [PRUEBAS DE CALIDAD]</t>
  </si>
  <si>
    <t>Realizar pruebas de experiencia del usuario.</t>
  </si>
  <si>
    <t>Realizar pruebas de calidad de imagen y color.</t>
  </si>
  <si>
    <t>Realizar prueba de la navegabilidad de la pagina web.</t>
  </si>
  <si>
    <t>Realizar Pruebas de funcionalidad en todos los navegadores, IE, firefox, Zafari, Chrome</t>
  </si>
  <si>
    <t>Realizar prueba de contenido.</t>
  </si>
  <si>
    <t>Realizar pruebas de seguridad.</t>
  </si>
  <si>
    <t>Realizar pruebas de enlaces externos e internos.</t>
  </si>
  <si>
    <t xml:space="preserve">Analizar y hacer pruebas del codigo del front-end </t>
  </si>
  <si>
    <t xml:space="preserve">Documentacion sobre el desarrollo del software </t>
  </si>
  <si>
    <t>INTEGRANTES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</si>
</sst>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5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15" fontId="2" fillId="0" borderId="5" xfId="0" applyNumberFormat="1" applyFont="1" applyBorder="1"/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5" xfId="0" applyFont="1" applyBorder="1" applyAlignment="1">
      <alignment horizontal="right"/>
    </xf>
    <xf numFmtId="14" fontId="6" fillId="5" borderId="5" xfId="0" applyNumberFormat="1" applyFont="1" applyFill="1" applyBorder="1"/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5" fontId="2" fillId="0" borderId="6" xfId="0" applyNumberFormat="1" applyFont="1" applyBorder="1"/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0" applyNumberFormat="1" applyBorder="1"/>
    <xf numFmtId="9" fontId="0" fillId="0" borderId="10" xfId="0" applyNumberFormat="1" applyBorder="1"/>
    <xf numFmtId="0" fontId="8" fillId="5" borderId="13" xfId="0" applyFont="1" applyFill="1" applyBorder="1"/>
    <xf numFmtId="0" fontId="8" fillId="5" borderId="5" xfId="0" applyFont="1" applyFill="1" applyBorder="1"/>
    <xf numFmtId="15" fontId="0" fillId="0" borderId="5" xfId="0" applyNumberFormat="1" applyBorder="1"/>
    <xf numFmtId="15" fontId="0" fillId="0" borderId="7" xfId="0" applyNumberFormat="1" applyBorder="1"/>
    <xf numFmtId="0" fontId="0" fillId="0" borderId="13" xfId="0" applyBorder="1" applyAlignment="1">
      <alignment horizontal="center"/>
    </xf>
    <xf numFmtId="15" fontId="0" fillId="0" borderId="1" xfId="0" applyNumberFormat="1" applyBorder="1"/>
    <xf numFmtId="15" fontId="0" fillId="0" borderId="17" xfId="0" applyNumberFormat="1" applyBorder="1"/>
    <xf numFmtId="15" fontId="0" fillId="0" borderId="18" xfId="0" applyNumberFormat="1" applyBorder="1"/>
    <xf numFmtId="0" fontId="0" fillId="0" borderId="1" xfId="0" applyBorder="1"/>
    <xf numFmtId="9" fontId="0" fillId="0" borderId="20" xfId="0" applyNumberFormat="1" applyBorder="1"/>
    <xf numFmtId="9" fontId="0" fillId="0" borderId="19" xfId="0" applyNumberFormat="1" applyBorder="1"/>
    <xf numFmtId="0" fontId="0" fillId="0" borderId="3" xfId="0" applyBorder="1" applyAlignment="1">
      <alignment horizontal="center"/>
    </xf>
    <xf numFmtId="9" fontId="8" fillId="5" borderId="5" xfId="1" applyFont="1" applyFill="1" applyBorder="1"/>
    <xf numFmtId="15" fontId="6" fillId="5" borderId="5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6" xfId="0" applyBorder="1"/>
    <xf numFmtId="0" fontId="8" fillId="5" borderId="22" xfId="0" applyFont="1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/>
    <xf numFmtId="9" fontId="0" fillId="0" borderId="11" xfId="0" applyNumberFormat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 applyAlignment="1">
      <alignment horizontal="right"/>
    </xf>
    <xf numFmtId="9" fontId="5" fillId="0" borderId="16" xfId="0" applyNumberFormat="1" applyFont="1" applyBorder="1"/>
    <xf numFmtId="0" fontId="8" fillId="2" borderId="5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9" fontId="5" fillId="0" borderId="6" xfId="0" applyNumberFormat="1" applyFont="1" applyBorder="1"/>
    <xf numFmtId="0" fontId="8" fillId="2" borderId="3" xfId="0" applyFont="1" applyFill="1" applyBorder="1" applyAlignment="1">
      <alignment horizontal="left"/>
    </xf>
    <xf numFmtId="9" fontId="5" fillId="0" borderId="10" xfId="0" applyNumberFormat="1" applyFont="1" applyBorder="1"/>
    <xf numFmtId="0" fontId="5" fillId="0" borderId="0" xfId="0" applyFon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3" borderId="13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14" fontId="9" fillId="2" borderId="5" xfId="0" applyNumberFormat="1" applyFont="1" applyFill="1" applyBorder="1"/>
    <xf numFmtId="0" fontId="0" fillId="7" borderId="5" xfId="0" applyFill="1" applyBorder="1"/>
    <xf numFmtId="0" fontId="3" fillId="4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 DE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ACTIVIDADES!$C$5:$C$66</c:f>
              <c:strCache>
                <c:ptCount val="62"/>
                <c:pt idx="0">
                  <c:v>1.0 REALIZAR LA FORMULACIÓN DEL PROYECTO</c:v>
                </c:pt>
                <c:pt idx="1">
                  <c:v>Proponer ideas de proyectos orientados a la ingenieria de software</c:v>
                </c:pt>
                <c:pt idx="2">
                  <c:v>Realizar análisis y ponderación de decisión de la idea</c:v>
                </c:pt>
                <c:pt idx="3">
                  <c:v>Definir cobertura de funcionamiento geográfico de la plataforma (Alcance)</c:v>
                </c:pt>
                <c:pt idx="4">
                  <c:v>Definir el perfil de usuarios finales (Alcance)</c:v>
                </c:pt>
                <c:pt idx="5">
                  <c:v>Realizar análisis de interesados</c:v>
                </c:pt>
                <c:pt idx="6">
                  <c:v>Realizar estado del arte (Primer acercamiento)</c:v>
                </c:pt>
                <c:pt idx="7">
                  <c:v>Definir el alcance preliminar, Estado del arte, Planteamiento del problema y Formulación del problem</c:v>
                </c:pt>
                <c:pt idx="8">
                  <c:v>Realizar análisis DOFA referente la competencia</c:v>
                </c:pt>
                <c:pt idx="9">
                  <c:v>Calcular la proyección preliminar del Retorno de Inversión</c:v>
                </c:pt>
                <c:pt idx="10">
                  <c:v>Definir las contribuciones de conocimiento de las áreas de tecnología aplicada USB</c:v>
                </c:pt>
                <c:pt idx="11">
                  <c:v>Realizar cronograma de actividades</c:v>
                </c:pt>
                <c:pt idx="12">
                  <c:v>Definir indicadores de ejecución de la actividad</c:v>
                </c:pt>
                <c:pt idx="13">
                  <c:v>Definir duracion de actividades, y red CPM</c:v>
                </c:pt>
                <c:pt idx="14">
                  <c:v>Definir ruta critica</c:v>
                </c:pt>
                <c:pt idx="15">
                  <c:v>Realizar matriz de riesgos del proyecto</c:v>
                </c:pt>
                <c:pt idx="16">
                  <c:v>Definir las acciones de minimizacion de riesgos</c:v>
                </c:pt>
                <c:pt idx="17">
                  <c:v>Definir y desarrollar la tecnica de levantamiento de informacion (Entrevista)</c:v>
                </c:pt>
                <c:pt idx="18">
                  <c:v>definir los requerimientos funcionales de DB</c:v>
                </c:pt>
                <c:pt idx="19">
                  <c:v>definir los requerimientos no funcionales de DB</c:v>
                </c:pt>
                <c:pt idx="20">
                  <c:v>definir los requerimientos fisicos e infraestructura</c:v>
                </c:pt>
                <c:pt idx="21">
                  <c:v>Realizar el modelado DB entidad - relación</c:v>
                </c:pt>
                <c:pt idx="22">
                  <c:v>2.00 [DISEÑO] DESARROLLO CONCEPTO</c:v>
                </c:pt>
                <c:pt idx="23">
                  <c:v>Revisar y actualizar Modelo de base de datos (M.E.R, D.E.R, Diccionario de Datos)</c:v>
                </c:pt>
                <c:pt idx="24">
                  <c:v>Implementar MSDB</c:v>
                </c:pt>
                <c:pt idx="25">
                  <c:v>Normalizar modelo relacional</c:v>
                </c:pt>
                <c:pt idx="26">
                  <c:v>Implementar procedimientos almacenados (Creación y actualización).</c:v>
                </c:pt>
                <c:pt idx="27">
                  <c:v>Realizar inserción de registros [Insert Into]</c:v>
                </c:pt>
                <c:pt idx="28">
                  <c:v>Crear un logotipo</c:v>
                </c:pt>
                <c:pt idx="29">
                  <c:v>Diseñar Scketch</c:v>
                </c:pt>
                <c:pt idx="30">
                  <c:v>Diseñar mockup</c:v>
                </c:pt>
                <c:pt idx="31">
                  <c:v>Actualizar documento de implementacion de proyectos y mahara</c:v>
                </c:pt>
                <c:pt idx="32">
                  <c:v>Implementar tecnologias front End HTML, CSS, y Javascript</c:v>
                </c:pt>
                <c:pt idx="33">
                  <c:v>3.00 [DISEÑO] </c:v>
                </c:pt>
                <c:pt idx="34">
                  <c:v>Realizar documentacion UML</c:v>
                </c:pt>
                <c:pt idx="35">
                  <c:v>Actualizar cronograma de actividades</c:v>
                </c:pt>
                <c:pt idx="36">
                  <c:v>Actualizar la matriz de riesgos</c:v>
                </c:pt>
                <c:pt idx="37">
                  <c:v>Actualizar Base de datos</c:v>
                </c:pt>
                <c:pt idx="38">
                  <c:v>Alimentar información de proyecto en sharepoint</c:v>
                </c:pt>
                <c:pt idx="39">
                  <c:v>Actualizar y redactar documento de implementacion de proyectos</c:v>
                </c:pt>
                <c:pt idx="40">
                  <c:v>Realizar actualización de prototipo FRONT END</c:v>
                </c:pt>
                <c:pt idx="41">
                  <c:v>Desarrollar funciones y triggers CRUD</c:v>
                </c:pt>
                <c:pt idx="42">
                  <c:v>Conectar la base de datos con la interfaz de usuario</c:v>
                </c:pt>
                <c:pt idx="43">
                  <c:v>[DESARROLLO] EJECUCION</c:v>
                </c:pt>
                <c:pt idx="44">
                  <c:v>disenio web responsive</c:v>
                </c:pt>
                <c:pt idx="45">
                  <c:v>tecnicas de animacion</c:v>
                </c:pt>
                <c:pt idx="46">
                  <c:v>el dasarrollo de modulos</c:v>
                </c:pt>
                <c:pt idx="47">
                  <c:v>integrar interfaz de metodos de pago.</c:v>
                </c:pt>
                <c:pt idx="48">
                  <c:v>Obtener dominio, hosting (adquisiciones).</c:v>
                </c:pt>
                <c:pt idx="49">
                  <c:v>Comprar licenciamiento en la nube (adquisiciones).</c:v>
                </c:pt>
                <c:pt idx="50">
                  <c:v>Pagar gastos de administracion y servicios (adquisiciones).</c:v>
                </c:pt>
                <c:pt idx="51">
                  <c:v>Obtener una licencia de software (adquisiciones).</c:v>
                </c:pt>
                <c:pt idx="52">
                  <c:v>Legalizar la aplicacion (adquisiciones)</c:v>
                </c:pt>
                <c:pt idx="53">
                  <c:v>y actualizar documento de implementacion de proyectos</c:v>
                </c:pt>
                <c:pt idx="54">
                  <c:v>5.0 [PRUEBAS DE CALIDAD]</c:v>
                </c:pt>
                <c:pt idx="55">
                  <c:v>Realizar pruebas de experiencia del usuario.</c:v>
                </c:pt>
                <c:pt idx="56">
                  <c:v>Realizar pruebas de calidad de imagen y color.</c:v>
                </c:pt>
                <c:pt idx="57">
                  <c:v>Realizar prueba de la navegabilidad de la pagina web.</c:v>
                </c:pt>
                <c:pt idx="58">
                  <c:v>Realizar Pruebas de funcionalidad en todos los navegadores, IE, firefox, Zafari, Chrome</c:v>
                </c:pt>
                <c:pt idx="59">
                  <c:v>Realizar prueba de contenido.</c:v>
                </c:pt>
                <c:pt idx="60">
                  <c:v>Realizar pruebas de seguridad.</c:v>
                </c:pt>
                <c:pt idx="61">
                  <c:v>Realizar pruebas de enlaces externos e internos.</c:v>
                </c:pt>
              </c:strCache>
            </c:strRef>
          </c:cat>
          <c:val>
            <c:numRef>
              <c:f>ACTIVIDADES!$K$5:$K$66</c:f>
              <c:numCache>
                <c:formatCode>m/d/yyyy</c:formatCode>
                <c:ptCount val="62"/>
                <c:pt idx="0">
                  <c:v>44403</c:v>
                </c:pt>
                <c:pt idx="1">
                  <c:v>44403</c:v>
                </c:pt>
                <c:pt idx="2">
                  <c:v>44407</c:v>
                </c:pt>
                <c:pt idx="3">
                  <c:v>44413</c:v>
                </c:pt>
                <c:pt idx="4">
                  <c:v>44416</c:v>
                </c:pt>
                <c:pt idx="5">
                  <c:v>44424</c:v>
                </c:pt>
                <c:pt idx="6">
                  <c:v>44432</c:v>
                </c:pt>
                <c:pt idx="7">
                  <c:v>44439</c:v>
                </c:pt>
                <c:pt idx="8">
                  <c:v>44445</c:v>
                </c:pt>
                <c:pt idx="9">
                  <c:v>44447</c:v>
                </c:pt>
                <c:pt idx="10">
                  <c:v>44452</c:v>
                </c:pt>
                <c:pt idx="11">
                  <c:v>44459</c:v>
                </c:pt>
                <c:pt idx="12">
                  <c:v>44468</c:v>
                </c:pt>
                <c:pt idx="13">
                  <c:v>44473</c:v>
                </c:pt>
                <c:pt idx="14">
                  <c:v>44482</c:v>
                </c:pt>
                <c:pt idx="15">
                  <c:v>44489</c:v>
                </c:pt>
                <c:pt idx="16">
                  <c:v>44491</c:v>
                </c:pt>
                <c:pt idx="17">
                  <c:v>44496</c:v>
                </c:pt>
                <c:pt idx="18">
                  <c:v>44501</c:v>
                </c:pt>
                <c:pt idx="19">
                  <c:v>44508</c:v>
                </c:pt>
                <c:pt idx="20">
                  <c:v>44515</c:v>
                </c:pt>
                <c:pt idx="21">
                  <c:v>44521</c:v>
                </c:pt>
                <c:pt idx="22">
                  <c:v>44597</c:v>
                </c:pt>
                <c:pt idx="23">
                  <c:v>44597</c:v>
                </c:pt>
                <c:pt idx="24">
                  <c:v>44600</c:v>
                </c:pt>
                <c:pt idx="25">
                  <c:v>44615</c:v>
                </c:pt>
                <c:pt idx="26">
                  <c:v>44626</c:v>
                </c:pt>
                <c:pt idx="27">
                  <c:v>44653</c:v>
                </c:pt>
                <c:pt idx="28">
                  <c:v>44664</c:v>
                </c:pt>
                <c:pt idx="29">
                  <c:v>44672</c:v>
                </c:pt>
                <c:pt idx="30">
                  <c:v>44681</c:v>
                </c:pt>
                <c:pt idx="31">
                  <c:v>44688</c:v>
                </c:pt>
                <c:pt idx="32">
                  <c:v>44688</c:v>
                </c:pt>
                <c:pt idx="33">
                  <c:v>44774</c:v>
                </c:pt>
                <c:pt idx="34">
                  <c:v>44774</c:v>
                </c:pt>
                <c:pt idx="35">
                  <c:v>44797</c:v>
                </c:pt>
                <c:pt idx="36">
                  <c:v>44812</c:v>
                </c:pt>
                <c:pt idx="37">
                  <c:v>44827</c:v>
                </c:pt>
                <c:pt idx="38">
                  <c:v>44839</c:v>
                </c:pt>
                <c:pt idx="39">
                  <c:v>44848</c:v>
                </c:pt>
                <c:pt idx="40">
                  <c:v>44861</c:v>
                </c:pt>
                <c:pt idx="41">
                  <c:v>44880</c:v>
                </c:pt>
                <c:pt idx="42">
                  <c:v>44887</c:v>
                </c:pt>
                <c:pt idx="44" formatCode="d\-mmm\-yy">
                  <c:v>0</c:v>
                </c:pt>
                <c:pt idx="45" formatCode="d\-mmm\-yy">
                  <c:v>0</c:v>
                </c:pt>
                <c:pt idx="46" formatCode="d\-mmm\-yy">
                  <c:v>0</c:v>
                </c:pt>
                <c:pt idx="47" formatCode="d\-mmm\-yy">
                  <c:v>0</c:v>
                </c:pt>
                <c:pt idx="48" formatCode="d\-mmm\-yy">
                  <c:v>0</c:v>
                </c:pt>
                <c:pt idx="49" formatCode="d\-mmm\-yy">
                  <c:v>0</c:v>
                </c:pt>
                <c:pt idx="50" formatCode="d\-mmm\-yy">
                  <c:v>0</c:v>
                </c:pt>
                <c:pt idx="51" formatCode="d\-mmm\-yy">
                  <c:v>0</c:v>
                </c:pt>
                <c:pt idx="52" formatCode="d\-mmm\-yy">
                  <c:v>0</c:v>
                </c:pt>
                <c:pt idx="53" formatCode="d\-mmm\-yy">
                  <c:v>0</c:v>
                </c:pt>
                <c:pt idx="55" formatCode="d\-mmm\-yy">
                  <c:v>0</c:v>
                </c:pt>
                <c:pt idx="56" formatCode="d\-mmm\-yy">
                  <c:v>0</c:v>
                </c:pt>
                <c:pt idx="57" formatCode="d\-mmm\-yy">
                  <c:v>0</c:v>
                </c:pt>
                <c:pt idx="58" formatCode="d\-mmm\-yy">
                  <c:v>0</c:v>
                </c:pt>
                <c:pt idx="59" formatCode="d\-mmm\-yy">
                  <c:v>0</c:v>
                </c:pt>
                <c:pt idx="60" formatCode="d\-mmm\-yy">
                  <c:v>0</c:v>
                </c:pt>
                <c:pt idx="61" formatCode="d\-mmm\-yy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E-4033-A3DB-862198F958F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10-421A-A2A3-32F95ED7EB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ACTIVIDADES!$C$5:$C$66</c:f>
              <c:strCache>
                <c:ptCount val="62"/>
                <c:pt idx="0">
                  <c:v>1.0 REALIZAR LA FORMULACIÓN DEL PROYECTO</c:v>
                </c:pt>
                <c:pt idx="1">
                  <c:v>Proponer ideas de proyectos orientados a la ingenieria de software</c:v>
                </c:pt>
                <c:pt idx="2">
                  <c:v>Realizar análisis y ponderación de decisión de la idea</c:v>
                </c:pt>
                <c:pt idx="3">
                  <c:v>Definir cobertura de funcionamiento geográfico de la plataforma (Alcance)</c:v>
                </c:pt>
                <c:pt idx="4">
                  <c:v>Definir el perfil de usuarios finales (Alcance)</c:v>
                </c:pt>
                <c:pt idx="5">
                  <c:v>Realizar análisis de interesados</c:v>
                </c:pt>
                <c:pt idx="6">
                  <c:v>Realizar estado del arte (Primer acercamiento)</c:v>
                </c:pt>
                <c:pt idx="7">
                  <c:v>Definir el alcance preliminar, Estado del arte, Planteamiento del problema y Formulación del problem</c:v>
                </c:pt>
                <c:pt idx="8">
                  <c:v>Realizar análisis DOFA referente la competencia</c:v>
                </c:pt>
                <c:pt idx="9">
                  <c:v>Calcular la proyección preliminar del Retorno de Inversión</c:v>
                </c:pt>
                <c:pt idx="10">
                  <c:v>Definir las contribuciones de conocimiento de las áreas de tecnología aplicada USB</c:v>
                </c:pt>
                <c:pt idx="11">
                  <c:v>Realizar cronograma de actividades</c:v>
                </c:pt>
                <c:pt idx="12">
                  <c:v>Definir indicadores de ejecución de la actividad</c:v>
                </c:pt>
                <c:pt idx="13">
                  <c:v>Definir duracion de actividades, y red CPM</c:v>
                </c:pt>
                <c:pt idx="14">
                  <c:v>Definir ruta critica</c:v>
                </c:pt>
                <c:pt idx="15">
                  <c:v>Realizar matriz de riesgos del proyecto</c:v>
                </c:pt>
                <c:pt idx="16">
                  <c:v>Definir las acciones de minimizacion de riesgos</c:v>
                </c:pt>
                <c:pt idx="17">
                  <c:v>Definir y desarrollar la tecnica de levantamiento de informacion (Entrevista)</c:v>
                </c:pt>
                <c:pt idx="18">
                  <c:v>definir los requerimientos funcionales de DB</c:v>
                </c:pt>
                <c:pt idx="19">
                  <c:v>definir los requerimientos no funcionales de DB</c:v>
                </c:pt>
                <c:pt idx="20">
                  <c:v>definir los requerimientos fisicos e infraestructura</c:v>
                </c:pt>
                <c:pt idx="21">
                  <c:v>Realizar el modelado DB entidad - relación</c:v>
                </c:pt>
                <c:pt idx="22">
                  <c:v>2.00 [DISEÑO] DESARROLLO CONCEPTO</c:v>
                </c:pt>
                <c:pt idx="23">
                  <c:v>Revisar y actualizar Modelo de base de datos (M.E.R, D.E.R, Diccionario de Datos)</c:v>
                </c:pt>
                <c:pt idx="24">
                  <c:v>Implementar MSDB</c:v>
                </c:pt>
                <c:pt idx="25">
                  <c:v>Normalizar modelo relacional</c:v>
                </c:pt>
                <c:pt idx="26">
                  <c:v>Implementar procedimientos almacenados (Creación y actualización).</c:v>
                </c:pt>
                <c:pt idx="27">
                  <c:v>Realizar inserción de registros [Insert Into]</c:v>
                </c:pt>
                <c:pt idx="28">
                  <c:v>Crear un logotipo</c:v>
                </c:pt>
                <c:pt idx="29">
                  <c:v>Diseñar Scketch</c:v>
                </c:pt>
                <c:pt idx="30">
                  <c:v>Diseñar mockup</c:v>
                </c:pt>
                <c:pt idx="31">
                  <c:v>Actualizar documento de implementacion de proyectos y mahara</c:v>
                </c:pt>
                <c:pt idx="32">
                  <c:v>Implementar tecnologias front End HTML, CSS, y Javascript</c:v>
                </c:pt>
                <c:pt idx="33">
                  <c:v>3.00 [DISEÑO] </c:v>
                </c:pt>
                <c:pt idx="34">
                  <c:v>Realizar documentacion UML</c:v>
                </c:pt>
                <c:pt idx="35">
                  <c:v>Actualizar cronograma de actividades</c:v>
                </c:pt>
                <c:pt idx="36">
                  <c:v>Actualizar la matriz de riesgos</c:v>
                </c:pt>
                <c:pt idx="37">
                  <c:v>Actualizar Base de datos</c:v>
                </c:pt>
                <c:pt idx="38">
                  <c:v>Alimentar información de proyecto en sharepoint</c:v>
                </c:pt>
                <c:pt idx="39">
                  <c:v>Actualizar y redactar documento de implementacion de proyectos</c:v>
                </c:pt>
                <c:pt idx="40">
                  <c:v>Realizar actualización de prototipo FRONT END</c:v>
                </c:pt>
                <c:pt idx="41">
                  <c:v>Desarrollar funciones y triggers CRUD</c:v>
                </c:pt>
                <c:pt idx="42">
                  <c:v>Conectar la base de datos con la interfaz de usuario</c:v>
                </c:pt>
                <c:pt idx="43">
                  <c:v>[DESARROLLO] EJECUCION</c:v>
                </c:pt>
                <c:pt idx="44">
                  <c:v>disenio web responsive</c:v>
                </c:pt>
                <c:pt idx="45">
                  <c:v>tecnicas de animacion</c:v>
                </c:pt>
                <c:pt idx="46">
                  <c:v>el dasarrollo de modulos</c:v>
                </c:pt>
                <c:pt idx="47">
                  <c:v>integrar interfaz de metodos de pago.</c:v>
                </c:pt>
                <c:pt idx="48">
                  <c:v>Obtener dominio, hosting (adquisiciones).</c:v>
                </c:pt>
                <c:pt idx="49">
                  <c:v>Comprar licenciamiento en la nube (adquisiciones).</c:v>
                </c:pt>
                <c:pt idx="50">
                  <c:v>Pagar gastos de administracion y servicios (adquisiciones).</c:v>
                </c:pt>
                <c:pt idx="51">
                  <c:v>Obtener una licencia de software (adquisiciones).</c:v>
                </c:pt>
                <c:pt idx="52">
                  <c:v>Legalizar la aplicacion (adquisiciones)</c:v>
                </c:pt>
                <c:pt idx="53">
                  <c:v>y actualizar documento de implementacion de proyectos</c:v>
                </c:pt>
                <c:pt idx="54">
                  <c:v>5.0 [PRUEBAS DE CALIDAD]</c:v>
                </c:pt>
                <c:pt idx="55">
                  <c:v>Realizar pruebas de experiencia del usuario.</c:v>
                </c:pt>
                <c:pt idx="56">
                  <c:v>Realizar pruebas de calidad de imagen y color.</c:v>
                </c:pt>
                <c:pt idx="57">
                  <c:v>Realizar prueba de la navegabilidad de la pagina web.</c:v>
                </c:pt>
                <c:pt idx="58">
                  <c:v>Realizar Pruebas de funcionalidad en todos los navegadores, IE, firefox, Zafari, Chrome</c:v>
                </c:pt>
                <c:pt idx="59">
                  <c:v>Realizar prueba de contenido.</c:v>
                </c:pt>
                <c:pt idx="60">
                  <c:v>Realizar pruebas de seguridad.</c:v>
                </c:pt>
                <c:pt idx="61">
                  <c:v>Realizar pruebas de enlaces externos e internos.</c:v>
                </c:pt>
              </c:strCache>
            </c:strRef>
          </c:cat>
          <c:val>
            <c:numRef>
              <c:f>ACTIVIDADES!$L$5:$L$66</c:f>
              <c:numCache>
                <c:formatCode>General</c:formatCode>
                <c:ptCount val="62"/>
                <c:pt idx="0">
                  <c:v>125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9</c:v>
                </c:pt>
                <c:pt idx="12">
                  <c:v>5</c:v>
                </c:pt>
                <c:pt idx="13">
                  <c:v>9</c:v>
                </c:pt>
                <c:pt idx="14">
                  <c:v>7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116</c:v>
                </c:pt>
                <c:pt idx="23">
                  <c:v>3</c:v>
                </c:pt>
                <c:pt idx="24">
                  <c:v>15</c:v>
                </c:pt>
                <c:pt idx="25">
                  <c:v>11</c:v>
                </c:pt>
                <c:pt idx="26">
                  <c:v>27</c:v>
                </c:pt>
                <c:pt idx="27">
                  <c:v>11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8</c:v>
                </c:pt>
                <c:pt idx="32">
                  <c:v>17</c:v>
                </c:pt>
                <c:pt idx="33">
                  <c:v>120</c:v>
                </c:pt>
                <c:pt idx="34">
                  <c:v>23</c:v>
                </c:pt>
                <c:pt idx="35">
                  <c:v>15</c:v>
                </c:pt>
                <c:pt idx="36">
                  <c:v>15</c:v>
                </c:pt>
                <c:pt idx="37">
                  <c:v>12</c:v>
                </c:pt>
                <c:pt idx="38">
                  <c:v>9</c:v>
                </c:pt>
                <c:pt idx="39">
                  <c:v>13</c:v>
                </c:pt>
                <c:pt idx="40">
                  <c:v>19</c:v>
                </c:pt>
                <c:pt idx="41">
                  <c:v>7</c:v>
                </c:pt>
                <c:pt idx="42">
                  <c:v>7</c:v>
                </c:pt>
                <c:pt idx="43">
                  <c:v>0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DE-4033-A3DB-862198F95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8464143"/>
        <c:axId val="211564431"/>
      </c:barChart>
      <c:catAx>
        <c:axId val="25846414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64431"/>
        <c:crosses val="autoZero"/>
        <c:auto val="1"/>
        <c:lblAlgn val="ctr"/>
        <c:lblOffset val="100"/>
        <c:noMultiLvlLbl val="0"/>
      </c:catAx>
      <c:valAx>
        <c:axId val="211564431"/>
        <c:scaling>
          <c:orientation val="minMax"/>
          <c:max val="45503"/>
          <c:min val="4440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6414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145570</xdr:colOff>
      <xdr:row>0</xdr:row>
      <xdr:rowOff>1632</xdr:rowOff>
    </xdr:from>
    <xdr:to>
      <xdr:col>59</xdr:col>
      <xdr:colOff>99579</xdr:colOff>
      <xdr:row>92</xdr:row>
      <xdr:rowOff>57150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913DD89F-59B3-4BE0-8E7B-3C303AF2C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CC83D-F832-4B28-AAB1-535094CDEE8B}" name="Tabla1" displayName="Tabla1" ref="C119:C126" totalsRowShown="0">
  <autoFilter ref="C119:C126" xr:uid="{F7DE61E0-B10D-44B3-A9E9-212140F30FE6}"/>
  <tableColumns count="1">
    <tableColumn id="1" xr3:uid="{693634BE-81F5-42CA-B795-92CD1440C337}" name="INTEGRANTES DEL PROYEC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7CC8-201C-4F17-B7E2-DD466C47433A}">
  <sheetPr>
    <pageSetUpPr fitToPage="1"/>
  </sheetPr>
  <dimension ref="A1"/>
  <sheetViews>
    <sheetView showGridLines="0" topLeftCell="B3" zoomScale="55" zoomScaleNormal="55" workbookViewId="0">
      <pane xSplit="5388" topLeftCell="H1" activePane="topRight"/>
      <selection pane="topRight" activeCell="AT106" sqref="AT106"/>
      <selection activeCell="B1" sqref="B1"/>
    </sheetView>
  </sheetViews>
  <sheetFormatPr defaultColWidth="11.42578125" defaultRowHeight="14.45"/>
  <cols>
    <col min="8" max="8" width="22.5703125" customWidth="1"/>
    <col min="11" max="11" width="11.42578125" customWidth="1"/>
  </cols>
  <sheetData/>
  <pageMargins left="0.7" right="0.7" top="0.75" bottom="0.75" header="0.3" footer="0.3"/>
  <pageSetup paperSize="190" scale="2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ED0-C612-43B1-A618-FA17CA828362}">
  <dimension ref="A1:M126"/>
  <sheetViews>
    <sheetView showGridLines="0" tabSelected="1" zoomScale="55" zoomScaleNormal="55" workbookViewId="0">
      <pane ySplit="4" topLeftCell="A5" activePane="bottomLeft" state="frozen"/>
      <selection pane="bottomLeft" activeCell="O13" sqref="O13"/>
      <selection activeCell="C2" sqref="C2"/>
    </sheetView>
  </sheetViews>
  <sheetFormatPr defaultColWidth="19.85546875" defaultRowHeight="14.45"/>
  <cols>
    <col min="1" max="1" width="4.42578125" customWidth="1"/>
    <col min="2" max="2" width="4.7109375" bestFit="1" customWidth="1"/>
    <col min="3" max="3" width="96.140625" bestFit="1" customWidth="1"/>
    <col min="4" max="5" width="20.28515625" style="1" bestFit="1" customWidth="1"/>
    <col min="6" max="7" width="21.28515625" style="1" bestFit="1" customWidth="1"/>
    <col min="8" max="8" width="20.28515625" bestFit="1" customWidth="1"/>
    <col min="9" max="9" width="29.140625" bestFit="1" customWidth="1"/>
    <col min="10" max="10" width="48" style="1" bestFit="1" customWidth="1"/>
  </cols>
  <sheetData>
    <row r="1" spans="2:13">
      <c r="C1" s="15" t="s">
        <v>0</v>
      </c>
      <c r="D1" s="16">
        <v>44403</v>
      </c>
      <c r="I1" s="69">
        <f>(SUM(I6:I26)+SUM(I29:I37))/COUNT(I6:I68)</f>
        <v>0.37903225806451613</v>
      </c>
      <c r="J1" s="70">
        <f>SUM(I6:I26)</f>
        <v>16.3</v>
      </c>
    </row>
    <row r="2" spans="2:13">
      <c r="C2" s="15" t="s">
        <v>1</v>
      </c>
      <c r="D2" s="16">
        <v>45503</v>
      </c>
    </row>
    <row r="3" spans="2:13">
      <c r="C3" s="14"/>
    </row>
    <row r="4" spans="2:13" ht="15.6">
      <c r="B4" s="78" t="s">
        <v>2</v>
      </c>
      <c r="C4" s="78"/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2" t="s">
        <v>9</v>
      </c>
      <c r="K4" s="3" t="s">
        <v>10</v>
      </c>
      <c r="L4" s="3" t="s">
        <v>11</v>
      </c>
      <c r="M4" s="3" t="s">
        <v>12</v>
      </c>
    </row>
    <row r="5" spans="2:13">
      <c r="B5" s="38" t="str">
        <f>"1."&amp;COUNTBLANK(A$5:A5)-1</f>
        <v>1.0</v>
      </c>
      <c r="C5" s="38" t="str">
        <f>B5&amp;" "&amp;"REALIZAR LA FORMULACIÓN DEL PROYECTO"</f>
        <v>1.0 REALIZAR LA FORMULACIÓN DEL PROYECTO</v>
      </c>
      <c r="D5" s="13"/>
      <c r="E5" s="13"/>
      <c r="F5" s="13"/>
      <c r="G5" s="13"/>
      <c r="H5" s="13"/>
      <c r="I5" s="50">
        <f>SUM(I6:I26)/COUNT(I6:I26)</f>
        <v>0.77619047619047621</v>
      </c>
      <c r="J5" s="23"/>
      <c r="K5" s="16">
        <v>44403</v>
      </c>
      <c r="L5" s="24">
        <f>SUM(L6:L26)</f>
        <v>125</v>
      </c>
      <c r="M5" s="16">
        <f>M26</f>
        <v>44528</v>
      </c>
    </row>
    <row r="6" spans="2:13">
      <c r="B6" s="59" t="str">
        <f>"1."&amp;COUNTBLANK(A$5:A6)-1</f>
        <v>1.1</v>
      </c>
      <c r="C6" s="59" t="s">
        <v>13</v>
      </c>
      <c r="D6" s="18" t="s">
        <v>14</v>
      </c>
      <c r="E6" s="19" t="s">
        <v>15</v>
      </c>
      <c r="F6" s="18" t="s">
        <v>16</v>
      </c>
      <c r="G6" s="18" t="s">
        <v>17</v>
      </c>
      <c r="H6" s="18" t="s">
        <v>18</v>
      </c>
      <c r="I6" s="65">
        <v>1</v>
      </c>
      <c r="J6" s="66" t="s">
        <v>19</v>
      </c>
      <c r="K6" s="76">
        <f>K5</f>
        <v>44403</v>
      </c>
      <c r="L6" s="64">
        <v>4</v>
      </c>
      <c r="M6" s="76">
        <f>K6+L6</f>
        <v>44407</v>
      </c>
    </row>
    <row r="7" spans="2:13">
      <c r="B7" s="59" t="str">
        <f>"1."&amp;COUNTBLANK(A$5:A7)-1</f>
        <v>1.2</v>
      </c>
      <c r="C7" s="59" t="s">
        <v>20</v>
      </c>
      <c r="D7" s="18" t="s">
        <v>14</v>
      </c>
      <c r="E7" s="19" t="s">
        <v>16</v>
      </c>
      <c r="F7" s="18" t="s">
        <v>21</v>
      </c>
      <c r="G7" s="17"/>
      <c r="H7" s="17"/>
      <c r="I7" s="65">
        <v>1</v>
      </c>
      <c r="J7" s="66" t="s">
        <v>22</v>
      </c>
      <c r="K7" s="76">
        <f>M6</f>
        <v>44407</v>
      </c>
      <c r="L7" s="64">
        <v>6</v>
      </c>
      <c r="M7" s="76">
        <f t="shared" ref="M7:M21" si="0">K7+L7</f>
        <v>44413</v>
      </c>
    </row>
    <row r="8" spans="2:13" ht="16.5" customHeight="1">
      <c r="B8" s="59" t="str">
        <f>"1."&amp;COUNTBLANK(A$5:A8)-1</f>
        <v>1.3</v>
      </c>
      <c r="C8" s="59" t="s">
        <v>23</v>
      </c>
      <c r="D8" s="18" t="s">
        <v>17</v>
      </c>
      <c r="E8" s="19" t="s">
        <v>15</v>
      </c>
      <c r="F8" s="18" t="s">
        <v>24</v>
      </c>
      <c r="G8" s="19"/>
      <c r="H8" s="19"/>
      <c r="I8" s="65">
        <v>1</v>
      </c>
      <c r="J8" s="66" t="s">
        <v>25</v>
      </c>
      <c r="K8" s="76">
        <f t="shared" ref="K8" si="1">M7</f>
        <v>44413</v>
      </c>
      <c r="L8" s="64">
        <v>3</v>
      </c>
      <c r="M8" s="76">
        <f t="shared" si="0"/>
        <v>44416</v>
      </c>
    </row>
    <row r="9" spans="2:13">
      <c r="B9" s="59" t="str">
        <f>"1."&amp;COUNTBLANK(A$5:A9)-1</f>
        <v>1.4</v>
      </c>
      <c r="C9" s="59" t="s">
        <v>26</v>
      </c>
      <c r="D9" s="18" t="s">
        <v>16</v>
      </c>
      <c r="E9" s="19" t="s">
        <v>17</v>
      </c>
      <c r="F9" s="18" t="s">
        <v>18</v>
      </c>
      <c r="G9" s="19" t="s">
        <v>15</v>
      </c>
      <c r="H9" s="19"/>
      <c r="I9" s="65">
        <v>1</v>
      </c>
      <c r="J9" s="66"/>
      <c r="K9" s="76">
        <f>M8</f>
        <v>44416</v>
      </c>
      <c r="L9" s="64">
        <v>8</v>
      </c>
      <c r="M9" s="76">
        <f t="shared" si="0"/>
        <v>44424</v>
      </c>
    </row>
    <row r="10" spans="2:13">
      <c r="B10" s="59" t="str">
        <f>"1."&amp;COUNTBLANK(A$5:A10)-1</f>
        <v>1.5</v>
      </c>
      <c r="C10" s="59" t="s">
        <v>27</v>
      </c>
      <c r="D10" s="18" t="s">
        <v>14</v>
      </c>
      <c r="E10" s="19" t="s">
        <v>16</v>
      </c>
      <c r="F10" s="18" t="s">
        <v>17</v>
      </c>
      <c r="G10" s="19"/>
      <c r="H10" s="19"/>
      <c r="I10" s="65">
        <v>0.5</v>
      </c>
      <c r="J10" s="66" t="s">
        <v>28</v>
      </c>
      <c r="K10" s="76">
        <f t="shared" ref="K10:K26" si="2">M9</f>
        <v>44424</v>
      </c>
      <c r="L10" s="64">
        <v>8</v>
      </c>
      <c r="M10" s="76">
        <f t="shared" si="0"/>
        <v>44432</v>
      </c>
    </row>
    <row r="11" spans="2:13">
      <c r="B11" s="59" t="str">
        <f>"1."&amp;COUNTBLANK(A$5:A11)-1</f>
        <v>1.6</v>
      </c>
      <c r="C11" s="59" t="s">
        <v>29</v>
      </c>
      <c r="D11" s="17" t="s">
        <v>17</v>
      </c>
      <c r="E11" s="19" t="s">
        <v>24</v>
      </c>
      <c r="F11" s="18"/>
      <c r="G11" s="17"/>
      <c r="H11" s="17"/>
      <c r="I11" s="67">
        <v>0.3</v>
      </c>
      <c r="J11" s="63"/>
      <c r="K11" s="76">
        <f t="shared" si="2"/>
        <v>44432</v>
      </c>
      <c r="L11" s="64">
        <v>7</v>
      </c>
      <c r="M11" s="76">
        <f t="shared" si="0"/>
        <v>44439</v>
      </c>
    </row>
    <row r="12" spans="2:13">
      <c r="B12" s="59" t="str">
        <f>"1."&amp;COUNTBLANK(A$5:A12)-1</f>
        <v>1.7</v>
      </c>
      <c r="C12" s="59" t="s">
        <v>30</v>
      </c>
      <c r="D12" s="18" t="s">
        <v>18</v>
      </c>
      <c r="E12" s="19" t="s">
        <v>15</v>
      </c>
      <c r="F12" s="18" t="s">
        <v>17</v>
      </c>
      <c r="G12" s="18" t="s">
        <v>16</v>
      </c>
      <c r="H12" s="18"/>
      <c r="I12" s="67">
        <v>0.5</v>
      </c>
      <c r="J12" s="63"/>
      <c r="K12" s="76">
        <f>M11</f>
        <v>44439</v>
      </c>
      <c r="L12" s="64">
        <v>6</v>
      </c>
      <c r="M12" s="76">
        <f t="shared" si="0"/>
        <v>44445</v>
      </c>
    </row>
    <row r="13" spans="2:13">
      <c r="B13" s="59" t="str">
        <f>"1."&amp;COUNTBLANK(A$5:A13)-1</f>
        <v>1.8</v>
      </c>
      <c r="C13" s="59" t="s">
        <v>31</v>
      </c>
      <c r="D13" s="71" t="s">
        <v>14</v>
      </c>
      <c r="E13" s="19" t="s">
        <v>16</v>
      </c>
      <c r="F13" s="18" t="s">
        <v>24</v>
      </c>
      <c r="G13" s="17" t="s">
        <v>17</v>
      </c>
      <c r="H13" s="17" t="s">
        <v>18</v>
      </c>
      <c r="I13" s="62">
        <v>0</v>
      </c>
      <c r="J13" s="63"/>
      <c r="K13" s="76">
        <f t="shared" si="2"/>
        <v>44445</v>
      </c>
      <c r="L13" s="64">
        <v>2</v>
      </c>
      <c r="M13" s="76">
        <f t="shared" si="0"/>
        <v>44447</v>
      </c>
    </row>
    <row r="14" spans="2:13">
      <c r="B14" s="59" t="str">
        <f>"1."&amp;COUNTBLANK(A$5:A14)-1</f>
        <v>1.9</v>
      </c>
      <c r="C14" s="59" t="s">
        <v>32</v>
      </c>
      <c r="D14" s="20" t="s">
        <v>16</v>
      </c>
      <c r="E14" s="19" t="s">
        <v>18</v>
      </c>
      <c r="F14" s="18"/>
      <c r="G14" s="20"/>
      <c r="H14" s="20"/>
      <c r="I14" s="67">
        <v>1</v>
      </c>
      <c r="J14" s="63" t="s">
        <v>33</v>
      </c>
      <c r="K14" s="76">
        <f t="shared" si="2"/>
        <v>44447</v>
      </c>
      <c r="L14" s="64">
        <v>5</v>
      </c>
      <c r="M14" s="76">
        <f t="shared" si="0"/>
        <v>44452</v>
      </c>
    </row>
    <row r="15" spans="2:13">
      <c r="B15" s="59" t="str">
        <f>"1."&amp;COUNTBLANK(A$5:A15)-1</f>
        <v>1.10</v>
      </c>
      <c r="C15" s="59" t="s">
        <v>34</v>
      </c>
      <c r="D15" s="72" t="s">
        <v>16</v>
      </c>
      <c r="E15" s="19" t="s">
        <v>18</v>
      </c>
      <c r="F15" s="18" t="s">
        <v>24</v>
      </c>
      <c r="G15" s="18"/>
      <c r="H15" s="18"/>
      <c r="I15" s="62">
        <v>1</v>
      </c>
      <c r="J15" s="63" t="s">
        <v>35</v>
      </c>
      <c r="K15" s="76">
        <f t="shared" si="2"/>
        <v>44452</v>
      </c>
      <c r="L15" s="64">
        <v>7</v>
      </c>
      <c r="M15" s="76">
        <f t="shared" si="0"/>
        <v>44459</v>
      </c>
    </row>
    <row r="16" spans="2:13">
      <c r="B16" s="59" t="str">
        <f>"1."&amp;COUNTBLANK(A$5:A16)-1</f>
        <v>1.11</v>
      </c>
      <c r="C16" s="59" t="s">
        <v>36</v>
      </c>
      <c r="D16" s="73" t="s">
        <v>14</v>
      </c>
      <c r="E16" s="74" t="s">
        <v>16</v>
      </c>
      <c r="F16" s="74" t="s">
        <v>17</v>
      </c>
      <c r="G16" s="74"/>
      <c r="H16" s="74"/>
      <c r="I16" s="62">
        <v>1</v>
      </c>
      <c r="J16" s="63" t="s">
        <v>37</v>
      </c>
      <c r="K16" s="76">
        <f t="shared" si="2"/>
        <v>44459</v>
      </c>
      <c r="L16" s="64">
        <v>9</v>
      </c>
      <c r="M16" s="76">
        <f t="shared" si="0"/>
        <v>44468</v>
      </c>
    </row>
    <row r="17" spans="1:13">
      <c r="B17" s="59" t="str">
        <f>"1."&amp;COUNTBLANK(A$5:A17)-1</f>
        <v>1.12</v>
      </c>
      <c r="C17" s="59" t="s">
        <v>38</v>
      </c>
      <c r="D17" s="75" t="s">
        <v>16</v>
      </c>
      <c r="E17" s="19" t="s">
        <v>17</v>
      </c>
      <c r="F17" s="19"/>
      <c r="G17" s="19"/>
      <c r="H17" s="19"/>
      <c r="I17" s="62">
        <v>0.2</v>
      </c>
      <c r="J17" s="63"/>
      <c r="K17" s="76">
        <f t="shared" si="2"/>
        <v>44468</v>
      </c>
      <c r="L17" s="64">
        <v>5</v>
      </c>
      <c r="M17" s="76">
        <f t="shared" si="0"/>
        <v>44473</v>
      </c>
    </row>
    <row r="18" spans="1:13" s="68" customFormat="1" ht="15.75" customHeight="1">
      <c r="A18"/>
      <c r="B18" s="59" t="str">
        <f>"1."&amp;COUNTBLANK(A$5:A18)-1</f>
        <v>1.13</v>
      </c>
      <c r="C18" s="59" t="s">
        <v>39</v>
      </c>
      <c r="D18" s="72" t="s">
        <v>16</v>
      </c>
      <c r="E18" s="18" t="s">
        <v>14</v>
      </c>
      <c r="F18" s="18" t="s">
        <v>18</v>
      </c>
      <c r="G18" s="18"/>
      <c r="H18" s="18"/>
      <c r="I18" s="62">
        <v>1</v>
      </c>
      <c r="J18" s="63"/>
      <c r="K18" s="76">
        <f t="shared" si="2"/>
        <v>44473</v>
      </c>
      <c r="L18" s="64">
        <v>9</v>
      </c>
      <c r="M18" s="76">
        <f t="shared" si="0"/>
        <v>44482</v>
      </c>
    </row>
    <row r="19" spans="1:13" s="68" customFormat="1">
      <c r="A19"/>
      <c r="B19" s="59" t="str">
        <f>"1."&amp;COUNTBLANK(A$5:A19)-1</f>
        <v>1.14</v>
      </c>
      <c r="C19" s="59" t="s">
        <v>40</v>
      </c>
      <c r="D19" s="73" t="s">
        <v>14</v>
      </c>
      <c r="E19" s="74" t="s">
        <v>16</v>
      </c>
      <c r="F19" s="18" t="s">
        <v>24</v>
      </c>
      <c r="G19" s="74"/>
      <c r="H19" s="74"/>
      <c r="I19" s="62">
        <v>1</v>
      </c>
      <c r="J19" s="63"/>
      <c r="K19" s="76">
        <f t="shared" si="2"/>
        <v>44482</v>
      </c>
      <c r="L19" s="64">
        <v>7</v>
      </c>
      <c r="M19" s="76">
        <f t="shared" si="0"/>
        <v>44489</v>
      </c>
    </row>
    <row r="20" spans="1:13">
      <c r="B20" s="59" t="str">
        <f>"1."&amp;COUNTBLANK(A$5:A20)-1</f>
        <v>1.15</v>
      </c>
      <c r="C20" s="59" t="s">
        <v>41</v>
      </c>
      <c r="D20" s="75" t="s">
        <v>14</v>
      </c>
      <c r="E20" s="19" t="s">
        <v>16</v>
      </c>
      <c r="F20" s="18" t="s">
        <v>18</v>
      </c>
      <c r="G20" s="19" t="s">
        <v>17</v>
      </c>
      <c r="H20" s="19"/>
      <c r="I20" s="62">
        <v>1</v>
      </c>
      <c r="J20" s="63"/>
      <c r="K20" s="76">
        <f t="shared" si="2"/>
        <v>44489</v>
      </c>
      <c r="L20" s="64">
        <v>2</v>
      </c>
      <c r="M20" s="76">
        <f t="shared" si="0"/>
        <v>44491</v>
      </c>
    </row>
    <row r="21" spans="1:13">
      <c r="B21" s="59" t="str">
        <f>"1."&amp;COUNTBLANK(A$5:A21)-1</f>
        <v>1.16</v>
      </c>
      <c r="C21" s="59" t="s">
        <v>42</v>
      </c>
      <c r="D21" s="71" t="s">
        <v>16</v>
      </c>
      <c r="E21" s="17" t="s">
        <v>14</v>
      </c>
      <c r="F21" s="18" t="s">
        <v>18</v>
      </c>
      <c r="G21" s="17" t="s">
        <v>17</v>
      </c>
      <c r="H21" s="17"/>
      <c r="I21" s="58">
        <v>0.8</v>
      </c>
      <c r="J21" s="8" t="s">
        <v>43</v>
      </c>
      <c r="K21" s="76">
        <f t="shared" si="2"/>
        <v>44491</v>
      </c>
      <c r="L21" s="2">
        <v>5</v>
      </c>
      <c r="M21" s="76">
        <f t="shared" si="0"/>
        <v>44496</v>
      </c>
    </row>
    <row r="22" spans="1:13">
      <c r="B22" s="59" t="str">
        <f>"1."&amp;COUNTBLANK(A$5:A22)-1</f>
        <v>1.17</v>
      </c>
      <c r="C22" s="59" t="s">
        <v>44</v>
      </c>
      <c r="D22" s="17" t="s">
        <v>14</v>
      </c>
      <c r="E22" s="17" t="s">
        <v>16</v>
      </c>
      <c r="F22" s="18"/>
      <c r="G22" s="17"/>
      <c r="H22" s="17"/>
      <c r="I22" s="36">
        <v>1</v>
      </c>
      <c r="J22" s="8" t="s">
        <v>45</v>
      </c>
      <c r="K22" s="76">
        <f t="shared" si="2"/>
        <v>44496</v>
      </c>
      <c r="L22" s="29">
        <v>5</v>
      </c>
      <c r="M22" s="76">
        <f>K22+L22</f>
        <v>44501</v>
      </c>
    </row>
    <row r="23" spans="1:13" ht="12" customHeight="1">
      <c r="B23" s="59" t="str">
        <f>"1."&amp;COUNTBLANK(A$5:A23)-1</f>
        <v>1.18</v>
      </c>
      <c r="C23" s="59" t="s">
        <v>46</v>
      </c>
      <c r="D23" s="18" t="s">
        <v>16</v>
      </c>
      <c r="E23" s="20"/>
      <c r="F23" s="18"/>
      <c r="G23" s="18"/>
      <c r="H23" s="18"/>
      <c r="I23" s="36">
        <v>1</v>
      </c>
      <c r="J23" s="9" t="s">
        <v>47</v>
      </c>
      <c r="K23" s="76">
        <f t="shared" si="2"/>
        <v>44501</v>
      </c>
      <c r="L23" s="29">
        <v>7</v>
      </c>
      <c r="M23" s="76">
        <f t="shared" ref="M23:M37" si="3">K23+L23</f>
        <v>44508</v>
      </c>
    </row>
    <row r="24" spans="1:13" ht="15" customHeight="1">
      <c r="B24" s="59" t="str">
        <f>"1."&amp;COUNTBLANK(A$5:A24)-1</f>
        <v>1.19</v>
      </c>
      <c r="C24" s="59" t="s">
        <v>48</v>
      </c>
      <c r="D24" s="17" t="s">
        <v>17</v>
      </c>
      <c r="E24" s="17" t="s">
        <v>18</v>
      </c>
      <c r="F24" s="17" t="s">
        <v>15</v>
      </c>
      <c r="G24" s="17"/>
      <c r="H24" s="17"/>
      <c r="I24" s="36">
        <v>1</v>
      </c>
      <c r="J24" s="9" t="s">
        <v>47</v>
      </c>
      <c r="K24" s="76">
        <f t="shared" si="2"/>
        <v>44508</v>
      </c>
      <c r="L24" s="29">
        <v>7</v>
      </c>
      <c r="M24" s="76">
        <f t="shared" si="3"/>
        <v>44515</v>
      </c>
    </row>
    <row r="25" spans="1:13">
      <c r="B25" s="77" t="str">
        <f>"1."&amp;COUNTBLANK(A$5:A25)-1</f>
        <v>1.20</v>
      </c>
      <c r="C25" s="77" t="s">
        <v>49</v>
      </c>
      <c r="D25" s="18" t="s">
        <v>14</v>
      </c>
      <c r="E25" s="19" t="s">
        <v>16</v>
      </c>
      <c r="F25" s="18"/>
      <c r="G25" s="18"/>
      <c r="H25" s="18"/>
      <c r="I25" s="36">
        <v>0</v>
      </c>
      <c r="J25" s="9"/>
      <c r="K25" s="76">
        <f t="shared" si="2"/>
        <v>44515</v>
      </c>
      <c r="L25" s="29">
        <v>6</v>
      </c>
      <c r="M25" s="76">
        <f t="shared" si="3"/>
        <v>44521</v>
      </c>
    </row>
    <row r="26" spans="1:13">
      <c r="B26" s="59" t="str">
        <f>"1."&amp;COUNTBLANK(A$5:A26)-1</f>
        <v>1.21</v>
      </c>
      <c r="C26" s="59" t="s">
        <v>50</v>
      </c>
      <c r="D26" s="18" t="s">
        <v>17</v>
      </c>
      <c r="E26" s="19"/>
      <c r="F26" s="18"/>
      <c r="G26" s="18"/>
      <c r="H26" s="18"/>
      <c r="I26" s="36">
        <v>1</v>
      </c>
      <c r="J26" s="26"/>
      <c r="K26" s="76">
        <f t="shared" si="2"/>
        <v>44521</v>
      </c>
      <c r="L26" s="29">
        <v>7</v>
      </c>
      <c r="M26" s="76">
        <f t="shared" si="3"/>
        <v>44528</v>
      </c>
    </row>
    <row r="27" spans="1:13">
      <c r="B27" s="39" t="str">
        <f>"2."&amp;COUNTBLANK(A$27:A27)-1</f>
        <v>2.0</v>
      </c>
      <c r="C27" s="39" t="s">
        <v>51</v>
      </c>
      <c r="D27" s="13"/>
      <c r="E27" s="13"/>
      <c r="F27" s="13"/>
      <c r="G27" s="13"/>
      <c r="H27" s="13"/>
      <c r="I27" s="50">
        <f>SUM(I29:I37)/COUNT(I28:I37)</f>
        <v>0.8</v>
      </c>
      <c r="J27" s="23"/>
      <c r="K27" s="16">
        <v>44597</v>
      </c>
      <c r="L27" s="27">
        <f>SUM(L28:L37)</f>
        <v>116</v>
      </c>
      <c r="M27" s="16">
        <f>M37</f>
        <v>44705</v>
      </c>
    </row>
    <row r="28" spans="1:13">
      <c r="B28" s="59" t="str">
        <f>"2."&amp;COUNTBLANK(A$27:A28)-1</f>
        <v>2.1</v>
      </c>
      <c r="C28" s="59" t="s">
        <v>52</v>
      </c>
      <c r="D28" s="18" t="s">
        <v>17</v>
      </c>
      <c r="E28" s="19" t="s">
        <v>16</v>
      </c>
      <c r="F28" s="17"/>
      <c r="G28" s="17"/>
      <c r="H28" s="17"/>
      <c r="I28" s="36">
        <v>1</v>
      </c>
      <c r="J28" s="6"/>
      <c r="K28" s="76">
        <f>K27</f>
        <v>44597</v>
      </c>
      <c r="L28" s="52">
        <v>3</v>
      </c>
      <c r="M28" s="76">
        <f>K28+L28</f>
        <v>44600</v>
      </c>
    </row>
    <row r="29" spans="1:13">
      <c r="B29" s="59" t="str">
        <f>"2."&amp;COUNTBLANK(A$27:A29)-1</f>
        <v>2.2</v>
      </c>
      <c r="C29" s="59" t="s">
        <v>53</v>
      </c>
      <c r="D29" s="17" t="s">
        <v>17</v>
      </c>
      <c r="E29" s="19" t="s">
        <v>15</v>
      </c>
      <c r="F29" s="18"/>
      <c r="G29" s="18"/>
      <c r="H29" s="18"/>
      <c r="I29" s="36">
        <v>1</v>
      </c>
      <c r="J29" s="9" t="s">
        <v>54</v>
      </c>
      <c r="K29" s="76">
        <f>M28</f>
        <v>44600</v>
      </c>
      <c r="L29" s="29">
        <v>15</v>
      </c>
      <c r="M29" s="76">
        <f>K29+L29</f>
        <v>44615</v>
      </c>
    </row>
    <row r="30" spans="1:13">
      <c r="B30" s="59" t="str">
        <f>"2."&amp;COUNTBLANK(A$27:A30)-1</f>
        <v>2.3</v>
      </c>
      <c r="C30" s="59" t="s">
        <v>55</v>
      </c>
      <c r="D30" s="18" t="s">
        <v>14</v>
      </c>
      <c r="E30" s="19" t="s">
        <v>16</v>
      </c>
      <c r="F30" s="17"/>
      <c r="G30" s="17"/>
      <c r="H30" s="17"/>
      <c r="I30" s="36">
        <v>1</v>
      </c>
      <c r="J30" s="9" t="s">
        <v>56</v>
      </c>
      <c r="K30" s="76">
        <f t="shared" ref="K30:K36" si="4">M29</f>
        <v>44615</v>
      </c>
      <c r="L30" s="29">
        <v>11</v>
      </c>
      <c r="M30" s="76">
        <f t="shared" si="3"/>
        <v>44626</v>
      </c>
    </row>
    <row r="31" spans="1:13">
      <c r="B31" s="59" t="str">
        <f>"2."&amp;COUNTBLANK(A$27:A31)-1</f>
        <v>2.4</v>
      </c>
      <c r="C31" s="59" t="s">
        <v>57</v>
      </c>
      <c r="D31" s="18" t="s">
        <v>18</v>
      </c>
      <c r="E31" s="19" t="s">
        <v>15</v>
      </c>
      <c r="F31" s="17"/>
      <c r="G31" s="17"/>
      <c r="H31" s="17"/>
      <c r="I31" s="36">
        <v>0.2</v>
      </c>
      <c r="J31" s="30" t="s">
        <v>58</v>
      </c>
      <c r="K31" s="76">
        <f t="shared" si="4"/>
        <v>44626</v>
      </c>
      <c r="L31" s="2">
        <v>27</v>
      </c>
      <c r="M31" s="76">
        <f t="shared" si="3"/>
        <v>44653</v>
      </c>
    </row>
    <row r="32" spans="1:13">
      <c r="B32" s="59" t="str">
        <f>"2."&amp;COUNTBLANK(A$27:A32)-1</f>
        <v>2.5</v>
      </c>
      <c r="C32" s="59" t="s">
        <v>59</v>
      </c>
      <c r="D32" s="18" t="s">
        <v>18</v>
      </c>
      <c r="E32" s="19" t="s">
        <v>15</v>
      </c>
      <c r="F32" s="17"/>
      <c r="G32" s="17"/>
      <c r="H32" s="17"/>
      <c r="I32" s="36">
        <v>1</v>
      </c>
      <c r="J32" s="6"/>
      <c r="K32" s="76">
        <f t="shared" si="4"/>
        <v>44653</v>
      </c>
      <c r="L32" s="52">
        <v>11</v>
      </c>
      <c r="M32" s="76">
        <f>K32+L32</f>
        <v>44664</v>
      </c>
    </row>
    <row r="33" spans="2:13">
      <c r="B33" s="59" t="str">
        <f>"2."&amp;COUNTBLANK(A$27:A33)-1</f>
        <v>2.6</v>
      </c>
      <c r="C33" s="59" t="s">
        <v>60</v>
      </c>
      <c r="D33" s="17" t="s">
        <v>18</v>
      </c>
      <c r="E33" s="17" t="s">
        <v>61</v>
      </c>
      <c r="F33" s="17" t="s">
        <v>62</v>
      </c>
      <c r="G33" s="17"/>
      <c r="H33" s="17"/>
      <c r="I33" s="36"/>
      <c r="J33" s="6"/>
      <c r="K33" s="76">
        <f t="shared" si="4"/>
        <v>44664</v>
      </c>
      <c r="L33" s="52">
        <v>8</v>
      </c>
      <c r="M33" s="76">
        <f>K33+L33</f>
        <v>44672</v>
      </c>
    </row>
    <row r="34" spans="2:13">
      <c r="B34" s="59" t="str">
        <f>"2."&amp;COUNTBLANK(A$27:A34)-1</f>
        <v>2.7</v>
      </c>
      <c r="C34" s="59" t="s">
        <v>63</v>
      </c>
      <c r="D34" s="17" t="s">
        <v>16</v>
      </c>
      <c r="E34" s="17"/>
      <c r="F34" s="17"/>
      <c r="G34" s="17"/>
      <c r="H34" s="17"/>
      <c r="I34" s="36">
        <v>1</v>
      </c>
      <c r="J34" s="30" t="s">
        <v>64</v>
      </c>
      <c r="K34" s="76">
        <f t="shared" si="4"/>
        <v>44672</v>
      </c>
      <c r="L34" s="2">
        <v>9</v>
      </c>
      <c r="M34" s="76">
        <f t="shared" si="3"/>
        <v>44681</v>
      </c>
    </row>
    <row r="35" spans="2:13">
      <c r="B35" s="59" t="str">
        <f>"2."&amp;COUNTBLANK(A$27:A35)-1</f>
        <v>2.8</v>
      </c>
      <c r="C35" s="59" t="s">
        <v>65</v>
      </c>
      <c r="D35" s="17" t="s">
        <v>16</v>
      </c>
      <c r="E35" s="17"/>
      <c r="F35" s="17"/>
      <c r="G35" s="17"/>
      <c r="H35" s="17"/>
      <c r="I35" s="36">
        <v>1</v>
      </c>
      <c r="J35" s="30" t="s">
        <v>66</v>
      </c>
      <c r="K35" s="76">
        <f t="shared" si="4"/>
        <v>44681</v>
      </c>
      <c r="L35" s="2">
        <v>7</v>
      </c>
      <c r="M35" s="76">
        <f t="shared" si="3"/>
        <v>44688</v>
      </c>
    </row>
    <row r="36" spans="2:13">
      <c r="B36" s="59" t="str">
        <f>"2."&amp;COUNTBLANK(A$27:A36)-1</f>
        <v>2.9</v>
      </c>
      <c r="C36" s="59" t="s">
        <v>67</v>
      </c>
      <c r="D36" s="17" t="s">
        <v>18</v>
      </c>
      <c r="E36" s="17" t="s">
        <v>61</v>
      </c>
      <c r="F36" s="17" t="s">
        <v>62</v>
      </c>
      <c r="G36" s="17" t="s">
        <v>15</v>
      </c>
      <c r="H36" s="17" t="s">
        <v>17</v>
      </c>
      <c r="I36" s="36">
        <v>1</v>
      </c>
      <c r="J36" s="30" t="s">
        <v>25</v>
      </c>
      <c r="K36" s="76">
        <f t="shared" si="4"/>
        <v>44688</v>
      </c>
      <c r="L36" s="2">
        <v>8</v>
      </c>
      <c r="M36" s="76">
        <f t="shared" si="3"/>
        <v>44696</v>
      </c>
    </row>
    <row r="37" spans="2:13">
      <c r="B37" s="59" t="str">
        <f>"2."&amp;COUNTBLANK(A$27:A37)-1</f>
        <v>2.10</v>
      </c>
      <c r="C37" s="59" t="s">
        <v>68</v>
      </c>
      <c r="D37" s="17" t="s">
        <v>18</v>
      </c>
      <c r="E37" s="17" t="s">
        <v>69</v>
      </c>
      <c r="F37" s="17"/>
      <c r="G37" s="17"/>
      <c r="H37" s="17"/>
      <c r="I37" s="36">
        <v>1</v>
      </c>
      <c r="J37" s="30" t="s">
        <v>70</v>
      </c>
      <c r="K37" s="76">
        <f>M35</f>
        <v>44688</v>
      </c>
      <c r="L37" s="2">
        <v>17</v>
      </c>
      <c r="M37" s="76">
        <f t="shared" si="3"/>
        <v>44705</v>
      </c>
    </row>
    <row r="38" spans="2:13">
      <c r="B38" s="61" t="str">
        <f>"3."&amp;COUNTBLANK(A$38:A38)-1</f>
        <v>3.0</v>
      </c>
      <c r="C38" s="39" t="s">
        <v>71</v>
      </c>
      <c r="D38" s="13"/>
      <c r="E38" s="13"/>
      <c r="F38" s="13"/>
      <c r="G38" s="13"/>
      <c r="H38" s="13"/>
      <c r="I38" s="50">
        <f>SUM(I39:I47)/COUNT(I39:I47)</f>
        <v>0.3666666666666667</v>
      </c>
      <c r="J38" s="23"/>
      <c r="K38" s="16">
        <v>44774</v>
      </c>
      <c r="L38" s="27">
        <f>SUM(L39:L47)</f>
        <v>120</v>
      </c>
      <c r="M38" s="16">
        <f>K38+L38</f>
        <v>44894</v>
      </c>
    </row>
    <row r="39" spans="2:13" ht="15.75" customHeight="1">
      <c r="B39" s="61" t="str">
        <f>"3."&amp;COUNTBLANK(A$38:A39)-1</f>
        <v>3.1</v>
      </c>
      <c r="C39" s="31" t="s">
        <v>72</v>
      </c>
      <c r="D39" s="17" t="s">
        <v>17</v>
      </c>
      <c r="E39" s="17" t="s">
        <v>14</v>
      </c>
      <c r="F39" s="17"/>
      <c r="G39" s="17"/>
      <c r="H39" s="17"/>
      <c r="I39" s="36">
        <v>1</v>
      </c>
      <c r="J39" s="6" t="s">
        <v>73</v>
      </c>
      <c r="K39" s="76">
        <f>K38</f>
        <v>44774</v>
      </c>
      <c r="L39" s="2">
        <v>23</v>
      </c>
      <c r="M39" s="76">
        <f>K39+L39</f>
        <v>44797</v>
      </c>
    </row>
    <row r="40" spans="2:13">
      <c r="B40" s="61" t="str">
        <f>"3."&amp;COUNTBLANK(A$38:A40)-1</f>
        <v>3.2</v>
      </c>
      <c r="C40" s="59" t="s">
        <v>74</v>
      </c>
      <c r="D40" s="17" t="s">
        <v>61</v>
      </c>
      <c r="E40" s="17"/>
      <c r="F40" s="17"/>
      <c r="G40" s="17"/>
      <c r="H40" s="17"/>
      <c r="I40" s="36">
        <v>1</v>
      </c>
      <c r="J40" s="6" t="s">
        <v>75</v>
      </c>
      <c r="K40" s="76">
        <f>M39</f>
        <v>44797</v>
      </c>
      <c r="L40" s="2">
        <v>15</v>
      </c>
      <c r="M40" s="76">
        <f t="shared" ref="M40:M67" si="5">K40+L40</f>
        <v>44812</v>
      </c>
    </row>
    <row r="41" spans="2:13">
      <c r="B41" s="61" t="str">
        <f>"3."&amp;COUNTBLANK(A$38:A41)-1</f>
        <v>3.3</v>
      </c>
      <c r="C41" s="59" t="s">
        <v>76</v>
      </c>
      <c r="D41" s="17" t="s">
        <v>61</v>
      </c>
      <c r="E41" s="17"/>
      <c r="F41" s="17"/>
      <c r="G41" s="17"/>
      <c r="H41" s="17"/>
      <c r="I41" s="36">
        <v>1</v>
      </c>
      <c r="J41" s="6" t="s">
        <v>77</v>
      </c>
      <c r="K41" s="76">
        <f t="shared" ref="K41:K47" si="6">M40</f>
        <v>44812</v>
      </c>
      <c r="L41" s="2">
        <v>15</v>
      </c>
      <c r="M41" s="76">
        <f t="shared" si="5"/>
        <v>44827</v>
      </c>
    </row>
    <row r="42" spans="2:13">
      <c r="B42" s="61" t="str">
        <f>"3."&amp;COUNTBLANK(A$38:A42)-1</f>
        <v>3.4</v>
      </c>
      <c r="C42" s="31" t="s">
        <v>78</v>
      </c>
      <c r="D42" s="17" t="s">
        <v>16</v>
      </c>
      <c r="E42" s="17" t="s">
        <v>21</v>
      </c>
      <c r="F42" s="17"/>
      <c r="G42" s="17"/>
      <c r="H42" s="17"/>
      <c r="I42" s="36">
        <v>0</v>
      </c>
      <c r="J42" s="5"/>
      <c r="K42" s="76">
        <f t="shared" si="6"/>
        <v>44827</v>
      </c>
      <c r="L42" s="2">
        <v>12</v>
      </c>
      <c r="M42" s="76">
        <f t="shared" si="5"/>
        <v>44839</v>
      </c>
    </row>
    <row r="43" spans="2:13">
      <c r="B43" s="61" t="str">
        <f>"3."&amp;COUNTBLANK(A$38:A43)-1</f>
        <v>3.5</v>
      </c>
      <c r="C43" s="59" t="s">
        <v>79</v>
      </c>
      <c r="D43" s="17" t="s">
        <v>18</v>
      </c>
      <c r="E43" s="17" t="s">
        <v>14</v>
      </c>
      <c r="F43" s="17"/>
      <c r="G43" s="17"/>
      <c r="H43" s="17"/>
      <c r="I43" s="36">
        <v>0.2</v>
      </c>
      <c r="J43" s="5"/>
      <c r="K43" s="76">
        <f t="shared" si="6"/>
        <v>44839</v>
      </c>
      <c r="L43" s="2">
        <v>9</v>
      </c>
      <c r="M43" s="76">
        <f t="shared" si="5"/>
        <v>44848</v>
      </c>
    </row>
    <row r="44" spans="2:13" ht="15.75" customHeight="1">
      <c r="B44" s="61" t="str">
        <f>"3."&amp;COUNTBLANK(A$38:A44)-1</f>
        <v>3.6</v>
      </c>
      <c r="C44" s="59" t="s">
        <v>80</v>
      </c>
      <c r="D44" s="17" t="s">
        <v>18</v>
      </c>
      <c r="E44" s="17" t="s">
        <v>16</v>
      </c>
      <c r="F44" s="17" t="s">
        <v>15</v>
      </c>
      <c r="G44" s="17" t="s">
        <v>17</v>
      </c>
      <c r="H44" s="17" t="s">
        <v>14</v>
      </c>
      <c r="I44" s="36">
        <v>0.1</v>
      </c>
      <c r="J44" s="25" t="s">
        <v>81</v>
      </c>
      <c r="K44" s="76">
        <f t="shared" si="6"/>
        <v>44848</v>
      </c>
      <c r="L44" s="2">
        <v>13</v>
      </c>
      <c r="M44" s="76">
        <f t="shared" si="5"/>
        <v>44861</v>
      </c>
    </row>
    <row r="45" spans="2:13">
      <c r="B45" s="61" t="str">
        <f>"3."&amp;COUNTBLANK(A$38:A45)-1</f>
        <v>3.7</v>
      </c>
      <c r="C45" s="31" t="s">
        <v>82</v>
      </c>
      <c r="D45" s="17" t="s">
        <v>14</v>
      </c>
      <c r="E45" s="17" t="s">
        <v>18</v>
      </c>
      <c r="F45" s="17" t="s">
        <v>17</v>
      </c>
      <c r="G45" s="17" t="s">
        <v>18</v>
      </c>
      <c r="H45" s="17"/>
      <c r="I45" s="36">
        <v>0</v>
      </c>
      <c r="J45" s="4"/>
      <c r="K45" s="76">
        <f t="shared" si="6"/>
        <v>44861</v>
      </c>
      <c r="L45" s="2">
        <v>19</v>
      </c>
      <c r="M45" s="76">
        <f t="shared" si="5"/>
        <v>44880</v>
      </c>
    </row>
    <row r="46" spans="2:13">
      <c r="B46" s="61" t="str">
        <f>"3."&amp;COUNTBLANK(A$38:A46)-1</f>
        <v>3.8</v>
      </c>
      <c r="C46" s="46" t="s">
        <v>83</v>
      </c>
      <c r="D46" s="17" t="s">
        <v>18</v>
      </c>
      <c r="E46" s="17" t="s">
        <v>16</v>
      </c>
      <c r="F46" s="17"/>
      <c r="G46" s="17"/>
      <c r="H46" s="17"/>
      <c r="I46" s="36">
        <v>0</v>
      </c>
      <c r="J46" s="4"/>
      <c r="K46" s="76">
        <f t="shared" si="6"/>
        <v>44880</v>
      </c>
      <c r="L46" s="2">
        <v>7</v>
      </c>
      <c r="M46" s="76">
        <f t="shared" si="5"/>
        <v>44887</v>
      </c>
    </row>
    <row r="47" spans="2:13">
      <c r="B47" s="61" t="str">
        <f>"3."&amp;COUNTBLANK(A$38:A47)-1</f>
        <v>3.9</v>
      </c>
      <c r="C47" s="57" t="s">
        <v>84</v>
      </c>
      <c r="D47" s="17" t="s">
        <v>18</v>
      </c>
      <c r="E47" s="17"/>
      <c r="F47" s="17"/>
      <c r="G47" s="17"/>
      <c r="H47" s="17"/>
      <c r="I47" s="36">
        <v>0</v>
      </c>
      <c r="J47" s="4"/>
      <c r="K47" s="76">
        <f t="shared" si="6"/>
        <v>44887</v>
      </c>
      <c r="L47" s="52">
        <v>7</v>
      </c>
      <c r="M47" s="76">
        <f t="shared" si="5"/>
        <v>44894</v>
      </c>
    </row>
    <row r="48" spans="2:13">
      <c r="B48" s="61" t="str">
        <f>"4."&amp;COUNTBLANK(A$48:A48)-1</f>
        <v>4.0</v>
      </c>
      <c r="C48" s="54" t="s">
        <v>85</v>
      </c>
      <c r="D48" s="13"/>
      <c r="E48" s="13"/>
      <c r="F48" s="13"/>
      <c r="G48" s="13"/>
      <c r="H48" s="13"/>
      <c r="I48" s="50">
        <f>SUM(I49:I58)/COUNT(I49:I58)</f>
        <v>0.1</v>
      </c>
      <c r="J48" s="23"/>
      <c r="K48" s="51"/>
      <c r="L48" s="27">
        <f>SUM(L49:L58)</f>
        <v>0</v>
      </c>
      <c r="M48" s="51">
        <f>M57</f>
        <v>0</v>
      </c>
    </row>
    <row r="49" spans="2:13" ht="18" customHeight="1">
      <c r="B49" s="61" t="str">
        <f>"4."&amp;COUNTBLANK(A$48:A49)-1</f>
        <v>4.1</v>
      </c>
      <c r="C49" s="32" t="s">
        <v>86</v>
      </c>
      <c r="D49" s="18"/>
      <c r="E49" s="17"/>
      <c r="F49" s="17"/>
      <c r="G49" s="17"/>
      <c r="H49" s="17"/>
      <c r="I49" s="36">
        <v>0</v>
      </c>
      <c r="J49" s="10"/>
      <c r="K49" s="12">
        <f>K48</f>
        <v>0</v>
      </c>
      <c r="L49" s="11"/>
      <c r="M49" s="28">
        <f t="shared" si="5"/>
        <v>0</v>
      </c>
    </row>
    <row r="50" spans="2:13" ht="16.5" customHeight="1">
      <c r="B50" s="61" t="str">
        <f>"4."&amp;COUNTBLANK(A$48:A50)-1</f>
        <v>4.2</v>
      </c>
      <c r="C50" s="32" t="s">
        <v>87</v>
      </c>
      <c r="D50" s="18"/>
      <c r="E50" s="17"/>
      <c r="F50" s="17"/>
      <c r="G50" s="17"/>
      <c r="H50" s="17"/>
      <c r="I50" s="36">
        <v>0</v>
      </c>
      <c r="J50" s="10"/>
      <c r="K50" s="40">
        <f>M49</f>
        <v>0</v>
      </c>
      <c r="L50" s="35"/>
      <c r="M50" s="28">
        <f t="shared" si="5"/>
        <v>0</v>
      </c>
    </row>
    <row r="51" spans="2:13" ht="16.5" customHeight="1">
      <c r="B51" s="61" t="str">
        <f>"4."&amp;COUNTBLANK(A$48:A51)-1</f>
        <v>4.3</v>
      </c>
      <c r="C51" s="32" t="s">
        <v>88</v>
      </c>
      <c r="D51" s="18"/>
      <c r="E51" s="17"/>
      <c r="F51" s="17"/>
      <c r="G51" s="17"/>
      <c r="H51" s="17"/>
      <c r="I51" s="36">
        <v>0</v>
      </c>
      <c r="J51" s="34"/>
      <c r="K51" s="40">
        <f t="shared" ref="K51:K58" si="7">M50</f>
        <v>0</v>
      </c>
      <c r="L51" s="35"/>
      <c r="M51" s="28">
        <f t="shared" si="5"/>
        <v>0</v>
      </c>
    </row>
    <row r="52" spans="2:13">
      <c r="B52" s="61" t="str">
        <f>"4."&amp;COUNTBLANK(A$48:A52)-1</f>
        <v>4.4</v>
      </c>
      <c r="C52" s="31" t="s">
        <v>89</v>
      </c>
      <c r="D52" s="18"/>
      <c r="E52" s="18"/>
      <c r="F52" s="18"/>
      <c r="G52" s="18"/>
      <c r="H52" s="18"/>
      <c r="I52" s="36">
        <v>0</v>
      </c>
      <c r="J52" s="33"/>
      <c r="K52" s="40">
        <f t="shared" si="7"/>
        <v>0</v>
      </c>
      <c r="L52" s="35"/>
      <c r="M52" s="28">
        <f t="shared" si="5"/>
        <v>0</v>
      </c>
    </row>
    <row r="53" spans="2:13" ht="15.75" customHeight="1">
      <c r="B53" s="61" t="str">
        <f>"4."&amp;COUNTBLANK(A$48:A53)-1</f>
        <v>4.5</v>
      </c>
      <c r="C53" s="31" t="s">
        <v>90</v>
      </c>
      <c r="D53" s="17" t="s">
        <v>18</v>
      </c>
      <c r="E53" s="17"/>
      <c r="F53" s="17"/>
      <c r="G53" s="17"/>
      <c r="H53" s="17"/>
      <c r="I53" s="36">
        <v>1</v>
      </c>
      <c r="J53" s="35"/>
      <c r="K53" s="40">
        <f t="shared" si="7"/>
        <v>0</v>
      </c>
      <c r="L53" s="35"/>
      <c r="M53" s="28">
        <f t="shared" si="5"/>
        <v>0</v>
      </c>
    </row>
    <row r="54" spans="2:13">
      <c r="B54" s="61" t="str">
        <f>"4."&amp;COUNTBLANK(A$48:A54)-1</f>
        <v>4.6</v>
      </c>
      <c r="C54" s="31" t="s">
        <v>91</v>
      </c>
      <c r="D54" s="18"/>
      <c r="E54" s="18"/>
      <c r="F54" s="17"/>
      <c r="G54" s="17"/>
      <c r="H54" s="17"/>
      <c r="I54" s="36">
        <v>0</v>
      </c>
      <c r="J54" s="35"/>
      <c r="K54" s="40">
        <f t="shared" si="7"/>
        <v>0</v>
      </c>
      <c r="L54" s="35"/>
      <c r="M54" s="28">
        <f t="shared" si="5"/>
        <v>0</v>
      </c>
    </row>
    <row r="55" spans="2:13">
      <c r="B55" s="61" t="str">
        <f>"4."&amp;COUNTBLANK(A$48:A55)-1</f>
        <v>4.7</v>
      </c>
      <c r="C55" s="31" t="s">
        <v>92</v>
      </c>
      <c r="D55" s="18"/>
      <c r="E55" s="18"/>
      <c r="F55" s="17"/>
      <c r="G55" s="17"/>
      <c r="H55" s="17"/>
      <c r="I55" s="36">
        <v>0</v>
      </c>
      <c r="J55" s="35"/>
      <c r="K55" s="40">
        <f t="shared" si="7"/>
        <v>0</v>
      </c>
      <c r="L55" s="35"/>
      <c r="M55" s="28">
        <f t="shared" si="5"/>
        <v>0</v>
      </c>
    </row>
    <row r="56" spans="2:13">
      <c r="B56" s="61" t="str">
        <f>"4."&amp;COUNTBLANK(A$48:A56)-1</f>
        <v>4.8</v>
      </c>
      <c r="C56" s="46" t="s">
        <v>93</v>
      </c>
      <c r="D56" s="18"/>
      <c r="E56" s="18"/>
      <c r="F56" s="17"/>
      <c r="G56" s="17"/>
      <c r="H56" s="17"/>
      <c r="I56" s="36">
        <v>0</v>
      </c>
      <c r="J56" s="35"/>
      <c r="K56" s="40">
        <f t="shared" si="7"/>
        <v>0</v>
      </c>
      <c r="L56" s="35"/>
      <c r="M56" s="28">
        <f t="shared" si="5"/>
        <v>0</v>
      </c>
    </row>
    <row r="57" spans="2:13">
      <c r="B57" s="61" t="str">
        <f>"4."&amp;COUNTBLANK(A$48:A57)-1</f>
        <v>4.9</v>
      </c>
      <c r="C57" s="53" t="s">
        <v>94</v>
      </c>
      <c r="D57" s="18"/>
      <c r="E57" s="18"/>
      <c r="F57" s="17"/>
      <c r="G57" s="17"/>
      <c r="H57" s="17"/>
      <c r="I57" s="36">
        <v>0</v>
      </c>
      <c r="J57" s="35"/>
      <c r="K57" s="40">
        <f t="shared" si="7"/>
        <v>0</v>
      </c>
      <c r="L57" s="35"/>
      <c r="M57" s="28">
        <f t="shared" si="5"/>
        <v>0</v>
      </c>
    </row>
    <row r="58" spans="2:13">
      <c r="B58" s="61" t="str">
        <f>"4."&amp;COUNTBLANK(A$48:A58)-1</f>
        <v>4.10</v>
      </c>
      <c r="C58" s="59" t="s">
        <v>95</v>
      </c>
      <c r="D58" s="18"/>
      <c r="E58" s="18"/>
      <c r="F58" s="17"/>
      <c r="G58" s="17"/>
      <c r="H58" s="17"/>
      <c r="I58" s="36">
        <v>0</v>
      </c>
      <c r="J58" s="55"/>
      <c r="K58" s="40">
        <f t="shared" si="7"/>
        <v>0</v>
      </c>
      <c r="L58" s="56"/>
      <c r="M58" s="28">
        <f t="shared" si="5"/>
        <v>0</v>
      </c>
    </row>
    <row r="59" spans="2:13">
      <c r="B59" s="61" t="str">
        <f>"5."&amp;COUNTBLANK(A$59:A59)-1</f>
        <v>5.0</v>
      </c>
      <c r="C59" s="54" t="s">
        <v>96</v>
      </c>
      <c r="D59" s="13"/>
      <c r="E59" s="13"/>
      <c r="F59" s="13"/>
      <c r="G59" s="13"/>
      <c r="H59" s="13"/>
      <c r="I59" s="50">
        <f>SUM(I60:I68)/COUNT(I60:I68)</f>
        <v>0</v>
      </c>
      <c r="J59" s="23"/>
      <c r="K59" s="51"/>
      <c r="L59" s="27">
        <f>SUM(L60:L68)</f>
        <v>0</v>
      </c>
      <c r="M59" s="51">
        <f>K59+L59</f>
        <v>0</v>
      </c>
    </row>
    <row r="60" spans="2:13">
      <c r="B60" s="61" t="str">
        <f>"5."&amp;COUNTBLANK(A$59:A60)-1</f>
        <v>5.1</v>
      </c>
      <c r="C60" s="59" t="s">
        <v>97</v>
      </c>
      <c r="D60" s="18"/>
      <c r="E60" s="18"/>
      <c r="F60" s="17"/>
      <c r="G60" s="17"/>
      <c r="H60" s="17"/>
      <c r="I60" s="36">
        <v>0</v>
      </c>
      <c r="J60" s="7"/>
      <c r="K60" s="41">
        <f>K59</f>
        <v>0</v>
      </c>
      <c r="L60" s="35"/>
      <c r="M60" s="28">
        <f t="shared" si="5"/>
        <v>0</v>
      </c>
    </row>
    <row r="61" spans="2:13" ht="17.25" customHeight="1">
      <c r="B61" s="61" t="str">
        <f>"5."&amp;COUNTBLANK(A$59:A61)-1</f>
        <v>5.2</v>
      </c>
      <c r="C61" s="46" t="s">
        <v>98</v>
      </c>
      <c r="D61" s="18"/>
      <c r="E61" s="18"/>
      <c r="F61" s="17"/>
      <c r="G61" s="17"/>
      <c r="H61" s="17"/>
      <c r="I61" s="36">
        <v>0</v>
      </c>
      <c r="J61" s="33"/>
      <c r="K61" s="43">
        <f>M60</f>
        <v>0</v>
      </c>
      <c r="L61" s="35"/>
      <c r="M61" s="28">
        <f t="shared" si="5"/>
        <v>0</v>
      </c>
    </row>
    <row r="62" spans="2:13">
      <c r="B62" s="61" t="str">
        <f>"5."&amp;COUNTBLANK(A$59:A62)-1</f>
        <v>5.3</v>
      </c>
      <c r="C62" s="59" t="s">
        <v>99</v>
      </c>
      <c r="D62" s="18"/>
      <c r="E62" s="18"/>
      <c r="F62" s="18"/>
      <c r="G62" s="18"/>
      <c r="H62" s="18"/>
      <c r="I62" s="37">
        <v>0</v>
      </c>
      <c r="J62" s="42"/>
      <c r="K62" s="43">
        <f t="shared" ref="K62:K64" si="8">M61</f>
        <v>0</v>
      </c>
      <c r="L62" s="35"/>
      <c r="M62" s="28">
        <f t="shared" si="5"/>
        <v>0</v>
      </c>
    </row>
    <row r="63" spans="2:13">
      <c r="B63" s="61" t="str">
        <f>"5."&amp;COUNTBLANK(A$59:A63)-1</f>
        <v>5.4</v>
      </c>
      <c r="C63" s="31" t="s">
        <v>100</v>
      </c>
      <c r="D63" s="18"/>
      <c r="E63" s="18"/>
      <c r="F63" s="18"/>
      <c r="G63" s="18"/>
      <c r="H63" s="18"/>
      <c r="I63" s="37">
        <v>0</v>
      </c>
      <c r="J63" s="42"/>
      <c r="K63" s="43">
        <f t="shared" si="8"/>
        <v>0</v>
      </c>
      <c r="L63" s="35"/>
      <c r="M63" s="28">
        <f t="shared" si="5"/>
        <v>0</v>
      </c>
    </row>
    <row r="64" spans="2:13">
      <c r="B64" s="61" t="str">
        <f>"5."&amp;COUNTBLANK(A$59:A64)-1</f>
        <v>5.5</v>
      </c>
      <c r="C64" s="59" t="s">
        <v>101</v>
      </c>
      <c r="D64" s="18"/>
      <c r="E64" s="18"/>
      <c r="F64" s="18"/>
      <c r="G64" s="18"/>
      <c r="H64" s="18"/>
      <c r="I64" s="37">
        <v>0</v>
      </c>
      <c r="J64" s="42"/>
      <c r="K64" s="43">
        <f t="shared" si="8"/>
        <v>0</v>
      </c>
      <c r="L64" s="35"/>
      <c r="M64" s="28">
        <f t="shared" si="5"/>
        <v>0</v>
      </c>
    </row>
    <row r="65" spans="2:13">
      <c r="B65" s="61" t="str">
        <f>"5."&amp;COUNTBLANK(A$59:A65)-1</f>
        <v>5.6</v>
      </c>
      <c r="C65" s="59" t="s">
        <v>102</v>
      </c>
      <c r="D65" s="18"/>
      <c r="E65" s="18"/>
      <c r="F65" s="18"/>
      <c r="G65" s="18"/>
      <c r="H65" s="18"/>
      <c r="I65" s="37">
        <v>0</v>
      </c>
      <c r="J65" s="42"/>
      <c r="K65" s="44">
        <f t="shared" ref="K65:K66" si="9">M64</f>
        <v>0</v>
      </c>
      <c r="L65" s="35"/>
      <c r="M65" s="28">
        <f t="shared" si="5"/>
        <v>0</v>
      </c>
    </row>
    <row r="66" spans="2:13">
      <c r="B66" s="61" t="str">
        <f>"5."&amp;COUNTBLANK(A$59:A66)-1</f>
        <v>5.7</v>
      </c>
      <c r="C66" s="46" t="s">
        <v>103</v>
      </c>
      <c r="D66" s="18"/>
      <c r="E66" s="18"/>
      <c r="F66" s="18"/>
      <c r="G66" s="18"/>
      <c r="H66" s="18"/>
      <c r="I66" s="47">
        <v>0</v>
      </c>
      <c r="J66" s="42"/>
      <c r="K66" s="44">
        <f t="shared" si="9"/>
        <v>0</v>
      </c>
      <c r="L66" s="35"/>
      <c r="M66" s="28">
        <f t="shared" si="5"/>
        <v>0</v>
      </c>
    </row>
    <row r="67" spans="2:13">
      <c r="B67" s="61" t="str">
        <f>"5."&amp;COUNTBLANK(A$59:A67)-1</f>
        <v>5.8</v>
      </c>
      <c r="C67" s="60" t="s">
        <v>104</v>
      </c>
      <c r="D67" s="17"/>
      <c r="E67" s="17"/>
      <c r="F67" s="17"/>
      <c r="G67" s="17"/>
      <c r="H67" s="17"/>
      <c r="I67" s="48">
        <v>0</v>
      </c>
      <c r="J67" s="49"/>
      <c r="K67" s="45">
        <f>M66</f>
        <v>0</v>
      </c>
      <c r="L67" s="35"/>
      <c r="M67" s="28">
        <f t="shared" si="5"/>
        <v>0</v>
      </c>
    </row>
    <row r="68" spans="2:13">
      <c r="B68" s="61" t="str">
        <f>"5."&amp;COUNTBLANK(A$59:A68)-1</f>
        <v>5.9</v>
      </c>
      <c r="C68" s="60" t="s">
        <v>105</v>
      </c>
      <c r="D68" s="17"/>
      <c r="E68" s="17"/>
      <c r="F68" s="17"/>
      <c r="G68" s="17"/>
      <c r="H68" s="17"/>
      <c r="I68" s="48">
        <v>0</v>
      </c>
      <c r="J68" s="49"/>
      <c r="K68" s="45">
        <f>M67</f>
        <v>0</v>
      </c>
      <c r="L68" s="35"/>
      <c r="M68" s="28">
        <f t="shared" ref="M68" si="10">K68+L68</f>
        <v>0</v>
      </c>
    </row>
    <row r="119" spans="3:3">
      <c r="C119" t="s">
        <v>106</v>
      </c>
    </row>
    <row r="120" spans="3:3">
      <c r="C120" t="s">
        <v>14</v>
      </c>
    </row>
    <row r="121" spans="3:3">
      <c r="C121" t="s">
        <v>16</v>
      </c>
    </row>
    <row r="122" spans="3:3">
      <c r="C122" t="s">
        <v>24</v>
      </c>
    </row>
    <row r="123" spans="3:3">
      <c r="C123" t="s">
        <v>17</v>
      </c>
    </row>
    <row r="124" spans="3:3">
      <c r="C124" t="s">
        <v>18</v>
      </c>
    </row>
    <row r="125" spans="3:3">
      <c r="C125" t="s">
        <v>15</v>
      </c>
    </row>
    <row r="126" spans="3:3">
      <c r="C126" t="s">
        <v>62</v>
      </c>
    </row>
  </sheetData>
  <autoFilter ref="C4:M68" xr:uid="{9BAFEED0-C612-43B1-A618-FA17CA828362}"/>
  <mergeCells count="1">
    <mergeCell ref="B4:C4"/>
  </mergeCells>
  <phoneticPr fontId="4" type="noConversion"/>
  <conditionalFormatting sqref="I6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{79B57974-97DD-4782-80F0-E47AEC086FE8}</x14:id>
        </ext>
      </extLst>
    </cfRule>
  </conditionalFormatting>
  <conditionalFormatting sqref="I5:I67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{15BDCE69-D02A-4379-8A61-C6102E2E6F1C}</x14:id>
        </ext>
      </extLst>
    </cfRule>
  </conditionalFormatting>
  <dataValidations count="1">
    <dataValidation type="list" allowBlank="1" showInputMessage="1" showErrorMessage="1" sqref="D5:H68" xr:uid="{4A481686-0E62-4999-A24E-B5B76781B3A9}">
      <formula1>$C$120:$C$126</formula1>
    </dataValidation>
  </dataValidations>
  <pageMargins left="0.7" right="0.7" top="0.75" bottom="0.75" header="0.3" footer="0.3"/>
  <pageSetup orientation="portrait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B57974-97DD-4782-80F0-E47AEC086F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I68</xm:sqref>
        </x14:conditionalFormatting>
        <x14:conditionalFormatting xmlns:xm="http://schemas.microsoft.com/office/excel/2006/main">
          <x14:cfRule type="dataBar" id="{15BDCE69-D02A-4379-8A61-C6102E2E6F1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I5:I67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f7ab96-b5fc-40df-a8d2-3f2b2650c610" xsi:nil="true"/>
    <lcf76f155ced4ddcb4097134ff3c332f xmlns="e78a8f0d-5702-4193-bfe5-fb9ad77b767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2868C74415A4BAC1F09E73E3AB9E0" ma:contentTypeVersion="8" ma:contentTypeDescription="Crear nuevo documento." ma:contentTypeScope="" ma:versionID="6d856c7e2d3c7e2f45d8905e396250ed">
  <xsd:schema xmlns:xsd="http://www.w3.org/2001/XMLSchema" xmlns:xs="http://www.w3.org/2001/XMLSchema" xmlns:p="http://schemas.microsoft.com/office/2006/metadata/properties" xmlns:ns2="e78a8f0d-5702-4193-bfe5-fb9ad77b767b" xmlns:ns3="bcf7ab96-b5fc-40df-a8d2-3f2b2650c610" targetNamespace="http://schemas.microsoft.com/office/2006/metadata/properties" ma:root="true" ma:fieldsID="41df85c15acc86f57f81820b27ed2035" ns2:_="" ns3:_="">
    <xsd:import namespace="e78a8f0d-5702-4193-bfe5-fb9ad77b767b"/>
    <xsd:import namespace="bcf7ab96-b5fc-40df-a8d2-3f2b2650c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a8f0d-5702-4193-bfe5-fb9ad77b7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bc514f6-fec0-4fd6-8a1a-708b19cc1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7ab96-b5fc-40df-a8d2-3f2b2650c6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5587f2-e148-4316-85f9-a6da4544112d}" ma:internalName="TaxCatchAll" ma:showField="CatchAllData" ma:web="bcf7ab96-b5fc-40df-a8d2-3f2b2650c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D22A2-ED39-4105-9FD1-A2A84F05FAE1}"/>
</file>

<file path=customXml/itemProps2.xml><?xml version="1.0" encoding="utf-8"?>
<ds:datastoreItem xmlns:ds="http://schemas.openxmlformats.org/officeDocument/2006/customXml" ds:itemID="{66EE517B-2A61-4D0E-ABE7-E3C692AC72A6}"/>
</file>

<file path=customXml/itemProps3.xml><?xml version="1.0" encoding="utf-8"?>
<ds:datastoreItem xmlns:ds="http://schemas.openxmlformats.org/officeDocument/2006/customXml" ds:itemID="{29094E4A-40CF-490E-A35B-B2279DD01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jeduardo Lara</cp:lastModifiedBy>
  <cp:revision/>
  <dcterms:created xsi:type="dcterms:W3CDTF">2018-02-22T14:40:14Z</dcterms:created>
  <dcterms:modified xsi:type="dcterms:W3CDTF">2023-10-26T19:46:15Z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0x010100C372868C74415A4BAC1F09E73E3AB9E0</vt:lpwstr>
  </property>
</Properties>
</file>