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6200" windowHeight="21000" tabRatio="500" activeTab="1"/>
  </bookViews>
  <sheets>
    <sheet name="Matrices" sheetId="1" r:id="rId1"/>
    <sheet name="Vecteu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2" l="1"/>
  <c r="J26" i="2"/>
  <c r="J27" i="2"/>
  <c r="J24" i="2"/>
  <c r="J19" i="2"/>
  <c r="J20" i="2"/>
  <c r="J21" i="2"/>
  <c r="J18" i="2"/>
  <c r="I3" i="2"/>
  <c r="K3" i="2"/>
  <c r="L3" i="2"/>
  <c r="M3" i="2"/>
  <c r="I4" i="2"/>
  <c r="K4" i="2"/>
  <c r="L4" i="2"/>
  <c r="M4" i="2"/>
  <c r="I5" i="2"/>
  <c r="K5" i="2"/>
  <c r="L5" i="2"/>
  <c r="M5" i="2"/>
  <c r="I6" i="2"/>
  <c r="K6" i="2"/>
  <c r="L6" i="2"/>
  <c r="M6" i="2"/>
  <c r="I7" i="2"/>
  <c r="K7" i="2"/>
  <c r="L7" i="2"/>
  <c r="M7" i="2"/>
  <c r="I8" i="2"/>
  <c r="K8" i="2"/>
  <c r="L8" i="2"/>
  <c r="M8" i="2"/>
  <c r="I9" i="2"/>
  <c r="K9" i="2"/>
  <c r="L9" i="2"/>
  <c r="M9" i="2"/>
  <c r="I10" i="2"/>
  <c r="K10" i="2"/>
  <c r="L10" i="2"/>
  <c r="M10" i="2"/>
  <c r="I11" i="2"/>
  <c r="K11" i="2"/>
  <c r="L11" i="2"/>
  <c r="M11" i="2"/>
  <c r="I12" i="2"/>
  <c r="K12" i="2"/>
  <c r="L12" i="2"/>
  <c r="M12" i="2"/>
  <c r="I13" i="2"/>
  <c r="K13" i="2"/>
  <c r="L13" i="2"/>
  <c r="M13" i="2"/>
  <c r="M2" i="2"/>
  <c r="L2" i="2"/>
  <c r="I2" i="2"/>
  <c r="K2" i="2"/>
  <c r="K2" i="1"/>
  <c r="I18" i="1"/>
  <c r="K18" i="1"/>
  <c r="L18" i="1"/>
  <c r="M18" i="1"/>
  <c r="J38" i="1"/>
  <c r="I20" i="1"/>
  <c r="K20" i="1"/>
  <c r="L20" i="1"/>
  <c r="M20" i="1"/>
  <c r="J37" i="1"/>
  <c r="J36" i="1"/>
  <c r="I21" i="1"/>
  <c r="K21" i="1"/>
  <c r="L21" i="1"/>
  <c r="M21" i="1"/>
  <c r="J35" i="1"/>
  <c r="I19" i="1"/>
  <c r="I2" i="1"/>
  <c r="L2" i="1"/>
  <c r="M2" i="1"/>
  <c r="I3" i="1"/>
  <c r="K3" i="1"/>
  <c r="L3" i="1"/>
  <c r="M3" i="1"/>
  <c r="I4" i="1"/>
  <c r="K4" i="1"/>
  <c r="L4" i="1"/>
  <c r="M4" i="1"/>
  <c r="I5" i="1"/>
  <c r="K5" i="1"/>
  <c r="L5" i="1"/>
  <c r="M5" i="1"/>
  <c r="I6" i="1"/>
  <c r="K6" i="1"/>
  <c r="L6" i="1"/>
  <c r="M6" i="1"/>
  <c r="I7" i="1"/>
  <c r="K7" i="1"/>
  <c r="L7" i="1"/>
  <c r="M7" i="1"/>
  <c r="I8" i="1"/>
  <c r="K8" i="1"/>
  <c r="L8" i="1"/>
  <c r="M8" i="1"/>
  <c r="I9" i="1"/>
  <c r="K9" i="1"/>
  <c r="L9" i="1"/>
  <c r="M9" i="1"/>
  <c r="I10" i="1"/>
  <c r="K10" i="1"/>
  <c r="L10" i="1"/>
  <c r="M10" i="1"/>
  <c r="I11" i="1"/>
  <c r="K11" i="1"/>
  <c r="L11" i="1"/>
  <c r="M11" i="1"/>
  <c r="I12" i="1"/>
  <c r="K12" i="1"/>
  <c r="L12" i="1"/>
  <c r="M12" i="1"/>
  <c r="I13" i="1"/>
  <c r="K13" i="1"/>
  <c r="L13" i="1"/>
  <c r="M13" i="1"/>
  <c r="I14" i="1"/>
  <c r="K14" i="1"/>
  <c r="L14" i="1"/>
  <c r="M14" i="1"/>
  <c r="I15" i="1"/>
  <c r="K15" i="1"/>
  <c r="L15" i="1"/>
  <c r="M15" i="1"/>
  <c r="I16" i="1"/>
  <c r="K16" i="1"/>
  <c r="L16" i="1"/>
  <c r="M16" i="1"/>
  <c r="I17" i="1"/>
  <c r="K17" i="1"/>
  <c r="L17" i="1"/>
  <c r="M17" i="1"/>
  <c r="K19" i="1"/>
  <c r="L19" i="1"/>
  <c r="M19" i="1"/>
  <c r="J32" i="1"/>
  <c r="J31" i="1"/>
  <c r="J30" i="1"/>
  <c r="J29" i="1"/>
</calcChain>
</file>

<file path=xl/sharedStrings.xml><?xml version="1.0" encoding="utf-8"?>
<sst xmlns="http://schemas.openxmlformats.org/spreadsheetml/2006/main" count="230" uniqueCount="39">
  <si>
    <t>Operation</t>
  </si>
  <si>
    <t>variable(type)</t>
  </si>
  <si>
    <t>Flops</t>
  </si>
  <si>
    <t>Temps exec (s)</t>
  </si>
  <si>
    <t>Nombre total de calculs</t>
  </si>
  <si>
    <t>Option compilation</t>
  </si>
  <si>
    <t>OpenMp</t>
  </si>
  <si>
    <t>✔</t>
  </si>
  <si>
    <t>✗</t>
  </si>
  <si>
    <t>multiplication</t>
  </si>
  <si>
    <t>Temps exec (m)</t>
  </si>
  <si>
    <t>addition</t>
  </si>
  <si>
    <t>Taille de la matrice</t>
  </si>
  <si>
    <t>315*315</t>
  </si>
  <si>
    <t>float</t>
  </si>
  <si>
    <t>Temps total adapté (s)</t>
  </si>
  <si>
    <t>Mflops</t>
  </si>
  <si>
    <t>Gflops</t>
  </si>
  <si>
    <t>O0</t>
  </si>
  <si>
    <t>550*550</t>
  </si>
  <si>
    <t>O3</t>
  </si>
  <si>
    <t>Vectorisation</t>
  </si>
  <si>
    <t>Addition small</t>
  </si>
  <si>
    <t>Addition big</t>
  </si>
  <si>
    <t>Multiplication small</t>
  </si>
  <si>
    <t>Multiplication big</t>
  </si>
  <si>
    <t>Gain avec openMp</t>
  </si>
  <si>
    <t>Gain en %</t>
  </si>
  <si>
    <t>factoLU</t>
  </si>
  <si>
    <t>Gain avec SSE</t>
  </si>
  <si>
    <t>Opération</t>
  </si>
  <si>
    <t>Option Compilation</t>
  </si>
  <si>
    <t>Taille Vecteur</t>
  </si>
  <si>
    <t>Temps total adapté</t>
  </si>
  <si>
    <t>Nombre total de calcul</t>
  </si>
  <si>
    <t>scalaire</t>
  </si>
  <si>
    <t>Variable (type)</t>
  </si>
  <si>
    <t>Scalaire small</t>
  </si>
  <si>
    <t>Scalaire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</si>
</sst>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0" xfId="0" applyFont="1"/>
    <xf numFmtId="10" fontId="0" fillId="0" borderId="0" xfId="0" applyNumberFormat="1"/>
    <xf numFmtId="0" fontId="0" fillId="2" borderId="1" xfId="0" applyFont="1" applyFill="1" applyBorder="1"/>
    <xf numFmtId="0" fontId="1" fillId="2" borderId="2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0" xfId="0" applyNumberFormat="1" applyBorder="1"/>
    <xf numFmtId="0" fontId="1" fillId="3" borderId="2" xfId="0" applyFont="1" applyFill="1" applyBorder="1"/>
  </cellXfs>
  <cellStyles count="1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Normal" xfId="0" builtinId="0"/>
  </cellStyles>
  <dxfs count="10"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Zapf Dingbat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M21" totalsRowShown="0">
  <sortState ref="A2:M13">
    <sortCondition descending="1" ref="G1:G13"/>
  </sortState>
  <tableColumns count="13">
    <tableColumn id="1" name="Operation"/>
    <tableColumn id="2" name="OpenMp" dataDxfId="9"/>
    <tableColumn id="13" name="Vectorisation" dataDxfId="8"/>
    <tableColumn id="3" name="Option compilation"/>
    <tableColumn id="4" name="Taille de la matrice"/>
    <tableColumn id="5" name="variable(type)"/>
    <tableColumn id="6" name="Temps exec (m)" dataDxfId="7"/>
    <tableColumn id="7" name="Temps exec (s)"/>
    <tableColumn id="8" name="Temps total adapté (s)" dataDxfId="6">
      <calculatedColumnFormula>(60*G2)/4+(H2/4)</calculatedColumnFormula>
    </tableColumn>
    <tableColumn id="9" name="Nombre total de calculs"/>
    <tableColumn id="10" name="Flops">
      <calculatedColumnFormula>J2/I2</calculatedColumnFormula>
    </tableColumn>
    <tableColumn id="11" name="Mflops">
      <calculatedColumnFormula>K2/1000000</calculatedColumnFormula>
    </tableColumn>
    <tableColumn id="12" name="Gflops">
      <calculatedColumnFormula>L2/1000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I28:J32" totalsRowShown="0">
  <autoFilter ref="I28:J32"/>
  <tableColumns count="2">
    <tableColumn id="1" name="Gain avec openMp"/>
    <tableColumn id="2" name="Gain en %" dataDxfId="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I34:J38" totalsRowShown="0">
  <autoFilter ref="I34:J38"/>
  <tableColumns count="2">
    <tableColumn id="1" name="Gain avec SSE"/>
    <tableColumn id="2" name="Gain en %" dataDxfId="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M13" totalsRowShown="0">
  <autoFilter ref="A1:M13"/>
  <tableColumns count="13">
    <tableColumn id="1" name="Opération"/>
    <tableColumn id="2" name="OpenMp" dataDxfId="3"/>
    <tableColumn id="3" name="Vectorisation" dataDxfId="2"/>
    <tableColumn id="4" name="Option Compilation"/>
    <tableColumn id="5" name="Taille Vecteur"/>
    <tableColumn id="6" name="Variable (type)"/>
    <tableColumn id="7" name="Temps exec (m)"/>
    <tableColumn id="8" name="Temps exec (s)"/>
    <tableColumn id="9" name="Temps total adapté">
      <calculatedColumnFormula>G2*60+H2</calculatedColumnFormula>
    </tableColumn>
    <tableColumn id="10" name="Nombre total de calcul"/>
    <tableColumn id="11" name="Flops">
      <calculatedColumnFormula>J2/I2</calculatedColumnFormula>
    </tableColumn>
    <tableColumn id="12" name="Mflops">
      <calculatedColumnFormula>K2/1000000</calculatedColumnFormula>
    </tableColumn>
    <tableColumn id="13" name="Gflops">
      <calculatedColumnFormula>L2/1000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6" name="Table37" displayName="Table37" ref="I17:J21" totalsRowShown="0">
  <autoFilter ref="I17:J21"/>
  <tableColumns count="2">
    <tableColumn id="1" name="Gain avec openMp"/>
    <tableColumn id="2" name="Gain en %" dataDxfId="1">
      <calculatedColumnFormula>K6/K10-1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7" name="Table18" displayName="Table18" ref="I23:J27" totalsRowShown="0">
  <autoFilter ref="I23:J27"/>
  <tableColumns count="2">
    <tableColumn id="1" name="Gain avec SSE"/>
    <tableColumn id="2" name="Gain en %" dataDxfId="0">
      <calculatedColumnFormula>K2/K6-1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workbookViewId="0">
      <selection activeCell="I28" sqref="I28"/>
    </sheetView>
  </sheetViews>
  <sheetFormatPr baseColWidth="10" defaultRowHeight="15" x14ac:dyDescent="0"/>
  <cols>
    <col min="1" max="1" width="12" customWidth="1"/>
    <col min="3" max="3" width="14.5" customWidth="1"/>
    <col min="4" max="4" width="20.1640625" customWidth="1"/>
    <col min="5" max="5" width="22.33203125" customWidth="1"/>
    <col min="6" max="6" width="15.5" style="2" customWidth="1"/>
    <col min="7" max="7" width="16" customWidth="1"/>
    <col min="8" max="8" width="16.33203125" customWidth="1"/>
    <col min="9" max="9" width="21.6640625" customWidth="1"/>
    <col min="10" max="10" width="21.83203125" customWidth="1"/>
    <col min="11" max="11" width="14.1640625" customWidth="1"/>
  </cols>
  <sheetData>
    <row r="1" spans="1:13">
      <c r="A1" t="s">
        <v>0</v>
      </c>
      <c r="B1" t="s">
        <v>6</v>
      </c>
      <c r="C1" t="s">
        <v>21</v>
      </c>
      <c r="D1" t="s">
        <v>5</v>
      </c>
      <c r="E1" t="s">
        <v>12</v>
      </c>
      <c r="F1" t="s">
        <v>1</v>
      </c>
      <c r="G1" s="2" t="s">
        <v>10</v>
      </c>
      <c r="H1" t="s">
        <v>3</v>
      </c>
      <c r="I1" t="s">
        <v>15</v>
      </c>
      <c r="J1" t="s">
        <v>4</v>
      </c>
      <c r="K1" t="s">
        <v>2</v>
      </c>
      <c r="L1" t="s">
        <v>16</v>
      </c>
      <c r="M1" t="s">
        <v>17</v>
      </c>
    </row>
    <row r="2" spans="1:13">
      <c r="A2" t="s">
        <v>9</v>
      </c>
      <c r="B2" s="1" t="s">
        <v>7</v>
      </c>
      <c r="C2" t="s">
        <v>8</v>
      </c>
      <c r="D2" t="s">
        <v>20</v>
      </c>
      <c r="E2" t="s">
        <v>19</v>
      </c>
      <c r="F2" t="s">
        <v>14</v>
      </c>
      <c r="G2" s="11">
        <v>3</v>
      </c>
      <c r="H2" s="10">
        <v>51.634</v>
      </c>
      <c r="I2" s="11">
        <f t="shared" ref="I2:I13" si="0">(60*G2)/4+(H2/4)</f>
        <v>57.908500000000004</v>
      </c>
      <c r="J2" s="10">
        <v>30030400000</v>
      </c>
      <c r="K2" s="10">
        <f>J2/I2</f>
        <v>518583627.61943406</v>
      </c>
      <c r="L2" s="10">
        <f t="shared" ref="L2:L13" si="1">K2/1000000</f>
        <v>518.58362761943408</v>
      </c>
      <c r="M2" s="10">
        <f t="shared" ref="M2:M13" si="2">L2/1000</f>
        <v>0.51858362761943411</v>
      </c>
    </row>
    <row r="3" spans="1:13">
      <c r="A3" t="s">
        <v>11</v>
      </c>
      <c r="B3" s="1" t="s">
        <v>7</v>
      </c>
      <c r="C3" t="s">
        <v>8</v>
      </c>
      <c r="D3" t="s">
        <v>20</v>
      </c>
      <c r="E3" t="s">
        <v>19</v>
      </c>
      <c r="F3" t="s">
        <v>14</v>
      </c>
      <c r="G3" s="11">
        <v>0</v>
      </c>
      <c r="H3" s="10">
        <v>42.646999999999998</v>
      </c>
      <c r="I3" s="11">
        <f t="shared" si="0"/>
        <v>10.66175</v>
      </c>
      <c r="J3" s="10">
        <v>9734400000</v>
      </c>
      <c r="K3" s="10">
        <f t="shared" ref="K2:K13" si="3">J3/I3</f>
        <v>913020845.54599392</v>
      </c>
      <c r="L3" s="10">
        <f t="shared" si="1"/>
        <v>913.02084554599389</v>
      </c>
      <c r="M3" s="10">
        <f t="shared" si="2"/>
        <v>0.91302084554599394</v>
      </c>
    </row>
    <row r="4" spans="1:13">
      <c r="A4" t="s">
        <v>9</v>
      </c>
      <c r="B4" s="1" t="s">
        <v>7</v>
      </c>
      <c r="C4" t="s">
        <v>8</v>
      </c>
      <c r="D4" t="s">
        <v>20</v>
      </c>
      <c r="E4" t="s">
        <v>13</v>
      </c>
      <c r="F4" t="s">
        <v>14</v>
      </c>
      <c r="G4" s="11">
        <v>0</v>
      </c>
      <c r="H4" s="10">
        <v>48.851999999999997</v>
      </c>
      <c r="I4" s="11">
        <f t="shared" si="0"/>
        <v>12.212999999999999</v>
      </c>
      <c r="J4" s="10">
        <v>30030400000</v>
      </c>
      <c r="K4" s="10">
        <f t="shared" si="3"/>
        <v>2458888070.0892491</v>
      </c>
      <c r="L4" s="10">
        <f t="shared" si="1"/>
        <v>2458.8880700892491</v>
      </c>
      <c r="M4" s="10">
        <f t="shared" si="2"/>
        <v>2.458888070089249</v>
      </c>
    </row>
    <row r="5" spans="1:13">
      <c r="A5" t="s">
        <v>11</v>
      </c>
      <c r="B5" s="1" t="s">
        <v>7</v>
      </c>
      <c r="C5" t="s">
        <v>8</v>
      </c>
      <c r="D5" t="s">
        <v>20</v>
      </c>
      <c r="E5" t="s">
        <v>13</v>
      </c>
      <c r="F5" t="s">
        <v>14</v>
      </c>
      <c r="G5" s="11">
        <v>0</v>
      </c>
      <c r="H5" s="10">
        <v>30.087</v>
      </c>
      <c r="I5" s="11">
        <f t="shared" si="0"/>
        <v>7.5217499999999999</v>
      </c>
      <c r="J5" s="10">
        <v>9734400000</v>
      </c>
      <c r="K5" s="10">
        <f t="shared" si="3"/>
        <v>1294166915.943763</v>
      </c>
      <c r="L5" s="10">
        <f t="shared" si="1"/>
        <v>1294.1669159437631</v>
      </c>
      <c r="M5" s="10">
        <f t="shared" si="2"/>
        <v>1.2941669159437632</v>
      </c>
    </row>
    <row r="6" spans="1:13">
      <c r="A6" t="s">
        <v>11</v>
      </c>
      <c r="B6" t="s">
        <v>8</v>
      </c>
      <c r="C6" t="s">
        <v>8</v>
      </c>
      <c r="D6" t="s">
        <v>20</v>
      </c>
      <c r="E6" t="s">
        <v>13</v>
      </c>
      <c r="F6" t="s">
        <v>14</v>
      </c>
      <c r="G6" s="11">
        <v>0</v>
      </c>
      <c r="H6" s="10">
        <v>10.554</v>
      </c>
      <c r="I6" s="11">
        <f>(60*G6)+(H6)</f>
        <v>10.554</v>
      </c>
      <c r="J6" s="10">
        <v>9734400000</v>
      </c>
      <c r="K6" s="10">
        <f t="shared" si="3"/>
        <v>922342239.90903926</v>
      </c>
      <c r="L6" s="10">
        <f t="shared" si="1"/>
        <v>922.34223990903922</v>
      </c>
      <c r="M6" s="10">
        <f t="shared" si="2"/>
        <v>0.92234223990903919</v>
      </c>
    </row>
    <row r="7" spans="1:13">
      <c r="A7" t="s">
        <v>9</v>
      </c>
      <c r="B7" s="1" t="s">
        <v>7</v>
      </c>
      <c r="C7" t="s">
        <v>8</v>
      </c>
      <c r="D7" t="s">
        <v>18</v>
      </c>
      <c r="E7" t="s">
        <v>19</v>
      </c>
      <c r="F7" t="s">
        <v>14</v>
      </c>
      <c r="G7" s="11">
        <v>13</v>
      </c>
      <c r="H7" s="10">
        <v>35.933999999999997</v>
      </c>
      <c r="I7" s="11">
        <f t="shared" si="0"/>
        <v>203.98349999999999</v>
      </c>
      <c r="J7" s="10">
        <v>30030400000</v>
      </c>
      <c r="K7" s="10">
        <f t="shared" si="3"/>
        <v>147219750.61708423</v>
      </c>
      <c r="L7" s="10">
        <f t="shared" si="1"/>
        <v>147.21975061708423</v>
      </c>
      <c r="M7" s="10">
        <f t="shared" si="2"/>
        <v>0.14721975061708423</v>
      </c>
    </row>
    <row r="8" spans="1:13">
      <c r="A8" t="s">
        <v>9</v>
      </c>
      <c r="B8" s="3" t="s">
        <v>8</v>
      </c>
      <c r="C8" t="s">
        <v>8</v>
      </c>
      <c r="D8" t="s">
        <v>20</v>
      </c>
      <c r="E8" t="s">
        <v>19</v>
      </c>
      <c r="F8" t="s">
        <v>14</v>
      </c>
      <c r="G8" s="11">
        <v>3</v>
      </c>
      <c r="H8" s="10">
        <v>58.271000000000001</v>
      </c>
      <c r="I8" s="11">
        <f t="shared" si="0"/>
        <v>59.567750000000004</v>
      </c>
      <c r="J8" s="10">
        <v>30030400000</v>
      </c>
      <c r="K8" s="10">
        <f t="shared" si="3"/>
        <v>504138564.91138238</v>
      </c>
      <c r="L8" s="10">
        <f t="shared" si="1"/>
        <v>504.13856491138239</v>
      </c>
      <c r="M8" s="10">
        <f t="shared" si="2"/>
        <v>0.50413856491138243</v>
      </c>
    </row>
    <row r="9" spans="1:13">
      <c r="A9" t="s">
        <v>9</v>
      </c>
      <c r="B9" s="1" t="s">
        <v>7</v>
      </c>
      <c r="C9" t="s">
        <v>8</v>
      </c>
      <c r="D9" t="s">
        <v>18</v>
      </c>
      <c r="E9" t="s">
        <v>13</v>
      </c>
      <c r="F9" t="s">
        <v>14</v>
      </c>
      <c r="G9" s="11">
        <v>2</v>
      </c>
      <c r="H9" s="10">
        <v>51.046999999999997</v>
      </c>
      <c r="I9" s="11">
        <f t="shared" si="0"/>
        <v>42.761749999999999</v>
      </c>
      <c r="J9" s="10">
        <v>30030400000</v>
      </c>
      <c r="K9" s="10">
        <f t="shared" si="3"/>
        <v>702272474.81686318</v>
      </c>
      <c r="L9" s="10">
        <f t="shared" si="1"/>
        <v>702.27247481686322</v>
      </c>
      <c r="M9" s="10">
        <f t="shared" si="2"/>
        <v>0.70227247481686317</v>
      </c>
    </row>
    <row r="10" spans="1:13">
      <c r="A10" t="s">
        <v>9</v>
      </c>
      <c r="B10" t="s">
        <v>8</v>
      </c>
      <c r="C10" t="s">
        <v>8</v>
      </c>
      <c r="D10" t="s">
        <v>20</v>
      </c>
      <c r="E10" t="s">
        <v>13</v>
      </c>
      <c r="F10" t="s">
        <v>14</v>
      </c>
      <c r="G10" s="11">
        <v>0</v>
      </c>
      <c r="H10" s="10">
        <v>50.511000000000003</v>
      </c>
      <c r="I10" s="11">
        <f>(60*G10)+(H10)</f>
        <v>50.511000000000003</v>
      </c>
      <c r="J10" s="10">
        <v>30030400000</v>
      </c>
      <c r="K10" s="10">
        <f t="shared" si="3"/>
        <v>594531884.14404786</v>
      </c>
      <c r="L10" s="10">
        <f t="shared" si="1"/>
        <v>594.53188414404781</v>
      </c>
      <c r="M10" s="10">
        <f t="shared" si="2"/>
        <v>0.59453188414404778</v>
      </c>
    </row>
    <row r="11" spans="1:13">
      <c r="A11" t="s">
        <v>11</v>
      </c>
      <c r="B11" s="3" t="s">
        <v>8</v>
      </c>
      <c r="C11" t="s">
        <v>8</v>
      </c>
      <c r="D11" t="s">
        <v>20</v>
      </c>
      <c r="E11" t="s">
        <v>19</v>
      </c>
      <c r="F11" t="s">
        <v>14</v>
      </c>
      <c r="G11" s="11">
        <v>1</v>
      </c>
      <c r="H11" s="10">
        <v>5.859</v>
      </c>
      <c r="I11" s="11">
        <f>(60*G11)+(H11)</f>
        <v>65.858999999999995</v>
      </c>
      <c r="J11" s="10">
        <v>9734400000</v>
      </c>
      <c r="K11" s="10">
        <f t="shared" si="3"/>
        <v>147806677.90279233</v>
      </c>
      <c r="L11" s="10">
        <f t="shared" si="1"/>
        <v>147.80667790279233</v>
      </c>
      <c r="M11" s="10">
        <f t="shared" si="2"/>
        <v>0.14780667790279234</v>
      </c>
    </row>
    <row r="12" spans="1:13">
      <c r="A12" t="s">
        <v>11</v>
      </c>
      <c r="B12" s="1" t="s">
        <v>7</v>
      </c>
      <c r="C12" t="s">
        <v>8</v>
      </c>
      <c r="D12" t="s">
        <v>18</v>
      </c>
      <c r="E12" t="s">
        <v>19</v>
      </c>
      <c r="F12" t="s">
        <v>14</v>
      </c>
      <c r="G12" s="11">
        <v>5</v>
      </c>
      <c r="H12" s="10">
        <v>28.805</v>
      </c>
      <c r="I12" s="11">
        <f t="shared" si="0"/>
        <v>82.201250000000002</v>
      </c>
      <c r="J12" s="10">
        <v>9734400000</v>
      </c>
      <c r="K12" s="10">
        <f t="shared" si="3"/>
        <v>118421556.8498046</v>
      </c>
      <c r="L12" s="10">
        <f t="shared" si="1"/>
        <v>118.42155684980459</v>
      </c>
      <c r="M12" s="10">
        <f t="shared" si="2"/>
        <v>0.11842155684980459</v>
      </c>
    </row>
    <row r="13" spans="1:13">
      <c r="A13" t="s">
        <v>11</v>
      </c>
      <c r="B13" s="1" t="s">
        <v>7</v>
      </c>
      <c r="C13" t="s">
        <v>8</v>
      </c>
      <c r="D13" t="s">
        <v>18</v>
      </c>
      <c r="E13" t="s">
        <v>13</v>
      </c>
      <c r="F13" t="s">
        <v>14</v>
      </c>
      <c r="G13" s="11">
        <v>2</v>
      </c>
      <c r="H13" s="10">
        <v>8.2759999999999998</v>
      </c>
      <c r="I13" s="11">
        <f t="shared" si="0"/>
        <v>32.069000000000003</v>
      </c>
      <c r="J13" s="10">
        <v>9734400000</v>
      </c>
      <c r="K13" s="10">
        <f t="shared" si="3"/>
        <v>303545480.05862355</v>
      </c>
      <c r="L13" s="10">
        <f t="shared" si="1"/>
        <v>303.54548005862353</v>
      </c>
      <c r="M13" s="10">
        <f t="shared" si="2"/>
        <v>0.30354548005862353</v>
      </c>
    </row>
    <row r="14" spans="1:13">
      <c r="A14" s="10" t="s">
        <v>28</v>
      </c>
      <c r="B14" s="1" t="s">
        <v>7</v>
      </c>
      <c r="C14" t="s">
        <v>8</v>
      </c>
      <c r="D14" s="10" t="s">
        <v>20</v>
      </c>
      <c r="E14" t="s">
        <v>13</v>
      </c>
      <c r="F14" t="s">
        <v>14</v>
      </c>
      <c r="G14" s="11">
        <v>0</v>
      </c>
      <c r="H14" s="10">
        <v>41.14</v>
      </c>
      <c r="I14" s="11">
        <f>(60*G14)/4+(H14/4)</f>
        <v>10.285</v>
      </c>
      <c r="J14" s="10">
        <v>6093796800</v>
      </c>
      <c r="K14" s="10">
        <f t="shared" ref="K14:K21" si="4">J14/I14</f>
        <v>592493612.05639279</v>
      </c>
      <c r="L14" s="10">
        <f t="shared" ref="L14:L21" si="5">K14/1000000</f>
        <v>592.49361205639275</v>
      </c>
      <c r="M14" s="10">
        <f t="shared" ref="M14:M21" si="6">L14/1000</f>
        <v>0.59249361205639273</v>
      </c>
    </row>
    <row r="15" spans="1:13">
      <c r="A15" s="10" t="s">
        <v>28</v>
      </c>
      <c r="B15" s="1" t="s">
        <v>7</v>
      </c>
      <c r="C15" t="s">
        <v>8</v>
      </c>
      <c r="D15" s="10" t="s">
        <v>20</v>
      </c>
      <c r="E15" t="s">
        <v>19</v>
      </c>
      <c r="F15" t="s">
        <v>14</v>
      </c>
      <c r="G15" s="11">
        <v>3</v>
      </c>
      <c r="H15" s="10">
        <v>10.244</v>
      </c>
      <c r="I15" s="11">
        <f>(60*G15)/4+(H15/4)</f>
        <v>47.561</v>
      </c>
      <c r="J15" s="10">
        <v>32973488800</v>
      </c>
      <c r="K15" s="10">
        <f t="shared" si="4"/>
        <v>693288383.33929062</v>
      </c>
      <c r="L15" s="10">
        <f t="shared" si="5"/>
        <v>693.28838333929059</v>
      </c>
      <c r="M15" s="10">
        <f t="shared" si="6"/>
        <v>0.69328838333929055</v>
      </c>
    </row>
    <row r="16" spans="1:13">
      <c r="A16" s="10" t="s">
        <v>28</v>
      </c>
      <c r="B16" t="s">
        <v>8</v>
      </c>
      <c r="C16" t="s">
        <v>8</v>
      </c>
      <c r="D16" s="10" t="s">
        <v>20</v>
      </c>
      <c r="E16" t="s">
        <v>19</v>
      </c>
      <c r="F16" t="s">
        <v>14</v>
      </c>
      <c r="G16" s="11">
        <v>0</v>
      </c>
      <c r="H16" s="10">
        <v>31.648</v>
      </c>
      <c r="I16" s="11">
        <f>(60*G16)+(H16)</f>
        <v>31.648</v>
      </c>
      <c r="J16" s="10">
        <v>6093796800</v>
      </c>
      <c r="K16" s="10">
        <f t="shared" si="4"/>
        <v>192549191.10212335</v>
      </c>
      <c r="L16" s="10">
        <f t="shared" si="5"/>
        <v>192.54919110212336</v>
      </c>
      <c r="M16" s="10">
        <f t="shared" si="6"/>
        <v>0.19254919110212335</v>
      </c>
    </row>
    <row r="17" spans="1:13">
      <c r="A17" s="10" t="s">
        <v>28</v>
      </c>
      <c r="B17" t="s">
        <v>8</v>
      </c>
      <c r="C17" t="s">
        <v>8</v>
      </c>
      <c r="D17" s="10" t="s">
        <v>20</v>
      </c>
      <c r="E17" t="s">
        <v>13</v>
      </c>
      <c r="F17" t="s">
        <v>14</v>
      </c>
      <c r="G17" s="11">
        <v>0</v>
      </c>
      <c r="H17" s="10">
        <v>6.1139999999999999</v>
      </c>
      <c r="I17" s="11">
        <f>(60*G17)+(H17)</f>
        <v>6.1139999999999999</v>
      </c>
      <c r="J17" s="10">
        <v>32973488800</v>
      </c>
      <c r="K17" s="10">
        <f t="shared" si="4"/>
        <v>5393112332.3519793</v>
      </c>
      <c r="L17" s="10">
        <f t="shared" si="5"/>
        <v>5393.1123323519796</v>
      </c>
      <c r="M17" s="10">
        <f t="shared" si="6"/>
        <v>5.3931123323519792</v>
      </c>
    </row>
    <row r="18" spans="1:13">
      <c r="A18" s="5" t="s">
        <v>9</v>
      </c>
      <c r="B18" s="6" t="s">
        <v>7</v>
      </c>
      <c r="C18" s="6" t="s">
        <v>7</v>
      </c>
      <c r="D18" s="7" t="s">
        <v>20</v>
      </c>
      <c r="E18" s="7" t="s">
        <v>19</v>
      </c>
      <c r="F18" s="7" t="s">
        <v>14</v>
      </c>
      <c r="G18" s="11">
        <v>3</v>
      </c>
      <c r="H18" s="10">
        <v>50.994</v>
      </c>
      <c r="I18" s="11">
        <f>(60*G18)/4+(H18)/4</f>
        <v>57.7485</v>
      </c>
      <c r="J18" s="10">
        <v>30030400000</v>
      </c>
      <c r="K18" s="10">
        <f t="shared" si="4"/>
        <v>520020433.43117136</v>
      </c>
      <c r="L18" s="10">
        <f t="shared" si="5"/>
        <v>520.02043343117134</v>
      </c>
      <c r="M18" s="10">
        <f t="shared" si="6"/>
        <v>0.52002043343117133</v>
      </c>
    </row>
    <row r="19" spans="1:13">
      <c r="A19" s="8" t="s">
        <v>11</v>
      </c>
      <c r="B19" s="1" t="s">
        <v>7</v>
      </c>
      <c r="C19" s="1" t="s">
        <v>7</v>
      </c>
      <c r="D19" s="9" t="s">
        <v>20</v>
      </c>
      <c r="E19" s="9" t="s">
        <v>19</v>
      </c>
      <c r="F19" s="9" t="s">
        <v>14</v>
      </c>
      <c r="G19" s="11">
        <v>0</v>
      </c>
      <c r="H19" s="10">
        <v>45.343000000000004</v>
      </c>
      <c r="I19" s="11">
        <f t="shared" ref="I19:I21" si="7">(60*G19)/4+(H19)/4</f>
        <v>11.335750000000001</v>
      </c>
      <c r="J19" s="10">
        <v>9734400000</v>
      </c>
      <c r="K19" s="10">
        <f t="shared" si="4"/>
        <v>858734534.54778016</v>
      </c>
      <c r="L19" s="10">
        <f t="shared" si="5"/>
        <v>858.73453454778019</v>
      </c>
      <c r="M19" s="10">
        <f t="shared" si="6"/>
        <v>0.85873453454778015</v>
      </c>
    </row>
    <row r="20" spans="1:13">
      <c r="A20" s="5" t="s">
        <v>9</v>
      </c>
      <c r="B20" s="6" t="s">
        <v>7</v>
      </c>
      <c r="C20" s="6" t="s">
        <v>7</v>
      </c>
      <c r="D20" s="7" t="s">
        <v>20</v>
      </c>
      <c r="E20" s="7" t="s">
        <v>13</v>
      </c>
      <c r="F20" s="7" t="s">
        <v>14</v>
      </c>
      <c r="G20" s="11">
        <v>0</v>
      </c>
      <c r="H20" s="10">
        <v>49.932000000000002</v>
      </c>
      <c r="I20" s="11">
        <f t="shared" si="7"/>
        <v>12.483000000000001</v>
      </c>
      <c r="J20" s="10">
        <v>30030400000</v>
      </c>
      <c r="K20" s="10">
        <f t="shared" si="4"/>
        <v>2405703757.1096692</v>
      </c>
      <c r="L20" s="10">
        <f t="shared" si="5"/>
        <v>2405.7037571096694</v>
      </c>
      <c r="M20" s="10">
        <f t="shared" si="6"/>
        <v>2.4057037571096695</v>
      </c>
    </row>
    <row r="21" spans="1:13">
      <c r="A21" s="8" t="s">
        <v>11</v>
      </c>
      <c r="B21" s="1" t="s">
        <v>7</v>
      </c>
      <c r="C21" s="1" t="s">
        <v>7</v>
      </c>
      <c r="D21" s="9" t="s">
        <v>20</v>
      </c>
      <c r="E21" s="9" t="s">
        <v>13</v>
      </c>
      <c r="F21" s="9" t="s">
        <v>14</v>
      </c>
      <c r="G21" s="11">
        <v>0</v>
      </c>
      <c r="H21" s="10">
        <v>14.958</v>
      </c>
      <c r="I21" s="11">
        <f t="shared" si="7"/>
        <v>3.7395</v>
      </c>
      <c r="J21" s="10">
        <v>9734400000</v>
      </c>
      <c r="K21" s="10">
        <f t="shared" si="4"/>
        <v>2603128760.5294824</v>
      </c>
      <c r="L21" s="10">
        <f t="shared" si="5"/>
        <v>2603.1287605294824</v>
      </c>
      <c r="M21" s="10">
        <f t="shared" si="6"/>
        <v>2.6031287605294824</v>
      </c>
    </row>
    <row r="26" spans="1:13">
      <c r="F26"/>
    </row>
    <row r="27" spans="1:13">
      <c r="F27"/>
    </row>
    <row r="28" spans="1:13">
      <c r="F28"/>
      <c r="I28" t="s">
        <v>26</v>
      </c>
      <c r="J28" t="s">
        <v>27</v>
      </c>
    </row>
    <row r="29" spans="1:13">
      <c r="F29"/>
      <c r="I29" t="s">
        <v>22</v>
      </c>
      <c r="J29" s="4">
        <f>K5/K6-1</f>
        <v>0.40313092033103981</v>
      </c>
    </row>
    <row r="30" spans="1:13">
      <c r="I30" t="s">
        <v>23</v>
      </c>
      <c r="J30" s="4">
        <f>K3/K11-1</f>
        <v>5.1771285201772699</v>
      </c>
    </row>
    <row r="31" spans="1:13">
      <c r="I31" t="s">
        <v>24</v>
      </c>
      <c r="J31" s="4">
        <f>K4/K10-1</f>
        <v>3.1358388602309013</v>
      </c>
    </row>
    <row r="32" spans="1:13">
      <c r="I32" t="s">
        <v>25</v>
      </c>
      <c r="J32" s="4">
        <f>K2/K8-1</f>
        <v>2.8652961136966137E-2</v>
      </c>
    </row>
    <row r="34" spans="9:10">
      <c r="I34" t="s">
        <v>29</v>
      </c>
      <c r="J34" s="4" t="s">
        <v>27</v>
      </c>
    </row>
    <row r="35" spans="9:10">
      <c r="I35" t="s">
        <v>22</v>
      </c>
      <c r="J35" s="4">
        <f>M21/M5-1</f>
        <v>1.0114320096269553</v>
      </c>
    </row>
    <row r="36" spans="9:10">
      <c r="I36" t="s">
        <v>23</v>
      </c>
      <c r="J36" s="4">
        <f>M18/M3-1</f>
        <v>-0.43043969262257664</v>
      </c>
    </row>
    <row r="37" spans="9:10">
      <c r="I37" t="s">
        <v>24</v>
      </c>
      <c r="J37" s="4">
        <f>M20/M4-1</f>
        <v>-2.1629416005767621E-2</v>
      </c>
    </row>
    <row r="38" spans="9:10">
      <c r="I38" t="s">
        <v>25</v>
      </c>
      <c r="J38" s="4">
        <f>M18/M2-1</f>
        <v>2.7706347351013072E-3</v>
      </c>
    </row>
  </sheetData>
  <pageMargins left="0.75" right="0.75" top="1" bottom="1" header="0.5" footer="0.5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tabSelected="1" workbookViewId="0">
      <selection activeCell="I10" sqref="I10"/>
    </sheetView>
  </sheetViews>
  <sheetFormatPr baseColWidth="10" defaultRowHeight="15" x14ac:dyDescent="0"/>
  <cols>
    <col min="1" max="1" width="12" customWidth="1"/>
    <col min="3" max="3" width="14.6640625" customWidth="1"/>
    <col min="4" max="4" width="19.6640625" customWidth="1"/>
    <col min="5" max="5" width="15.5" customWidth="1"/>
    <col min="6" max="6" width="16.83203125" customWidth="1"/>
    <col min="7" max="8" width="16.5" customWidth="1"/>
    <col min="9" max="9" width="19.5" customWidth="1"/>
    <col min="10" max="10" width="22.33203125" customWidth="1"/>
    <col min="11" max="11" width="21.5" customWidth="1"/>
    <col min="12" max="12" width="18.83203125" customWidth="1"/>
    <col min="13" max="13" width="14.6640625" customWidth="1"/>
  </cols>
  <sheetData>
    <row r="1" spans="1:13">
      <c r="A1" t="s">
        <v>30</v>
      </c>
      <c r="B1" t="s">
        <v>6</v>
      </c>
      <c r="C1" t="s">
        <v>21</v>
      </c>
      <c r="D1" t="s">
        <v>31</v>
      </c>
      <c r="E1" t="s">
        <v>32</v>
      </c>
      <c r="F1" t="s">
        <v>36</v>
      </c>
      <c r="G1" t="s">
        <v>10</v>
      </c>
      <c r="H1" t="s">
        <v>3</v>
      </c>
      <c r="I1" t="s">
        <v>33</v>
      </c>
      <c r="J1" t="s">
        <v>34</v>
      </c>
      <c r="K1" t="s">
        <v>2</v>
      </c>
      <c r="L1" t="s">
        <v>16</v>
      </c>
      <c r="M1" t="s">
        <v>17</v>
      </c>
    </row>
    <row r="2" spans="1:13">
      <c r="A2" t="s">
        <v>11</v>
      </c>
      <c r="B2" s="6" t="s">
        <v>7</v>
      </c>
      <c r="C2" s="6" t="s">
        <v>7</v>
      </c>
      <c r="D2" t="s">
        <v>20</v>
      </c>
      <c r="E2">
        <v>1000</v>
      </c>
      <c r="F2" t="s">
        <v>14</v>
      </c>
      <c r="G2">
        <v>0</v>
      </c>
      <c r="H2">
        <v>53.2</v>
      </c>
      <c r="I2">
        <f>G2*60/4+H2/4</f>
        <v>13.3</v>
      </c>
      <c r="J2">
        <v>3000000000</v>
      </c>
      <c r="K2">
        <f>J2/I2</f>
        <v>225563909.77443609</v>
      </c>
      <c r="L2">
        <f>K2/1000000</f>
        <v>225.5639097744361</v>
      </c>
      <c r="M2">
        <f>L2/1000</f>
        <v>0.22556390977443611</v>
      </c>
    </row>
    <row r="3" spans="1:13">
      <c r="A3" t="s">
        <v>11</v>
      </c>
      <c r="B3" s="12" t="s">
        <v>7</v>
      </c>
      <c r="C3" s="12" t="s">
        <v>7</v>
      </c>
      <c r="D3" t="s">
        <v>20</v>
      </c>
      <c r="E3">
        <v>100000</v>
      </c>
      <c r="F3" t="s">
        <v>14</v>
      </c>
      <c r="G3">
        <v>3</v>
      </c>
      <c r="H3">
        <v>5.4279999999999999</v>
      </c>
      <c r="I3">
        <f t="shared" ref="I3:I10" si="0">G3*60/4+H3/4</f>
        <v>46.356999999999999</v>
      </c>
      <c r="J3">
        <v>30000000000</v>
      </c>
      <c r="K3">
        <f t="shared" ref="K3:K13" si="1">J3/I3</f>
        <v>647151455.01218808</v>
      </c>
      <c r="L3">
        <f t="shared" ref="L3:L13" si="2">K3/1000000</f>
        <v>647.15145501218808</v>
      </c>
      <c r="M3">
        <f t="shared" ref="M3:M13" si="3">L3/1000</f>
        <v>0.64715145501218807</v>
      </c>
    </row>
    <row r="4" spans="1:13">
      <c r="A4" t="s">
        <v>35</v>
      </c>
      <c r="B4" s="6" t="s">
        <v>7</v>
      </c>
      <c r="C4" s="6" t="s">
        <v>7</v>
      </c>
      <c r="D4" t="s">
        <v>20</v>
      </c>
      <c r="E4">
        <v>1000</v>
      </c>
      <c r="F4" t="s">
        <v>14</v>
      </c>
      <c r="G4">
        <v>0</v>
      </c>
      <c r="H4">
        <v>49.466999999999999</v>
      </c>
      <c r="I4">
        <f t="shared" si="0"/>
        <v>12.36675</v>
      </c>
      <c r="J4">
        <v>3000000000</v>
      </c>
      <c r="K4">
        <f t="shared" si="1"/>
        <v>242585966.40184367</v>
      </c>
      <c r="L4">
        <f t="shared" si="2"/>
        <v>242.58596640184368</v>
      </c>
      <c r="M4">
        <f t="shared" si="3"/>
        <v>0.24258596640184368</v>
      </c>
    </row>
    <row r="5" spans="1:13">
      <c r="A5" t="s">
        <v>35</v>
      </c>
      <c r="B5" s="12" t="s">
        <v>7</v>
      </c>
      <c r="C5" s="12" t="s">
        <v>7</v>
      </c>
      <c r="D5" t="s">
        <v>20</v>
      </c>
      <c r="E5">
        <v>100000</v>
      </c>
      <c r="F5" t="s">
        <v>14</v>
      </c>
      <c r="G5">
        <v>4</v>
      </c>
      <c r="H5">
        <v>9.266</v>
      </c>
      <c r="I5">
        <f t="shared" si="0"/>
        <v>62.316499999999998</v>
      </c>
      <c r="J5">
        <v>3000000000</v>
      </c>
      <c r="K5">
        <f t="shared" si="1"/>
        <v>48141342.982998081</v>
      </c>
      <c r="L5">
        <f t="shared" si="2"/>
        <v>48.141342982998083</v>
      </c>
      <c r="M5">
        <f t="shared" si="3"/>
        <v>4.8141342982998082E-2</v>
      </c>
    </row>
    <row r="6" spans="1:13">
      <c r="A6" t="s">
        <v>11</v>
      </c>
      <c r="B6" s="6" t="s">
        <v>7</v>
      </c>
      <c r="C6" s="9" t="s">
        <v>8</v>
      </c>
      <c r="D6" t="s">
        <v>20</v>
      </c>
      <c r="E6">
        <v>1000</v>
      </c>
      <c r="F6" t="s">
        <v>14</v>
      </c>
      <c r="G6">
        <v>0</v>
      </c>
      <c r="H6">
        <v>54.277999999999999</v>
      </c>
      <c r="I6">
        <f t="shared" si="0"/>
        <v>13.5695</v>
      </c>
      <c r="J6">
        <v>3000000000</v>
      </c>
      <c r="K6">
        <f t="shared" si="1"/>
        <v>221084048.78588012</v>
      </c>
      <c r="L6">
        <f t="shared" si="2"/>
        <v>221.08404878588013</v>
      </c>
      <c r="M6">
        <f t="shared" si="3"/>
        <v>0.22108404878588012</v>
      </c>
    </row>
    <row r="7" spans="1:13">
      <c r="A7" t="s">
        <v>11</v>
      </c>
      <c r="B7" s="12" t="s">
        <v>7</v>
      </c>
      <c r="C7" s="9" t="s">
        <v>8</v>
      </c>
      <c r="D7" t="s">
        <v>20</v>
      </c>
      <c r="E7">
        <v>100000</v>
      </c>
      <c r="F7" t="s">
        <v>14</v>
      </c>
      <c r="G7">
        <v>3</v>
      </c>
      <c r="H7">
        <v>7.9390000000000001</v>
      </c>
      <c r="I7">
        <f t="shared" si="0"/>
        <v>46.984749999999998</v>
      </c>
      <c r="J7">
        <v>30000000000</v>
      </c>
      <c r="K7">
        <f t="shared" si="1"/>
        <v>638505046.85030782</v>
      </c>
      <c r="L7">
        <f t="shared" si="2"/>
        <v>638.50504685030785</v>
      </c>
      <c r="M7">
        <f t="shared" si="3"/>
        <v>0.63850504685030784</v>
      </c>
    </row>
    <row r="8" spans="1:13">
      <c r="A8" t="s">
        <v>35</v>
      </c>
      <c r="B8" s="6" t="s">
        <v>7</v>
      </c>
      <c r="C8" s="9" t="s">
        <v>8</v>
      </c>
      <c r="D8" t="s">
        <v>20</v>
      </c>
      <c r="E8">
        <v>1000</v>
      </c>
      <c r="F8" t="s">
        <v>14</v>
      </c>
      <c r="G8">
        <v>0</v>
      </c>
      <c r="H8">
        <v>49.529000000000003</v>
      </c>
      <c r="I8">
        <f t="shared" si="0"/>
        <v>12.382250000000001</v>
      </c>
      <c r="J8">
        <v>3000000000</v>
      </c>
      <c r="K8">
        <f t="shared" si="1"/>
        <v>242282299.25901994</v>
      </c>
      <c r="L8">
        <f t="shared" si="2"/>
        <v>242.28229925901994</v>
      </c>
      <c r="M8">
        <f t="shared" si="3"/>
        <v>0.24228229925901992</v>
      </c>
    </row>
    <row r="9" spans="1:13">
      <c r="A9" t="s">
        <v>35</v>
      </c>
      <c r="B9" s="12" t="s">
        <v>7</v>
      </c>
      <c r="C9" s="9" t="s">
        <v>8</v>
      </c>
      <c r="D9" t="s">
        <v>20</v>
      </c>
      <c r="E9">
        <v>100000</v>
      </c>
      <c r="F9" t="s">
        <v>14</v>
      </c>
      <c r="G9">
        <v>4</v>
      </c>
      <c r="H9">
        <v>5.5620000000000003</v>
      </c>
      <c r="I9">
        <f t="shared" si="0"/>
        <v>61.390500000000003</v>
      </c>
      <c r="J9">
        <v>3000000000</v>
      </c>
      <c r="K9">
        <f t="shared" si="1"/>
        <v>48867495.785178483</v>
      </c>
      <c r="L9">
        <f t="shared" si="2"/>
        <v>48.867495785178484</v>
      </c>
      <c r="M9">
        <f t="shared" si="3"/>
        <v>4.8867495785178482E-2</v>
      </c>
    </row>
    <row r="10" spans="1:13">
      <c r="A10" t="s">
        <v>11</v>
      </c>
      <c r="B10" s="9" t="s">
        <v>8</v>
      </c>
      <c r="C10" s="9" t="s">
        <v>8</v>
      </c>
      <c r="D10" t="s">
        <v>20</v>
      </c>
      <c r="E10">
        <v>1000</v>
      </c>
      <c r="F10" t="s">
        <v>14</v>
      </c>
      <c r="G10">
        <v>0</v>
      </c>
      <c r="H10">
        <v>2.08</v>
      </c>
      <c r="I10">
        <f>G10*60+H10</f>
        <v>2.08</v>
      </c>
      <c r="J10">
        <v>3000000000</v>
      </c>
      <c r="K10">
        <f t="shared" si="1"/>
        <v>1442307692.3076923</v>
      </c>
      <c r="L10">
        <f t="shared" si="2"/>
        <v>1442.3076923076924</v>
      </c>
      <c r="M10">
        <f t="shared" si="3"/>
        <v>1.4423076923076923</v>
      </c>
    </row>
    <row r="11" spans="1:13">
      <c r="A11" t="s">
        <v>11</v>
      </c>
      <c r="B11" s="9" t="s">
        <v>8</v>
      </c>
      <c r="C11" s="9" t="s">
        <v>8</v>
      </c>
      <c r="D11" t="s">
        <v>20</v>
      </c>
      <c r="E11">
        <v>100000</v>
      </c>
      <c r="F11" t="s">
        <v>14</v>
      </c>
      <c r="G11">
        <v>0</v>
      </c>
      <c r="H11">
        <v>29.204999999999998</v>
      </c>
      <c r="I11">
        <f t="shared" ref="I11:I13" si="4">G11*60+H11</f>
        <v>29.204999999999998</v>
      </c>
      <c r="J11">
        <v>30000000000</v>
      </c>
      <c r="K11">
        <f t="shared" si="1"/>
        <v>1027221366.2044171</v>
      </c>
      <c r="L11">
        <f t="shared" si="2"/>
        <v>1027.2213662044171</v>
      </c>
      <c r="M11">
        <f t="shared" si="3"/>
        <v>1.0272213662044172</v>
      </c>
    </row>
    <row r="12" spans="1:13">
      <c r="A12" t="s">
        <v>35</v>
      </c>
      <c r="B12" s="9" t="s">
        <v>8</v>
      </c>
      <c r="C12" s="9" t="s">
        <v>8</v>
      </c>
      <c r="D12" t="s">
        <v>20</v>
      </c>
      <c r="E12">
        <v>1000</v>
      </c>
      <c r="F12" t="s">
        <v>14</v>
      </c>
      <c r="G12">
        <v>0</v>
      </c>
      <c r="H12">
        <v>8.0289999999999999</v>
      </c>
      <c r="I12">
        <f t="shared" si="4"/>
        <v>8.0289999999999999</v>
      </c>
      <c r="J12">
        <v>3000000000</v>
      </c>
      <c r="K12">
        <f t="shared" si="1"/>
        <v>373645534.93585753</v>
      </c>
      <c r="L12">
        <f t="shared" si="2"/>
        <v>373.64553493585754</v>
      </c>
      <c r="M12">
        <f t="shared" si="3"/>
        <v>0.37364553493585756</v>
      </c>
    </row>
    <row r="13" spans="1:13">
      <c r="A13" t="s">
        <v>35</v>
      </c>
      <c r="B13" s="9" t="s">
        <v>8</v>
      </c>
      <c r="C13" s="9" t="s">
        <v>8</v>
      </c>
      <c r="D13" t="s">
        <v>20</v>
      </c>
      <c r="E13">
        <v>100000</v>
      </c>
      <c r="F13" t="s">
        <v>14</v>
      </c>
      <c r="G13">
        <v>1</v>
      </c>
      <c r="H13">
        <v>20.54</v>
      </c>
      <c r="I13">
        <f t="shared" si="4"/>
        <v>80.539999999999992</v>
      </c>
      <c r="J13">
        <v>3000000000</v>
      </c>
      <c r="K13">
        <f t="shared" si="1"/>
        <v>37248572.138068043</v>
      </c>
      <c r="L13">
        <f t="shared" si="2"/>
        <v>37.248572138068042</v>
      </c>
      <c r="M13">
        <f t="shared" si="3"/>
        <v>3.7248572138068044E-2</v>
      </c>
    </row>
    <row r="17" spans="9:10">
      <c r="I17" t="s">
        <v>26</v>
      </c>
      <c r="J17" t="s">
        <v>27</v>
      </c>
    </row>
    <row r="18" spans="9:10">
      <c r="I18" t="s">
        <v>22</v>
      </c>
      <c r="J18" s="4">
        <f>K6/K10-1</f>
        <v>-0.84671505950845649</v>
      </c>
    </row>
    <row r="19" spans="9:10">
      <c r="I19" t="s">
        <v>23</v>
      </c>
      <c r="J19" s="4">
        <f>K7/K11-1</f>
        <v>-0.37841533689122542</v>
      </c>
    </row>
    <row r="20" spans="9:10">
      <c r="I20" t="s">
        <v>37</v>
      </c>
      <c r="J20" s="4">
        <f>K8/K12-1</f>
        <v>-0.35157180641644303</v>
      </c>
    </row>
    <row r="21" spans="9:10">
      <c r="I21" t="s">
        <v>38</v>
      </c>
      <c r="J21" s="4">
        <f>K9/K13-1</f>
        <v>0.31192937017942501</v>
      </c>
    </row>
    <row r="23" spans="9:10">
      <c r="I23" t="s">
        <v>29</v>
      </c>
      <c r="J23" s="4" t="s">
        <v>27</v>
      </c>
    </row>
    <row r="24" spans="9:10">
      <c r="I24" t="s">
        <v>22</v>
      </c>
      <c r="J24" s="4">
        <f>K2/K6-1</f>
        <v>2.0263157894736761E-2</v>
      </c>
    </row>
    <row r="25" spans="9:10">
      <c r="I25" t="s">
        <v>23</v>
      </c>
      <c r="J25" s="4">
        <f>K3/K7-1</f>
        <v>1.354164419613002E-2</v>
      </c>
    </row>
    <row r="26" spans="9:10">
      <c r="I26" t="s">
        <v>37</v>
      </c>
      <c r="J26" s="4">
        <f>K4/K8-1</f>
        <v>1.2533608264095886E-3</v>
      </c>
    </row>
    <row r="27" spans="9:10">
      <c r="I27" t="s">
        <v>38</v>
      </c>
      <c r="J27" s="4">
        <f>K5/K9-1</f>
        <v>-1.4859627867418679E-2</v>
      </c>
    </row>
  </sheetData>
  <pageMargins left="0.75" right="0.75" top="1" bottom="1" header="0.5" footer="0.5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Matrices</vt:lpstr>
      <vt:lpstr>Vecteurs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Vial-Grelier Aymeric</dc:creator>
  <cp:lastModifiedBy>Vial-Grelier Aymeric</cp:lastModifiedBy>
  <dcterms:created xsi:type="dcterms:W3CDTF">2015-04-01T13:19:20Z</dcterms:created>
  <dcterms:modified xsi:type="dcterms:W3CDTF">2015-04-25T14:09:06Z</dcterms:modified>
</cp:coreProperties>
</file>