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511" activeTab="4"/>
  </bookViews>
  <sheets>
    <sheet name="ClassA" sheetId="1" r:id="rId1"/>
    <sheet name="ClassB" sheetId="2" r:id="rId2"/>
    <sheet name="ClassC" sheetId="3" r:id="rId3"/>
    <sheet name="Summary" sheetId="4" r:id="rId4"/>
    <sheet name="Comparison" sheetId="5" r:id="rId5"/>
  </sheets>
  <definedNames>
    <definedName name="ExternalData_1" localSheetId="0">ClassA!$H$11:$L$50</definedName>
  </definedNames>
  <calcPr calcId="144525"/>
</workbook>
</file>

<file path=xl/connections.xml><?xml version="1.0" encoding="utf-8"?>
<connections xmlns="http://schemas.openxmlformats.org/spreadsheetml/2006/main">
  <connection id="1" name="ScoresClassA" type="6" background="1" refreshedVersion="2" saveData="1">
    <textPr sourceFile="C:\Users\Administrator\Desktop\ScoresClassA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<sst xmlns="http://schemas.openxmlformats.org/spreadsheetml/2006/main" count="126">
  <si>
    <t>ID</t>
  </si>
  <si>
    <t xml:space="preserve"> Name</t>
  </si>
  <si>
    <t xml:space="preserve"> Project</t>
  </si>
  <si>
    <t xml:space="preserve"> Mid-Term</t>
  </si>
  <si>
    <t xml:space="preserve"> Exam</t>
  </si>
  <si>
    <t>Score</t>
  </si>
  <si>
    <t>Grade</t>
  </si>
  <si>
    <t xml:space="preserve"> Adam</t>
  </si>
  <si>
    <t xml:space="preserve"> Eva</t>
  </si>
  <si>
    <t xml:space="preserve"> Smith</t>
  </si>
  <si>
    <t xml:space="preserve"> Bob</t>
  </si>
  <si>
    <t xml:space="preserve"> Tom</t>
  </si>
  <si>
    <t xml:space="preserve"> York</t>
  </si>
  <si>
    <t xml:space="preserve"> Lisa</t>
  </si>
  <si>
    <t xml:space="preserve"> Hilton</t>
  </si>
  <si>
    <t xml:space="preserve"> Lincoln</t>
  </si>
  <si>
    <t xml:space="preserve"> Yourdon</t>
  </si>
  <si>
    <t xml:space="preserve"> White</t>
  </si>
  <si>
    <t xml:space="preserve"> Jack</t>
  </si>
  <si>
    <t xml:space="preserve"> Patrick</t>
  </si>
  <si>
    <t xml:space="preserve"> William</t>
  </si>
  <si>
    <t xml:space="preserve"> Kais</t>
  </si>
  <si>
    <t xml:space="preserve"> Hart</t>
  </si>
  <si>
    <t xml:space="preserve"> Marthon</t>
  </si>
  <si>
    <t xml:space="preserve"> Jackson</t>
  </si>
  <si>
    <t xml:space="preserve"> Nilson</t>
  </si>
  <si>
    <t xml:space="preserve"> Winston</t>
  </si>
  <si>
    <t xml:space="preserve"> Simon</t>
  </si>
  <si>
    <t xml:space="preserve"> Duke</t>
  </si>
  <si>
    <t xml:space="preserve"> Yale</t>
  </si>
  <si>
    <t xml:space="preserve"> Cambridge</t>
  </si>
  <si>
    <t xml:space="preserve"> Kucker</t>
  </si>
  <si>
    <t xml:space="preserve"> May</t>
  </si>
  <si>
    <t xml:space="preserve"> Amy</t>
  </si>
  <si>
    <t xml:space="preserve"> Pop</t>
  </si>
  <si>
    <t xml:space="preserve"> Lily</t>
  </si>
  <si>
    <t xml:space="preserve"> Marks</t>
  </si>
  <si>
    <t xml:space="preserve"> Digger</t>
  </si>
  <si>
    <t xml:space="preserve"> Black</t>
  </si>
  <si>
    <t xml:space="preserve"> Peppy</t>
  </si>
  <si>
    <t xml:space="preserve"> Houston</t>
  </si>
  <si>
    <t xml:space="preserve"> Frank</t>
  </si>
  <si>
    <t xml:space="preserve"> Susan</t>
  </si>
  <si>
    <t xml:space="preserve"> Bright</t>
  </si>
  <si>
    <t xml:space="preserve"> Wise</t>
  </si>
  <si>
    <t>AVERAGE</t>
  </si>
  <si>
    <t>MAX</t>
  </si>
  <si>
    <t>MIN</t>
  </si>
  <si>
    <t>[90,100]</t>
  </si>
  <si>
    <t>[80,89]</t>
  </si>
  <si>
    <t>[70,79]</t>
  </si>
  <si>
    <t>[60,69]</t>
  </si>
  <si>
    <t>[0,59]</t>
  </si>
  <si>
    <t>Ben</t>
  </si>
  <si>
    <t>Daniel</t>
  </si>
  <si>
    <t>Jerry</t>
  </si>
  <si>
    <t>Lori</t>
  </si>
  <si>
    <t>Cary</t>
  </si>
  <si>
    <t>George</t>
  </si>
  <si>
    <t>Fred</t>
  </si>
  <si>
    <t>Edwin</t>
  </si>
  <si>
    <t>Peter</t>
  </si>
  <si>
    <t>Abel</t>
  </si>
  <si>
    <t>Sean</t>
  </si>
  <si>
    <t>Tony</t>
  </si>
  <si>
    <t>Oliver</t>
  </si>
  <si>
    <t>Van</t>
  </si>
  <si>
    <t>Wiiliam</t>
  </si>
  <si>
    <t>Brant</t>
  </si>
  <si>
    <t>Geadon</t>
  </si>
  <si>
    <t>Lamp</t>
  </si>
  <si>
    <t>Seba</t>
  </si>
  <si>
    <t>Elliott</t>
  </si>
  <si>
    <t>Alan</t>
  </si>
  <si>
    <t>Jiff</t>
  </si>
  <si>
    <t>Weaf</t>
  </si>
  <si>
    <t>Mars</t>
  </si>
  <si>
    <t>Wolf</t>
  </si>
  <si>
    <t>Donald</t>
  </si>
  <si>
    <t>Helen</t>
  </si>
  <si>
    <t>Leo</t>
  </si>
  <si>
    <t>Philip</t>
  </si>
  <si>
    <t>Fiad</t>
  </si>
  <si>
    <t>John</t>
  </si>
  <si>
    <t>Arthur</t>
  </si>
  <si>
    <t>Steven</t>
  </si>
  <si>
    <t>Charles</t>
  </si>
  <si>
    <t>Eric</t>
  </si>
  <si>
    <t>Andrew</t>
  </si>
  <si>
    <t>Mike</t>
  </si>
  <si>
    <t>Glendon</t>
  </si>
  <si>
    <t>Colin</t>
  </si>
  <si>
    <t>Sidney</t>
  </si>
  <si>
    <t>Docmen</t>
  </si>
  <si>
    <t>Hader</t>
  </si>
  <si>
    <t>David</t>
  </si>
  <si>
    <t>Potter</t>
  </si>
  <si>
    <t>Paul</t>
  </si>
  <si>
    <t>Sad</t>
  </si>
  <si>
    <t>Beaze</t>
  </si>
  <si>
    <t>Alva</t>
  </si>
  <si>
    <t>Teadn</t>
  </si>
  <si>
    <t>Drine</t>
  </si>
  <si>
    <t>Brian</t>
  </si>
  <si>
    <t>Gino</t>
  </si>
  <si>
    <t>Rason</t>
  </si>
  <si>
    <t>Jimmy</t>
  </si>
  <si>
    <t>Chris</t>
  </si>
  <si>
    <t>Vacel</t>
  </si>
  <si>
    <t>Nean</t>
  </si>
  <si>
    <t>Francis</t>
  </si>
  <si>
    <t>Sam</t>
  </si>
  <si>
    <t>Denny</t>
  </si>
  <si>
    <t>Andy</t>
  </si>
  <si>
    <t>Rex</t>
  </si>
  <si>
    <t>Ryan</t>
  </si>
  <si>
    <t>Neil</t>
  </si>
  <si>
    <t>Bruce</t>
  </si>
  <si>
    <t>Tim</t>
  </si>
  <si>
    <t>Lee</t>
  </si>
  <si>
    <t>Green</t>
  </si>
  <si>
    <t>Angus</t>
  </si>
  <si>
    <t>ClassA</t>
  </si>
  <si>
    <t>ClassB</t>
  </si>
  <si>
    <t>ClassC</t>
  </si>
  <si>
    <t>Summary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</si>
</sst>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4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ill>
        <patternFill patternType="solid">
          <bgColor theme="9" tint="0.4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555"/>
        </patternFill>
      </fill>
    </dxf>
    <dxf>
      <fill>
        <patternFill patternType="solid">
          <bgColor rgb="FFFF5B5B"/>
        </patternFill>
      </fill>
    </dxf>
    <dxf>
      <fill>
        <patternFill patternType="solid">
          <bgColor rgb="FFFF7777"/>
        </patternFill>
      </fill>
    </dxf>
    <dxf>
      <fill>
        <patternFill patternType="solid">
          <bgColor rgb="FFFF4F4F"/>
        </patternFill>
      </fill>
    </dxf>
  </dxfs>
  <tableStyles count="0" defaultTableStyle="TableStyleMedium2" defaultPivotStyle="PivotStyleLight16"/>
  <colors>
    <mruColors>
      <color rgb="00FF5555"/>
      <color rgb="00FF5B5B"/>
      <color rgb="00FF7777"/>
      <color rgb="00FF4F4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ClassA</a:t>
            </a:r>
            <a:r>
              <a:rPr altLang="en-US"/>
              <a:t>各分数段直方图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ClassA!$C$47:$C$51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ClassA!$D$47:$D$51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ClassA!$E$47:$E$51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ClassA!$F$47:$F$51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4414830"/>
        <c:axId val="27842632"/>
      </c:barChart>
      <c:catAx>
        <c:axId val="574414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42632"/>
        <c:crosses val="autoZero"/>
        <c:auto val="1"/>
        <c:lblAlgn val="ctr"/>
        <c:lblOffset val="100"/>
        <c:noMultiLvlLbl val="0"/>
      </c:catAx>
      <c:valAx>
        <c:axId val="278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4148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ClassB Project各分数段饼状图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[0,59]</a:t>
                    </a:r>
                  </a:p>
                  <a:p>
                    <a:pPr defTabSz="914400">
                      <a:defRPr lang="zh-CN"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 15%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ClassB!$C$43:$C$47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ClassB!$D$43:$D$47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ClassB!$E$43:$E$47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ClassB!$F$43:$F$47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ClassB</a:t>
            </a:r>
            <a:r>
              <a:rPr altLang="en-US"/>
              <a:t>各分数段折线图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ClassB!$C$43:$C$47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ClassB!$D$43:$D$47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ClassB!$E$43:$E$47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ClassB!$F$43:$F$47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343881"/>
        <c:axId val="629279307"/>
      </c:lineChart>
      <c:catAx>
        <c:axId val="53934388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279307"/>
        <c:crosses val="autoZero"/>
        <c:auto val="1"/>
        <c:lblAlgn val="ctr"/>
        <c:lblOffset val="100"/>
        <c:noMultiLvlLbl val="0"/>
      </c:catAx>
      <c:valAx>
        <c:axId val="6292793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343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ClassB Mid-Term各分数段饼状图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ClassB!$D$43:$D$47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ClassB Exam各分数段饼状图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ClassB!$E$43:$E$47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ClassB Score各分数段饼状图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ClassB!$F$43:$F$47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</a:t>
            </a:r>
            <a:r>
              <a:rPr lang="en-US" altLang="zh-CN"/>
              <a:t>C</a:t>
            </a:r>
            <a:r>
              <a:t>各分数段直方图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ClassC!$C$44:$C$48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ClassC!$D$44:$D$48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ClassC!$E$44:$E$48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ClassC!$F$44:$F$48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85467"/>
        <c:axId val="988029239"/>
      </c:barChart>
      <c:catAx>
        <c:axId val="2125854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029239"/>
        <c:crosses val="autoZero"/>
        <c:auto val="1"/>
        <c:lblAlgn val="ctr"/>
        <c:lblOffset val="100"/>
        <c:noMultiLvlLbl val="0"/>
      </c:catAx>
      <c:valAx>
        <c:axId val="988029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854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</a:t>
            </a:r>
            <a:r>
              <a:rPr lang="en-US" altLang="zh-CN"/>
              <a:t>C Project</a:t>
            </a:r>
            <a:r>
              <a:t>各分数段饼状图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ClassC!$C$44:$C$48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ClassC!$D$44:$D$48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ClassC!$E$44:$E$48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ClassC!$F$44:$F$48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Class</a:t>
            </a:r>
            <a:r>
              <a:rPr lang="en-US" altLang="zh-CN"/>
              <a:t>C</a:t>
            </a:r>
            <a:r>
              <a:t>各分数段雷达图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ClassC!$C$44:$C$48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ClassC!$D$44:$D$48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ClassC!$E$44:$E$48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ClassC!$F$44:$F$48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56830"/>
        <c:axId val="522072810"/>
      </c:radarChart>
      <c:catAx>
        <c:axId val="954056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072810"/>
        <c:crosses val="autoZero"/>
        <c:auto val="1"/>
        <c:lblAlgn val="ctr"/>
        <c:lblOffset val="100"/>
        <c:noMultiLvlLbl val="0"/>
      </c:catAx>
      <c:valAx>
        <c:axId val="5220728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0568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ClassC各分数段折线图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ClassC!$C$44:$C$48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ClassC!$D$44:$D$48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ClassC!$E$44:$E$48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ClassC!$F$44:$F$48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572388"/>
        <c:axId val="62911037"/>
      </c:lineChart>
      <c:catAx>
        <c:axId val="1945723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11037"/>
        <c:crosses val="autoZero"/>
        <c:auto val="1"/>
        <c:lblAlgn val="ctr"/>
        <c:lblOffset val="100"/>
        <c:noMultiLvlLbl val="0"/>
      </c:catAx>
      <c:valAx>
        <c:axId val="6291103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7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ClassC Mid-Term各分数段饼状图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ClassC!$D$44:$D$48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ClassA </a:t>
            </a:r>
            <a:r>
              <a:rPr lang="en-US" altLang="zh-CN"/>
              <a:t>Project</a:t>
            </a:r>
            <a:r>
              <a:t>各分数段饼状图</a:t>
            </a:r>
          </a:p>
        </c:rich>
      </c:tx>
      <c:layout>
        <c:manualLayout>
          <c:xMode val="edge"/>
          <c:yMode val="edge"/>
          <c:x val="0.259861111111111"/>
          <c:y val="0.03055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513888888889"/>
          <c:y val="0.201388888888889"/>
          <c:w val="0.39375"/>
          <c:h val="0.65625"/>
        </c:manualLayout>
      </c:layout>
      <c:pieChart>
        <c:varyColors val="1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0735697214183983"/>
                  <c:y val="0.14202319361044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7636185171401"/>
                  <c:y val="-0.1867604060892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6656667663248"/>
                  <c:y val="0.070664120032895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874501060324068"/>
                  <c:y val="0.005300628684619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01666439705798"/>
                  <c:y val="0.003825231480918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ClassA!$C$47:$C$51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0.109999792273104"/>
                  <c:y val="0.0010474537032324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4664555832608"/>
                  <c:y val="0.02960634486835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04069059815538"/>
                  <c:y val="-0.09198565354084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67493327361834"/>
                  <c:y val="0.02438707471303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11206413097212"/>
                  <c:y val="0.009054636054764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ClassA!$D$47:$D$51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036764622228892"/>
                  <c:y val="0.1568933784142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26361867685061"/>
                  <c:y val="-0.2200937383788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07139634463415"/>
                  <c:y val="0.01621901800593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681783753160986"/>
                  <c:y val="0.09523047777179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95651908809394"/>
                  <c:y val="0.1286809891207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ClassA!$E$47:$E$51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0128985413876849"/>
                  <c:y val="0.1453476495068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868903024766371"/>
                  <c:y val="-0.1480334636406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8806301180069"/>
                  <c:y val="0.01621901727744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669030394657366"/>
                  <c:y val="0.12535654131116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42165606342598"/>
                  <c:y val="0.1441895175735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ClassA!$F$47:$F$51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ClassC Exam各分数段饼状图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ClassC!$E$44:$E$48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ClassC Score各分数段饼状图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ClassC!$B$44:$B$48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ClassC!$F$44:$F$48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Summary各分数段直方图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Summary!$C$116:$C$120</c:f>
              <c:numCache>
                <c:formatCode>General</c:formatCode>
                <c:ptCount val="5"/>
                <c:pt idx="0">
                  <c:v>15</c:v>
                </c:pt>
                <c:pt idx="1">
                  <c:v>35</c:v>
                </c:pt>
                <c:pt idx="2">
                  <c:v>34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Summary!$D$116:$D$120</c:f>
              <c:numCache>
                <c:formatCode>General</c:formatCode>
                <c:ptCount val="5"/>
                <c:pt idx="0">
                  <c:v>8</c:v>
                </c:pt>
                <c:pt idx="1">
                  <c:v>39</c:v>
                </c:pt>
                <c:pt idx="2">
                  <c:v>32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Summary!$E$116:$E$120</c:f>
              <c:numCache>
                <c:formatCode>General</c:formatCode>
                <c:ptCount val="5"/>
                <c:pt idx="0">
                  <c:v>24</c:v>
                </c:pt>
                <c:pt idx="1">
                  <c:v>39</c:v>
                </c:pt>
                <c:pt idx="2">
                  <c:v>17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Summary!$F$116:$F$120</c:f>
              <c:numCache>
                <c:formatCode>General</c:formatCode>
                <c:ptCount val="5"/>
                <c:pt idx="0">
                  <c:v>14</c:v>
                </c:pt>
                <c:pt idx="1">
                  <c:v>45</c:v>
                </c:pt>
                <c:pt idx="2">
                  <c:v>21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935075"/>
        <c:axId val="294954283"/>
      </c:barChart>
      <c:catAx>
        <c:axId val="919350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54283"/>
        <c:crosses val="autoZero"/>
        <c:auto val="1"/>
        <c:lblAlgn val="ctr"/>
        <c:lblOffset val="100"/>
        <c:noMultiLvlLbl val="0"/>
      </c:catAx>
      <c:valAx>
        <c:axId val="294954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350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Summary各分数段雷达图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Summary!$C$116:$C$120</c:f>
              <c:numCache>
                <c:formatCode>General</c:formatCode>
                <c:ptCount val="5"/>
                <c:pt idx="0">
                  <c:v>15</c:v>
                </c:pt>
                <c:pt idx="1">
                  <c:v>35</c:v>
                </c:pt>
                <c:pt idx="2">
                  <c:v>34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Summary!$D$116:$D$120</c:f>
              <c:numCache>
                <c:formatCode>General</c:formatCode>
                <c:ptCount val="5"/>
                <c:pt idx="0">
                  <c:v>8</c:v>
                </c:pt>
                <c:pt idx="1">
                  <c:v>39</c:v>
                </c:pt>
                <c:pt idx="2">
                  <c:v>32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Summary!$E$116:$E$120</c:f>
              <c:numCache>
                <c:formatCode>General</c:formatCode>
                <c:ptCount val="5"/>
                <c:pt idx="0">
                  <c:v>24</c:v>
                </c:pt>
                <c:pt idx="1">
                  <c:v>39</c:v>
                </c:pt>
                <c:pt idx="2">
                  <c:v>17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Summary!$F$116:$F$120</c:f>
              <c:numCache>
                <c:formatCode>General</c:formatCode>
                <c:ptCount val="5"/>
                <c:pt idx="0">
                  <c:v>14</c:v>
                </c:pt>
                <c:pt idx="1">
                  <c:v>45</c:v>
                </c:pt>
                <c:pt idx="2">
                  <c:v>21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57526"/>
        <c:axId val="394353235"/>
      </c:radarChart>
      <c:catAx>
        <c:axId val="9851575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353235"/>
        <c:crosses val="autoZero"/>
        <c:auto val="1"/>
        <c:lblAlgn val="ctr"/>
        <c:lblOffset val="100"/>
        <c:noMultiLvlLbl val="0"/>
      </c:catAx>
      <c:valAx>
        <c:axId val="3943532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1575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Summary</a:t>
            </a:r>
            <a:r>
              <a:rPr altLang="en-US"/>
              <a:t>各分数段折线图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Summary!$C$116:$C$120</c:f>
              <c:numCache>
                <c:formatCode>General</c:formatCode>
                <c:ptCount val="5"/>
                <c:pt idx="0">
                  <c:v>15</c:v>
                </c:pt>
                <c:pt idx="1">
                  <c:v>35</c:v>
                </c:pt>
                <c:pt idx="2">
                  <c:v>34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Summary!$D$116:$D$120</c:f>
              <c:numCache>
                <c:formatCode>General</c:formatCode>
                <c:ptCount val="5"/>
                <c:pt idx="0">
                  <c:v>8</c:v>
                </c:pt>
                <c:pt idx="1">
                  <c:v>39</c:v>
                </c:pt>
                <c:pt idx="2">
                  <c:v>32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Summary!$E$116:$E$120</c:f>
              <c:numCache>
                <c:formatCode>General</c:formatCode>
                <c:ptCount val="5"/>
                <c:pt idx="0">
                  <c:v>24</c:v>
                </c:pt>
                <c:pt idx="1">
                  <c:v>39</c:v>
                </c:pt>
                <c:pt idx="2">
                  <c:v>17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Summary!$F$116:$F$120</c:f>
              <c:numCache>
                <c:formatCode>General</c:formatCode>
                <c:ptCount val="5"/>
                <c:pt idx="0">
                  <c:v>14</c:v>
                </c:pt>
                <c:pt idx="1">
                  <c:v>45</c:v>
                </c:pt>
                <c:pt idx="2">
                  <c:v>21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3932487"/>
        <c:axId val="742955173"/>
      </c:lineChart>
      <c:catAx>
        <c:axId val="7139324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955173"/>
        <c:crosses val="autoZero"/>
        <c:auto val="1"/>
        <c:lblAlgn val="ctr"/>
        <c:lblOffset val="100"/>
        <c:noMultiLvlLbl val="0"/>
      </c:catAx>
      <c:valAx>
        <c:axId val="74295517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932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Project各分数段饼图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Summary!$C$116:$C$120</c:f>
              <c:numCache>
                <c:formatCode>General</c:formatCode>
                <c:ptCount val="5"/>
                <c:pt idx="0">
                  <c:v>15</c:v>
                </c:pt>
                <c:pt idx="1">
                  <c:v>35</c:v>
                </c:pt>
                <c:pt idx="2">
                  <c:v>34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Mid-Term各分数段饼图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Summary!$D$116:$D$120</c:f>
              <c:numCache>
                <c:formatCode>General</c:formatCode>
                <c:ptCount val="5"/>
                <c:pt idx="0">
                  <c:v>8</c:v>
                </c:pt>
                <c:pt idx="1">
                  <c:v>39</c:v>
                </c:pt>
                <c:pt idx="2">
                  <c:v>32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Exam各分数段饼图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Summary!$E$116:$E$120</c:f>
              <c:numCache>
                <c:formatCode>General</c:formatCode>
                <c:ptCount val="5"/>
                <c:pt idx="0">
                  <c:v>24</c:v>
                </c:pt>
                <c:pt idx="1">
                  <c:v>39</c:v>
                </c:pt>
                <c:pt idx="2">
                  <c:v>17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Score各分数段饼图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Summary!$B$116:$B$120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Summary!$F$116:$F$120</c:f>
              <c:numCache>
                <c:formatCode>General</c:formatCode>
                <c:ptCount val="5"/>
                <c:pt idx="0">
                  <c:v>14</c:v>
                </c:pt>
                <c:pt idx="1">
                  <c:v>45</c:v>
                </c:pt>
                <c:pt idx="2">
                  <c:v>21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Project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Comparison!$A$4</c:f>
              <c:strCache>
                <c:ptCount val="1"/>
                <c:pt idx="0">
                  <c:v>ClassA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Comparison!$B$3:$D$3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Comparison!$B$4:$D$4</c:f>
              <c:numCache>
                <c:formatCode>General</c:formatCode>
                <c:ptCount val="3"/>
                <c:pt idx="0">
                  <c:v>81.74</c:v>
                </c:pt>
                <c:pt idx="1">
                  <c:v>95</c:v>
                </c:pt>
                <c:pt idx="2">
                  <c:v>65</c:v>
                </c:pt>
              </c:numCache>
            </c:numRef>
          </c:val>
        </c:ser>
        <c:ser>
          <c:idx val="1"/>
          <c:order val="1"/>
          <c:tx>
            <c:strRef>
              <c:f>Comparison!$A$5</c:f>
              <c:strCache>
                <c:ptCount val="1"/>
                <c:pt idx="0">
                  <c:v>ClassB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Comparison!$B$3:$D$3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Comparison!$B$5:$D$5</c:f>
              <c:numCache>
                <c:formatCode>General</c:formatCode>
                <c:ptCount val="3"/>
                <c:pt idx="0">
                  <c:v>75.91</c:v>
                </c:pt>
                <c:pt idx="1">
                  <c:v>95</c:v>
                </c:pt>
                <c:pt idx="2">
                  <c:v>53</c:v>
                </c:pt>
              </c:numCache>
            </c:numRef>
          </c:val>
        </c:ser>
        <c:ser>
          <c:idx val="2"/>
          <c:order val="2"/>
          <c:tx>
            <c:strRef>
              <c:f>Comparison!$A$6</c:f>
              <c:strCache>
                <c:ptCount val="1"/>
                <c:pt idx="0">
                  <c:v>ClassC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Comparison!$B$3:$D$3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Comparison!$B$6:$D$6</c:f>
              <c:numCache>
                <c:formatCode>General</c:formatCode>
                <c:ptCount val="3"/>
                <c:pt idx="0">
                  <c:v>74.66</c:v>
                </c:pt>
                <c:pt idx="1">
                  <c:v>95</c:v>
                </c:pt>
                <c:pt idx="2">
                  <c:v>51</c:v>
                </c:pt>
              </c:numCache>
            </c:numRef>
          </c:val>
        </c:ser>
        <c:ser>
          <c:idx val="3"/>
          <c:order val="3"/>
          <c:tx>
            <c:strRef>
              <c:f>Comparison!$A$7</c:f>
              <c:strCache>
                <c:ptCount val="1"/>
                <c:pt idx="0">
                  <c:v>Summary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Comparison!$B$3:$D$3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Comparison!$B$7:$D$7</c:f>
              <c:numCache>
                <c:formatCode>General</c:formatCode>
                <c:ptCount val="3"/>
                <c:pt idx="0">
                  <c:v>77.57</c:v>
                </c:pt>
                <c:pt idx="1">
                  <c:v>95</c:v>
                </c:pt>
                <c:pt idx="2">
                  <c:v>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1099295"/>
        <c:axId val="472026775"/>
      </c:barChart>
      <c:catAx>
        <c:axId val="23109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026775"/>
        <c:crosses val="autoZero"/>
        <c:auto val="1"/>
        <c:lblAlgn val="ctr"/>
        <c:lblOffset val="100"/>
        <c:noMultiLvlLbl val="0"/>
      </c:catAx>
      <c:valAx>
        <c:axId val="472026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0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/>
              <a:t>ClassA各分数段雷达图</a:t>
            </a:r>
            <a:endParaRPr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ClassA!$C$47:$C$51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ClassA!$D$47:$D$51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ClassA!$E$47:$E$51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ClassA!$F$47:$F$51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14764"/>
        <c:axId val="422513675"/>
      </c:radarChart>
      <c:catAx>
        <c:axId val="933914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513675"/>
        <c:crosses val="autoZero"/>
        <c:auto val="1"/>
        <c:lblAlgn val="ctr"/>
        <c:lblOffset val="100"/>
        <c:noMultiLvlLbl val="0"/>
      </c:catAx>
      <c:valAx>
        <c:axId val="422513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9147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 Mid-Term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Comparison!$A$13</c:f>
              <c:strCache>
                <c:ptCount val="1"/>
                <c:pt idx="0">
                  <c:v>ClassA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Comparison!$B$12:$D$12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Comparison!$B$13:$D$13</c:f>
              <c:numCache>
                <c:formatCode>General</c:formatCode>
                <c:ptCount val="3"/>
                <c:pt idx="0">
                  <c:v>77.32</c:v>
                </c:pt>
                <c:pt idx="1">
                  <c:v>88</c:v>
                </c:pt>
                <c:pt idx="2">
                  <c:v>50</c:v>
                </c:pt>
              </c:numCache>
            </c:numRef>
          </c:val>
        </c:ser>
        <c:ser>
          <c:idx val="1"/>
          <c:order val="1"/>
          <c:tx>
            <c:strRef>
              <c:f>Comparison!$A$14</c:f>
              <c:strCache>
                <c:ptCount val="1"/>
                <c:pt idx="0">
                  <c:v>ClassB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Comparison!$B$12:$D$12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Comparison!$B$14:$D$14</c:f>
              <c:numCache>
                <c:formatCode>General</c:formatCode>
                <c:ptCount val="3"/>
                <c:pt idx="0">
                  <c:v>76.82</c:v>
                </c:pt>
                <c:pt idx="1">
                  <c:v>98</c:v>
                </c:pt>
                <c:pt idx="2">
                  <c:v>51</c:v>
                </c:pt>
              </c:numCache>
            </c:numRef>
          </c:val>
        </c:ser>
        <c:ser>
          <c:idx val="2"/>
          <c:order val="2"/>
          <c:tx>
            <c:strRef>
              <c:f>Comparison!$A$15</c:f>
              <c:strCache>
                <c:ptCount val="1"/>
                <c:pt idx="0">
                  <c:v>ClassC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Comparison!$B$12:$D$12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Comparison!$B$15:$D$15</c:f>
              <c:numCache>
                <c:formatCode>General</c:formatCode>
                <c:ptCount val="3"/>
                <c:pt idx="0">
                  <c:v>75.31</c:v>
                </c:pt>
                <c:pt idx="1">
                  <c:v>98</c:v>
                </c:pt>
                <c:pt idx="2">
                  <c:v>52</c:v>
                </c:pt>
              </c:numCache>
            </c:numRef>
          </c:val>
        </c:ser>
        <c:ser>
          <c:idx val="3"/>
          <c:order val="3"/>
          <c:tx>
            <c:strRef>
              <c:f>Comparison!$A$16</c:f>
              <c:strCache>
                <c:ptCount val="1"/>
                <c:pt idx="0">
                  <c:v>Summary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Comparison!$B$12:$D$12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Comparison!$B$16:$D$16</c:f>
              <c:numCache>
                <c:formatCode>General</c:formatCode>
                <c:ptCount val="3"/>
                <c:pt idx="0">
                  <c:v>76.5</c:v>
                </c:pt>
                <c:pt idx="1">
                  <c:v>98</c:v>
                </c:pt>
                <c:pt idx="2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9866923"/>
        <c:axId val="56427293"/>
      </c:barChart>
      <c:catAx>
        <c:axId val="659866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27293"/>
        <c:crosses val="autoZero"/>
        <c:auto val="1"/>
        <c:lblAlgn val="ctr"/>
        <c:lblOffset val="100"/>
        <c:noMultiLvlLbl val="0"/>
      </c:catAx>
      <c:valAx>
        <c:axId val="56427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866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Exam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Comparison!$A$22</c:f>
              <c:strCache>
                <c:ptCount val="1"/>
                <c:pt idx="0">
                  <c:v>ClassA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Comparison!$B$21:$D$21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Comparison!$B$22:$D$22</c:f>
              <c:numCache>
                <c:formatCode>General</c:formatCode>
                <c:ptCount val="3"/>
                <c:pt idx="0">
                  <c:v>79.87</c:v>
                </c:pt>
                <c:pt idx="1">
                  <c:v>95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strRef>
              <c:f>Comparison!$A$23</c:f>
              <c:strCache>
                <c:ptCount val="1"/>
                <c:pt idx="0">
                  <c:v>ClassB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Comparison!$B$21:$D$21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Comparison!$B$23:$D$23</c:f>
              <c:numCache>
                <c:formatCode>General</c:formatCode>
                <c:ptCount val="3"/>
                <c:pt idx="0">
                  <c:v>79.35</c:v>
                </c:pt>
                <c:pt idx="1">
                  <c:v>99</c:v>
                </c:pt>
                <c:pt idx="2">
                  <c:v>54</c:v>
                </c:pt>
              </c:numCache>
            </c:numRef>
          </c:val>
        </c:ser>
        <c:ser>
          <c:idx val="2"/>
          <c:order val="2"/>
          <c:tx>
            <c:strRef>
              <c:f>Comparison!$A$24</c:f>
              <c:strCache>
                <c:ptCount val="1"/>
                <c:pt idx="0">
                  <c:v>ClassC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Comparison!$B$21:$D$21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Comparison!$B$24:$D$24</c:f>
              <c:numCache>
                <c:formatCode>General</c:formatCode>
                <c:ptCount val="3"/>
                <c:pt idx="0">
                  <c:v>77.57</c:v>
                </c:pt>
                <c:pt idx="1">
                  <c:v>99</c:v>
                </c:pt>
                <c:pt idx="2">
                  <c:v>55</c:v>
                </c:pt>
              </c:numCache>
            </c:numRef>
          </c:val>
        </c:ser>
        <c:ser>
          <c:idx val="3"/>
          <c:order val="3"/>
          <c:tx>
            <c:strRef>
              <c:f>Comparison!$A$25</c:f>
              <c:strCache>
                <c:ptCount val="1"/>
                <c:pt idx="0">
                  <c:v>Summary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Comparison!$B$21:$D$21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Comparison!$B$25:$D$25</c:f>
              <c:numCache>
                <c:formatCode>General</c:formatCode>
                <c:ptCount val="3"/>
                <c:pt idx="0">
                  <c:v>78.95</c:v>
                </c:pt>
                <c:pt idx="1">
                  <c:v>99</c:v>
                </c:pt>
                <c:pt idx="2">
                  <c:v>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541012"/>
        <c:axId val="67249169"/>
      </c:barChart>
      <c:catAx>
        <c:axId val="615410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49169"/>
        <c:crosses val="autoZero"/>
        <c:auto val="1"/>
        <c:lblAlgn val="ctr"/>
        <c:lblOffset val="100"/>
        <c:noMultiLvlLbl val="0"/>
      </c:catAx>
      <c:valAx>
        <c:axId val="67249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410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Score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Comparison!$A$31</c:f>
              <c:strCache>
                <c:ptCount val="1"/>
                <c:pt idx="0">
                  <c:v>ClassA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Comparison!$B$30:$D$30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Comparison!$B$31:$D$31</c:f>
              <c:numCache>
                <c:formatCode>General</c:formatCode>
                <c:ptCount val="3"/>
                <c:pt idx="0">
                  <c:v>79.95</c:v>
                </c:pt>
                <c:pt idx="1">
                  <c:v>92</c:v>
                </c:pt>
                <c:pt idx="2">
                  <c:v>54</c:v>
                </c:pt>
              </c:numCache>
            </c:numRef>
          </c:val>
        </c:ser>
        <c:ser>
          <c:idx val="1"/>
          <c:order val="1"/>
          <c:tx>
            <c:strRef>
              <c:f>Comparison!$A$32</c:f>
              <c:strCache>
                <c:ptCount val="1"/>
                <c:pt idx="0">
                  <c:v>ClassB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Comparison!$B$30:$D$30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Comparison!$B$32:$D$32</c:f>
              <c:numCache>
                <c:formatCode>General</c:formatCode>
                <c:ptCount val="3"/>
                <c:pt idx="0">
                  <c:v>77.82</c:v>
                </c:pt>
                <c:pt idx="1">
                  <c:v>96</c:v>
                </c:pt>
                <c:pt idx="2">
                  <c:v>55</c:v>
                </c:pt>
              </c:numCache>
            </c:numRef>
          </c:val>
        </c:ser>
        <c:ser>
          <c:idx val="2"/>
          <c:order val="2"/>
          <c:tx>
            <c:strRef>
              <c:f>Comparison!$A$33</c:f>
              <c:strCache>
                <c:ptCount val="1"/>
                <c:pt idx="0">
                  <c:v>ClassC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Comparison!$B$30:$D$30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Comparison!$B$33:$D$33</c:f>
              <c:numCache>
                <c:formatCode>General</c:formatCode>
                <c:ptCount val="3"/>
                <c:pt idx="0">
                  <c:v>76.2</c:v>
                </c:pt>
                <c:pt idx="1">
                  <c:v>97</c:v>
                </c:pt>
                <c:pt idx="2">
                  <c:v>55</c:v>
                </c:pt>
              </c:numCache>
            </c:numRef>
          </c:val>
        </c:ser>
        <c:ser>
          <c:idx val="3"/>
          <c:order val="3"/>
          <c:tx>
            <c:strRef>
              <c:f>Comparison!$A$34</c:f>
              <c:strCache>
                <c:ptCount val="1"/>
                <c:pt idx="0">
                  <c:v>Summary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Comparison!$B$30:$D$30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Comparison!$B$34:$D$34</c:f>
              <c:numCache>
                <c:formatCode>General</c:formatCode>
                <c:ptCount val="3"/>
                <c:pt idx="0">
                  <c:v>78.05</c:v>
                </c:pt>
                <c:pt idx="1">
                  <c:v>97</c:v>
                </c:pt>
                <c:pt idx="2">
                  <c:v>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110148"/>
        <c:axId val="463624754"/>
      </c:barChart>
      <c:catAx>
        <c:axId val="5461101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624754"/>
        <c:crosses val="autoZero"/>
        <c:auto val="1"/>
        <c:lblAlgn val="ctr"/>
        <c:lblOffset val="100"/>
        <c:noMultiLvlLbl val="0"/>
      </c:catAx>
      <c:valAx>
        <c:axId val="4636247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1101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/>
              <a:t>ClassA各分数段折线图</a:t>
            </a:r>
            <a:endParaRPr sz="1600"/>
          </a:p>
        </c:rich>
      </c:tx>
      <c:layout>
        <c:manualLayout>
          <c:xMode val="edge"/>
          <c:yMode val="edge"/>
          <c:x val="0.288092440266353"/>
          <c:y val="0.02542372881355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ClassA!$C$47:$C$51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ClassA!$D$47:$D$51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ClassA!$E$47:$E$51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ClassA!$F$47:$F$51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0137321"/>
        <c:axId val="336187447"/>
      </c:lineChart>
      <c:catAx>
        <c:axId val="36013732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187447"/>
        <c:crosses val="autoZero"/>
        <c:auto val="1"/>
        <c:lblAlgn val="ctr"/>
        <c:lblOffset val="100"/>
        <c:noMultiLvlLbl val="0"/>
      </c:catAx>
      <c:valAx>
        <c:axId val="336187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137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ClassA Mid-Term各分数段饼状图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0.0716662845944761"/>
                  <c:y val="0.04670023148075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89006038221501"/>
                  <c:y val="0.03392364906534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637632198705878"/>
                  <c:y val="0.05175473484805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ClassA!$D$47:$D$51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ClassA Exam各分数段饼状图</a:t>
            </a:r>
          </a:p>
        </c:rich>
      </c:tx>
      <c:layout>
        <c:manualLayout>
          <c:xMode val="edge"/>
          <c:yMode val="edge"/>
          <c:x val="0.204444444444444"/>
          <c:y val="0.0472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ClassA!$E$47:$E$51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ClassA Score各分数段饼状图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ClassA!$B$47:$B$51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ClassA!$F$47:$F$51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ClassB各分数段直方图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ClassB!$C$43:$C$47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ClassB!$D$43:$D$47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ClassB!$E$43:$E$47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ClassB!$F$43:$F$47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4948931"/>
        <c:axId val="687730597"/>
      </c:barChart>
      <c:catAx>
        <c:axId val="8649489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730597"/>
        <c:crosses val="autoZero"/>
        <c:auto val="1"/>
        <c:lblAlgn val="ctr"/>
        <c:lblOffset val="100"/>
        <c:noMultiLvlLbl val="0"/>
      </c:catAx>
      <c:valAx>
        <c:axId val="687730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9489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Class</a:t>
            </a:r>
            <a:r>
              <a:rPr lang="en-US" altLang="zh-CN"/>
              <a:t>B</a:t>
            </a:r>
            <a:r>
              <a:t>各分数段雷达图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"Project"</c:f>
              <c:strCache>
                <c:ptCount val="1"/>
                <c:pt idx="0">
                  <c:v>Project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ClassB!$C$43:$C$47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"Mid-Term"</c:f>
              <c:strCache>
                <c:ptCount val="1"/>
                <c:pt idx="0">
                  <c:v>Mid-Term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ClassB!$D$43:$D$47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"Exam"</c:f>
              <c:strCache>
                <c:ptCount val="1"/>
                <c:pt idx="0">
                  <c:v>Exam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ClassB!$E$43:$E$47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"Score"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ClassB!$B$43:$B$47</c:f>
              <c:strCache>
                <c:ptCount val="5"/>
                <c:pt idx="0">
                  <c:v>[90,100]</c:v>
                </c:pt>
                <c:pt idx="1">
                  <c:v>[80,89]</c:v>
                </c:pt>
                <c:pt idx="2">
                  <c:v>[70,79]</c:v>
                </c:pt>
                <c:pt idx="3">
                  <c:v>[60,69]</c:v>
                </c:pt>
                <c:pt idx="4">
                  <c:v>[0,59]</c:v>
                </c:pt>
              </c:strCache>
            </c:strRef>
          </c:cat>
          <c:val>
            <c:numRef>
              <c:f>ClassB!$F$43:$F$47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25217"/>
        <c:axId val="217333761"/>
      </c:radarChart>
      <c:catAx>
        <c:axId val="5653252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333761"/>
        <c:crosses val="autoZero"/>
        <c:auto val="1"/>
        <c:lblAlgn val="ctr"/>
        <c:lblOffset val="100"/>
        <c:noMultiLvlLbl val="0"/>
      </c:catAx>
      <c:valAx>
        <c:axId val="217333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325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chart" Target="../charts/chart21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chart" Target="../charts/chart28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2.xml"/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601980</xdr:colOff>
      <xdr:row>73</xdr:row>
      <xdr:rowOff>17780</xdr:rowOff>
    </xdr:from>
    <xdr:to>
      <xdr:col>8</xdr:col>
      <xdr:colOff>297180</xdr:colOff>
      <xdr:row>88</xdr:row>
      <xdr:rowOff>17780</xdr:rowOff>
    </xdr:to>
    <xdr:graphicFrame>
      <xdr:nvGraphicFramePr>
        <xdr:cNvPr id="2" name="图表 1"/>
        <xdr:cNvGraphicFramePr/>
      </xdr:nvGraphicFramePr>
      <xdr:xfrm>
        <a:off x="601980" y="13368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36</xdr:row>
      <xdr:rowOff>40640</xdr:rowOff>
    </xdr:from>
    <xdr:to>
      <xdr:col>17</xdr:col>
      <xdr:colOff>550545</xdr:colOff>
      <xdr:row>51</xdr:row>
      <xdr:rowOff>10160</xdr:rowOff>
    </xdr:to>
    <xdr:graphicFrame>
      <xdr:nvGraphicFramePr>
        <xdr:cNvPr id="5" name="图表 4"/>
        <xdr:cNvGraphicFramePr/>
      </xdr:nvGraphicFramePr>
      <xdr:xfrm>
        <a:off x="6096000" y="6624320"/>
        <a:ext cx="4817745" cy="271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</xdr:colOff>
      <xdr:row>91</xdr:row>
      <xdr:rowOff>177800</xdr:rowOff>
    </xdr:from>
    <xdr:to>
      <xdr:col>8</xdr:col>
      <xdr:colOff>314960</xdr:colOff>
      <xdr:row>106</xdr:row>
      <xdr:rowOff>177800</xdr:rowOff>
    </xdr:to>
    <xdr:graphicFrame>
      <xdr:nvGraphicFramePr>
        <xdr:cNvPr id="6" name="图表 5"/>
        <xdr:cNvGraphicFramePr/>
      </xdr:nvGraphicFramePr>
      <xdr:xfrm>
        <a:off x="619760" y="16819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92</xdr:row>
      <xdr:rowOff>15240</xdr:rowOff>
    </xdr:from>
    <xdr:to>
      <xdr:col>18</xdr:col>
      <xdr:colOff>1905</xdr:colOff>
      <xdr:row>106</xdr:row>
      <xdr:rowOff>152400</xdr:rowOff>
    </xdr:to>
    <xdr:graphicFrame>
      <xdr:nvGraphicFramePr>
        <xdr:cNvPr id="7" name="图表 6"/>
        <xdr:cNvGraphicFramePr/>
      </xdr:nvGraphicFramePr>
      <xdr:xfrm>
        <a:off x="6111240" y="16840200"/>
        <a:ext cx="4863465" cy="269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</xdr:colOff>
      <xdr:row>54</xdr:row>
      <xdr:rowOff>7620</xdr:rowOff>
    </xdr:from>
    <xdr:to>
      <xdr:col>17</xdr:col>
      <xdr:colOff>307340</xdr:colOff>
      <xdr:row>69</xdr:row>
      <xdr:rowOff>7620</xdr:rowOff>
    </xdr:to>
    <xdr:graphicFrame>
      <xdr:nvGraphicFramePr>
        <xdr:cNvPr id="3" name="图表 2"/>
        <xdr:cNvGraphicFramePr/>
      </xdr:nvGraphicFramePr>
      <xdr:xfrm>
        <a:off x="6098540" y="9883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10160</xdr:colOff>
      <xdr:row>73</xdr:row>
      <xdr:rowOff>5080</xdr:rowOff>
    </xdr:from>
    <xdr:to>
      <xdr:col>17</xdr:col>
      <xdr:colOff>314960</xdr:colOff>
      <xdr:row>88</xdr:row>
      <xdr:rowOff>5080</xdr:rowOff>
    </xdr:to>
    <xdr:graphicFrame>
      <xdr:nvGraphicFramePr>
        <xdr:cNvPr id="4" name="图表 3"/>
        <xdr:cNvGraphicFramePr/>
      </xdr:nvGraphicFramePr>
      <xdr:xfrm>
        <a:off x="6106160" y="13355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10160</xdr:colOff>
      <xdr:row>54</xdr:row>
      <xdr:rowOff>5080</xdr:rowOff>
    </xdr:from>
    <xdr:to>
      <xdr:col>8</xdr:col>
      <xdr:colOff>314960</xdr:colOff>
      <xdr:row>69</xdr:row>
      <xdr:rowOff>5080</xdr:rowOff>
    </xdr:to>
    <xdr:graphicFrame>
      <xdr:nvGraphicFramePr>
        <xdr:cNvPr id="8" name="图表 7"/>
        <xdr:cNvGraphicFramePr/>
      </xdr:nvGraphicFramePr>
      <xdr:xfrm>
        <a:off x="619760" y="988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10160</xdr:colOff>
      <xdr:row>68</xdr:row>
      <xdr:rowOff>12700</xdr:rowOff>
    </xdr:from>
    <xdr:to>
      <xdr:col>8</xdr:col>
      <xdr:colOff>314960</xdr:colOff>
      <xdr:row>83</xdr:row>
      <xdr:rowOff>12700</xdr:rowOff>
    </xdr:to>
    <xdr:graphicFrame>
      <xdr:nvGraphicFramePr>
        <xdr:cNvPr id="2" name="图表 1"/>
        <xdr:cNvGraphicFramePr/>
      </xdr:nvGraphicFramePr>
      <xdr:xfrm>
        <a:off x="619760" y="12448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604520</xdr:colOff>
      <xdr:row>86</xdr:row>
      <xdr:rowOff>17780</xdr:rowOff>
    </xdr:from>
    <xdr:to>
      <xdr:col>8</xdr:col>
      <xdr:colOff>299720</xdr:colOff>
      <xdr:row>101</xdr:row>
      <xdr:rowOff>17780</xdr:rowOff>
    </xdr:to>
    <xdr:graphicFrame>
      <xdr:nvGraphicFramePr>
        <xdr:cNvPr id="5" name="图表 4"/>
        <xdr:cNvGraphicFramePr/>
      </xdr:nvGraphicFramePr>
      <xdr:xfrm>
        <a:off x="604520" y="157454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604520</xdr:colOff>
      <xdr:row>31</xdr:row>
      <xdr:rowOff>165100</xdr:rowOff>
    </xdr:from>
    <xdr:to>
      <xdr:col>17</xdr:col>
      <xdr:colOff>299720</xdr:colOff>
      <xdr:row>46</xdr:row>
      <xdr:rowOff>165100</xdr:rowOff>
    </xdr:to>
    <xdr:graphicFrame>
      <xdr:nvGraphicFramePr>
        <xdr:cNvPr id="6" name="图表 5"/>
        <xdr:cNvGraphicFramePr/>
      </xdr:nvGraphicFramePr>
      <xdr:xfrm>
        <a:off x="6090920" y="5834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</xdr:colOff>
      <xdr:row>86</xdr:row>
      <xdr:rowOff>5080</xdr:rowOff>
    </xdr:from>
    <xdr:to>
      <xdr:col>17</xdr:col>
      <xdr:colOff>307340</xdr:colOff>
      <xdr:row>101</xdr:row>
      <xdr:rowOff>5080</xdr:rowOff>
    </xdr:to>
    <xdr:graphicFrame>
      <xdr:nvGraphicFramePr>
        <xdr:cNvPr id="7" name="图表 6"/>
        <xdr:cNvGraphicFramePr/>
      </xdr:nvGraphicFramePr>
      <xdr:xfrm>
        <a:off x="6098540" y="15732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</xdr:colOff>
      <xdr:row>50</xdr:row>
      <xdr:rowOff>7620</xdr:rowOff>
    </xdr:from>
    <xdr:to>
      <xdr:col>17</xdr:col>
      <xdr:colOff>307340</xdr:colOff>
      <xdr:row>65</xdr:row>
      <xdr:rowOff>7620</xdr:rowOff>
    </xdr:to>
    <xdr:graphicFrame>
      <xdr:nvGraphicFramePr>
        <xdr:cNvPr id="3" name="图表 2"/>
        <xdr:cNvGraphicFramePr/>
      </xdr:nvGraphicFramePr>
      <xdr:xfrm>
        <a:off x="6098540" y="9151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17780</xdr:colOff>
      <xdr:row>67</xdr:row>
      <xdr:rowOff>180340</xdr:rowOff>
    </xdr:from>
    <xdr:to>
      <xdr:col>17</xdr:col>
      <xdr:colOff>322580</xdr:colOff>
      <xdr:row>82</xdr:row>
      <xdr:rowOff>180340</xdr:rowOff>
    </xdr:to>
    <xdr:graphicFrame>
      <xdr:nvGraphicFramePr>
        <xdr:cNvPr id="4" name="图表 3"/>
        <xdr:cNvGraphicFramePr/>
      </xdr:nvGraphicFramePr>
      <xdr:xfrm>
        <a:off x="6113780" y="12433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10160</xdr:colOff>
      <xdr:row>49</xdr:row>
      <xdr:rowOff>180340</xdr:rowOff>
    </xdr:from>
    <xdr:to>
      <xdr:col>8</xdr:col>
      <xdr:colOff>314960</xdr:colOff>
      <xdr:row>64</xdr:row>
      <xdr:rowOff>180340</xdr:rowOff>
    </xdr:to>
    <xdr:graphicFrame>
      <xdr:nvGraphicFramePr>
        <xdr:cNvPr id="8" name="图表 7"/>
        <xdr:cNvGraphicFramePr/>
      </xdr:nvGraphicFramePr>
      <xdr:xfrm>
        <a:off x="619760" y="91414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2540</xdr:colOff>
      <xdr:row>68</xdr:row>
      <xdr:rowOff>172720</xdr:rowOff>
    </xdr:from>
    <xdr:to>
      <xdr:col>8</xdr:col>
      <xdr:colOff>307340</xdr:colOff>
      <xdr:row>83</xdr:row>
      <xdr:rowOff>172720</xdr:rowOff>
    </xdr:to>
    <xdr:graphicFrame>
      <xdr:nvGraphicFramePr>
        <xdr:cNvPr id="2" name="图表 1"/>
        <xdr:cNvGraphicFramePr/>
      </xdr:nvGraphicFramePr>
      <xdr:xfrm>
        <a:off x="612140" y="126085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</xdr:colOff>
      <xdr:row>33</xdr:row>
      <xdr:rowOff>10160</xdr:rowOff>
    </xdr:from>
    <xdr:to>
      <xdr:col>17</xdr:col>
      <xdr:colOff>314960</xdr:colOff>
      <xdr:row>48</xdr:row>
      <xdr:rowOff>10160</xdr:rowOff>
    </xdr:to>
    <xdr:graphicFrame>
      <xdr:nvGraphicFramePr>
        <xdr:cNvPr id="3" name="图表 2"/>
        <xdr:cNvGraphicFramePr/>
      </xdr:nvGraphicFramePr>
      <xdr:xfrm>
        <a:off x="6106160" y="6045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</xdr:colOff>
      <xdr:row>86</xdr:row>
      <xdr:rowOff>180340</xdr:rowOff>
    </xdr:from>
    <xdr:to>
      <xdr:col>8</xdr:col>
      <xdr:colOff>314960</xdr:colOff>
      <xdr:row>101</xdr:row>
      <xdr:rowOff>180340</xdr:rowOff>
    </xdr:to>
    <xdr:graphicFrame>
      <xdr:nvGraphicFramePr>
        <xdr:cNvPr id="4" name="图表 3"/>
        <xdr:cNvGraphicFramePr/>
      </xdr:nvGraphicFramePr>
      <xdr:xfrm>
        <a:off x="619760" y="15908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10160</xdr:colOff>
      <xdr:row>87</xdr:row>
      <xdr:rowOff>15240</xdr:rowOff>
    </xdr:from>
    <xdr:to>
      <xdr:col>17</xdr:col>
      <xdr:colOff>314960</xdr:colOff>
      <xdr:row>102</xdr:row>
      <xdr:rowOff>15240</xdr:rowOff>
    </xdr:to>
    <xdr:graphicFrame>
      <xdr:nvGraphicFramePr>
        <xdr:cNvPr id="5" name="图表 4"/>
        <xdr:cNvGraphicFramePr/>
      </xdr:nvGraphicFramePr>
      <xdr:xfrm>
        <a:off x="6106160" y="1592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</xdr:colOff>
      <xdr:row>51</xdr:row>
      <xdr:rowOff>12700</xdr:rowOff>
    </xdr:from>
    <xdr:to>
      <xdr:col>17</xdr:col>
      <xdr:colOff>314960</xdr:colOff>
      <xdr:row>66</xdr:row>
      <xdr:rowOff>12700</xdr:rowOff>
    </xdr:to>
    <xdr:graphicFrame>
      <xdr:nvGraphicFramePr>
        <xdr:cNvPr id="6" name="图表 5"/>
        <xdr:cNvGraphicFramePr/>
      </xdr:nvGraphicFramePr>
      <xdr:xfrm>
        <a:off x="6106160" y="9339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17780</xdr:colOff>
      <xdr:row>69</xdr:row>
      <xdr:rowOff>2540</xdr:rowOff>
    </xdr:from>
    <xdr:to>
      <xdr:col>17</xdr:col>
      <xdr:colOff>322580</xdr:colOff>
      <xdr:row>84</xdr:row>
      <xdr:rowOff>2540</xdr:rowOff>
    </xdr:to>
    <xdr:graphicFrame>
      <xdr:nvGraphicFramePr>
        <xdr:cNvPr id="7" name="图表 6"/>
        <xdr:cNvGraphicFramePr/>
      </xdr:nvGraphicFramePr>
      <xdr:xfrm>
        <a:off x="6113780" y="12621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596900</xdr:colOff>
      <xdr:row>50</xdr:row>
      <xdr:rowOff>172720</xdr:rowOff>
    </xdr:from>
    <xdr:to>
      <xdr:col>8</xdr:col>
      <xdr:colOff>292100</xdr:colOff>
      <xdr:row>65</xdr:row>
      <xdr:rowOff>172720</xdr:rowOff>
    </xdr:to>
    <xdr:graphicFrame>
      <xdr:nvGraphicFramePr>
        <xdr:cNvPr id="8" name="图表 7"/>
        <xdr:cNvGraphicFramePr/>
      </xdr:nvGraphicFramePr>
      <xdr:xfrm>
        <a:off x="596900" y="9316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2540</xdr:colOff>
      <xdr:row>141</xdr:row>
      <xdr:rowOff>12700</xdr:rowOff>
    </xdr:from>
    <xdr:to>
      <xdr:col>8</xdr:col>
      <xdr:colOff>307340</xdr:colOff>
      <xdr:row>156</xdr:row>
      <xdr:rowOff>12700</xdr:rowOff>
    </xdr:to>
    <xdr:graphicFrame>
      <xdr:nvGraphicFramePr>
        <xdr:cNvPr id="2" name="图表 1"/>
        <xdr:cNvGraphicFramePr/>
      </xdr:nvGraphicFramePr>
      <xdr:xfrm>
        <a:off x="612140" y="25798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</xdr:colOff>
      <xdr:row>159</xdr:row>
      <xdr:rowOff>5080</xdr:rowOff>
    </xdr:from>
    <xdr:to>
      <xdr:col>8</xdr:col>
      <xdr:colOff>307340</xdr:colOff>
      <xdr:row>174</xdr:row>
      <xdr:rowOff>5080</xdr:rowOff>
    </xdr:to>
    <xdr:graphicFrame>
      <xdr:nvGraphicFramePr>
        <xdr:cNvPr id="5" name="图表 4"/>
        <xdr:cNvGraphicFramePr/>
      </xdr:nvGraphicFramePr>
      <xdr:xfrm>
        <a:off x="612140" y="2908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10160</xdr:colOff>
      <xdr:row>159</xdr:row>
      <xdr:rowOff>5080</xdr:rowOff>
    </xdr:from>
    <xdr:to>
      <xdr:col>17</xdr:col>
      <xdr:colOff>314960</xdr:colOff>
      <xdr:row>174</xdr:row>
      <xdr:rowOff>5080</xdr:rowOff>
    </xdr:to>
    <xdr:graphicFrame>
      <xdr:nvGraphicFramePr>
        <xdr:cNvPr id="6" name="图表 5"/>
        <xdr:cNvGraphicFramePr/>
      </xdr:nvGraphicFramePr>
      <xdr:xfrm>
        <a:off x="6106160" y="2908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</xdr:colOff>
      <xdr:row>105</xdr:row>
      <xdr:rowOff>7620</xdr:rowOff>
    </xdr:from>
    <xdr:to>
      <xdr:col>17</xdr:col>
      <xdr:colOff>330200</xdr:colOff>
      <xdr:row>120</xdr:row>
      <xdr:rowOff>7620</xdr:rowOff>
    </xdr:to>
    <xdr:graphicFrame>
      <xdr:nvGraphicFramePr>
        <xdr:cNvPr id="7" name="图表 6"/>
        <xdr:cNvGraphicFramePr/>
      </xdr:nvGraphicFramePr>
      <xdr:xfrm>
        <a:off x="6121400" y="19210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604520</xdr:colOff>
      <xdr:row>122</xdr:row>
      <xdr:rowOff>180340</xdr:rowOff>
    </xdr:from>
    <xdr:to>
      <xdr:col>17</xdr:col>
      <xdr:colOff>299720</xdr:colOff>
      <xdr:row>137</xdr:row>
      <xdr:rowOff>180340</xdr:rowOff>
    </xdr:to>
    <xdr:graphicFrame>
      <xdr:nvGraphicFramePr>
        <xdr:cNvPr id="8" name="图表 7"/>
        <xdr:cNvGraphicFramePr/>
      </xdr:nvGraphicFramePr>
      <xdr:xfrm>
        <a:off x="6090920" y="2249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</xdr:colOff>
      <xdr:row>141</xdr:row>
      <xdr:rowOff>0</xdr:rowOff>
    </xdr:from>
    <xdr:to>
      <xdr:col>17</xdr:col>
      <xdr:colOff>307340</xdr:colOff>
      <xdr:row>156</xdr:row>
      <xdr:rowOff>0</xdr:rowOff>
    </xdr:to>
    <xdr:graphicFrame>
      <xdr:nvGraphicFramePr>
        <xdr:cNvPr id="9" name="图表 8"/>
        <xdr:cNvGraphicFramePr/>
      </xdr:nvGraphicFramePr>
      <xdr:xfrm>
        <a:off x="6098540" y="25786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</xdr:colOff>
      <xdr:row>123</xdr:row>
      <xdr:rowOff>5080</xdr:rowOff>
    </xdr:from>
    <xdr:to>
      <xdr:col>8</xdr:col>
      <xdr:colOff>307340</xdr:colOff>
      <xdr:row>138</xdr:row>
      <xdr:rowOff>5080</xdr:rowOff>
    </xdr:to>
    <xdr:graphicFrame>
      <xdr:nvGraphicFramePr>
        <xdr:cNvPr id="10" name="图表 9"/>
        <xdr:cNvGraphicFramePr/>
      </xdr:nvGraphicFramePr>
      <xdr:xfrm>
        <a:off x="612140" y="22499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10160</xdr:colOff>
      <xdr:row>0</xdr:row>
      <xdr:rowOff>45720</xdr:rowOff>
    </xdr:from>
    <xdr:to>
      <xdr:col>17</xdr:col>
      <xdr:colOff>490220</xdr:colOff>
      <xdr:row>12</xdr:row>
      <xdr:rowOff>152400</xdr:rowOff>
    </xdr:to>
    <xdr:graphicFrame>
      <xdr:nvGraphicFramePr>
        <xdr:cNvPr id="2" name="图表 1"/>
        <xdr:cNvGraphicFramePr/>
      </xdr:nvGraphicFramePr>
      <xdr:xfrm>
        <a:off x="6715760" y="45720"/>
        <a:ext cx="4137660" cy="237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</xdr:colOff>
      <xdr:row>12</xdr:row>
      <xdr:rowOff>160020</xdr:rowOff>
    </xdr:from>
    <xdr:to>
      <xdr:col>17</xdr:col>
      <xdr:colOff>497840</xdr:colOff>
      <xdr:row>26</xdr:row>
      <xdr:rowOff>68580</xdr:rowOff>
    </xdr:to>
    <xdr:graphicFrame>
      <xdr:nvGraphicFramePr>
        <xdr:cNvPr id="5" name="图表 4"/>
        <xdr:cNvGraphicFramePr/>
      </xdr:nvGraphicFramePr>
      <xdr:xfrm>
        <a:off x="6715760" y="2430780"/>
        <a:ext cx="4145280" cy="2506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10160</xdr:colOff>
      <xdr:row>26</xdr:row>
      <xdr:rowOff>78740</xdr:rowOff>
    </xdr:from>
    <xdr:to>
      <xdr:col>17</xdr:col>
      <xdr:colOff>474345</xdr:colOff>
      <xdr:row>39</xdr:row>
      <xdr:rowOff>10160</xdr:rowOff>
    </xdr:to>
    <xdr:graphicFrame>
      <xdr:nvGraphicFramePr>
        <xdr:cNvPr id="6" name="图表 5"/>
        <xdr:cNvGraphicFramePr/>
      </xdr:nvGraphicFramePr>
      <xdr:xfrm>
        <a:off x="6715760" y="4947920"/>
        <a:ext cx="4121785" cy="23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</xdr:colOff>
      <xdr:row>39</xdr:row>
      <xdr:rowOff>22860</xdr:rowOff>
    </xdr:from>
    <xdr:to>
      <xdr:col>17</xdr:col>
      <xdr:colOff>459740</xdr:colOff>
      <xdr:row>51</xdr:row>
      <xdr:rowOff>137795</xdr:rowOff>
    </xdr:to>
    <xdr:graphicFrame>
      <xdr:nvGraphicFramePr>
        <xdr:cNvPr id="7" name="图表 6"/>
        <xdr:cNvGraphicFramePr/>
      </xdr:nvGraphicFramePr>
      <xdr:xfrm>
        <a:off x="6708140" y="7307580"/>
        <a:ext cx="4114800" cy="230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F43" sqref="F43:F51"/>
    </sheetView>
  </sheetViews>
  <sheetFormatPr defaultColWidth="8.88888888888889" defaultRowHeight="14.4" outlineLevelCol="6"/>
  <cols>
    <col min="1" max="12" width="8.88888888888889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150012</v>
      </c>
      <c r="B2" s="2" t="s">
        <v>7</v>
      </c>
      <c r="C2" s="2">
        <v>86</v>
      </c>
      <c r="D2" s="2">
        <v>75</v>
      </c>
      <c r="E2" s="2">
        <v>83</v>
      </c>
      <c r="F2" s="2">
        <f>ROUND(C2*0.3+D2*0.2+E2*0.5,0)</f>
        <v>82</v>
      </c>
      <c r="G2" s="2" t="str">
        <f>LOOKUP(F2,{50,"不及格";60,"及格";70,"中等";80,"良好";90,"优秀"})</f>
        <v>良好</v>
      </c>
    </row>
    <row r="3" spans="1:7">
      <c r="A3" s="2">
        <v>150015</v>
      </c>
      <c r="B3" s="2" t="s">
        <v>8</v>
      </c>
      <c r="C3" s="2">
        <v>78</v>
      </c>
      <c r="D3" s="2">
        <v>88</v>
      </c>
      <c r="E3" s="2">
        <v>85</v>
      </c>
      <c r="F3" s="2">
        <f>ROUND(C3*0.3+D3*0.2+E3*0.5,0)</f>
        <v>84</v>
      </c>
      <c r="G3" s="2" t="str">
        <f>LOOKUP(F3,{50,"不及格";60,"及格";70,"中等";80,"良好";90,"优秀"})</f>
        <v>良好</v>
      </c>
    </row>
    <row r="4" spans="1:7">
      <c r="A4" s="2">
        <v>150017</v>
      </c>
      <c r="B4" s="2" t="s">
        <v>9</v>
      </c>
      <c r="C4" s="2">
        <v>90</v>
      </c>
      <c r="D4" s="2">
        <v>86</v>
      </c>
      <c r="E4" s="2">
        <v>95</v>
      </c>
      <c r="F4" s="2">
        <f>ROUND(C4*0.3+D4*0.2+E4*0.5,0)</f>
        <v>92</v>
      </c>
      <c r="G4" s="2" t="str">
        <f>LOOKUP(F4,{50,"不及格";60,"及格";70,"中等";80,"良好";90,"优秀"})</f>
        <v>优秀</v>
      </c>
    </row>
    <row r="5" spans="1:7">
      <c r="A5" s="2">
        <v>151012</v>
      </c>
      <c r="B5" s="2" t="s">
        <v>10</v>
      </c>
      <c r="C5" s="2">
        <v>75</v>
      </c>
      <c r="D5" s="2">
        <v>68</v>
      </c>
      <c r="E5" s="2">
        <v>77</v>
      </c>
      <c r="F5" s="2">
        <f>ROUND(C5*0.3+D5*0.2+E5*0.5,0)</f>
        <v>75</v>
      </c>
      <c r="G5" s="2" t="str">
        <f>LOOKUP(F5,{50,"不及格";60,"及格";70,"中等";80,"良好";90,"优秀"})</f>
        <v>中等</v>
      </c>
    </row>
    <row r="6" spans="1:7">
      <c r="A6" s="2">
        <v>151306</v>
      </c>
      <c r="B6" s="2" t="s">
        <v>11</v>
      </c>
      <c r="C6" s="2">
        <v>85</v>
      </c>
      <c r="D6" s="2">
        <v>88</v>
      </c>
      <c r="E6" s="2">
        <v>90</v>
      </c>
      <c r="F6" s="2">
        <f t="shared" ref="F4:F39" si="0">ROUND(C6*0.3+D6*0.2+E6*0.5,0)</f>
        <v>88</v>
      </c>
      <c r="G6" s="2" t="str">
        <f>LOOKUP(F6,{50,"不及格";60,"及格";70,"中等";80,"良好";90,"优秀"})</f>
        <v>良好</v>
      </c>
    </row>
    <row r="7" spans="1:7">
      <c r="A7" s="2">
        <v>151312</v>
      </c>
      <c r="B7" s="2" t="s">
        <v>12</v>
      </c>
      <c r="C7" s="2">
        <v>70</v>
      </c>
      <c r="D7" s="2">
        <v>75</v>
      </c>
      <c r="E7" s="2">
        <v>66</v>
      </c>
      <c r="F7" s="2">
        <f t="shared" si="0"/>
        <v>69</v>
      </c>
      <c r="G7" s="2" t="str">
        <f>LOOKUP(F7,{50,"不及格";60,"及格";70,"中等";80,"良好";90,"优秀"})</f>
        <v>及格</v>
      </c>
    </row>
    <row r="8" spans="1:7">
      <c r="A8" s="2">
        <v>151315</v>
      </c>
      <c r="B8" s="2" t="s">
        <v>13</v>
      </c>
      <c r="C8" s="2">
        <v>75</v>
      </c>
      <c r="D8" s="2">
        <v>80</v>
      </c>
      <c r="E8" s="2">
        <v>86</v>
      </c>
      <c r="F8" s="2">
        <f t="shared" si="0"/>
        <v>82</v>
      </c>
      <c r="G8" s="2" t="str">
        <f>LOOKUP(F8,{50,"不及格";60,"及格";70,"中等";80,"良好";90,"优秀"})</f>
        <v>良好</v>
      </c>
    </row>
    <row r="9" spans="1:7">
      <c r="A9" s="2">
        <v>151412</v>
      </c>
      <c r="B9" s="2" t="s">
        <v>14</v>
      </c>
      <c r="C9" s="2">
        <v>95</v>
      </c>
      <c r="D9" s="2">
        <v>86</v>
      </c>
      <c r="E9" s="2">
        <v>92</v>
      </c>
      <c r="F9" s="2">
        <f t="shared" si="0"/>
        <v>92</v>
      </c>
      <c r="G9" s="2" t="str">
        <f>LOOKUP(F9,{50,"不及格";60,"及格";70,"中等";80,"良好";90,"优秀"})</f>
        <v>优秀</v>
      </c>
    </row>
    <row r="10" spans="1:7">
      <c r="A10" s="2">
        <v>151417</v>
      </c>
      <c r="B10" s="2" t="s">
        <v>15</v>
      </c>
      <c r="C10" s="2">
        <v>70</v>
      </c>
      <c r="D10" s="2">
        <v>60</v>
      </c>
      <c r="E10" s="2">
        <v>55</v>
      </c>
      <c r="F10" s="2">
        <f t="shared" si="0"/>
        <v>61</v>
      </c>
      <c r="G10" s="2" t="str">
        <f>LOOKUP(F10,{50,"不及格";60,"及格";70,"中等";80,"良好";90,"优秀"})</f>
        <v>及格</v>
      </c>
    </row>
    <row r="11" spans="1:7">
      <c r="A11" s="2">
        <v>151428</v>
      </c>
      <c r="B11" s="2" t="s">
        <v>16</v>
      </c>
      <c r="C11" s="2">
        <v>85</v>
      </c>
      <c r="D11" s="2">
        <v>75</v>
      </c>
      <c r="E11" s="2">
        <v>80</v>
      </c>
      <c r="F11" s="2">
        <f t="shared" si="0"/>
        <v>81</v>
      </c>
      <c r="G11" s="2" t="str">
        <f>LOOKUP(F11,{50,"不及格";60,"及格";70,"中等";80,"良好";90,"优秀"})</f>
        <v>良好</v>
      </c>
    </row>
    <row r="12" spans="1:7">
      <c r="A12" s="2">
        <v>151501</v>
      </c>
      <c r="B12" s="2" t="s">
        <v>17</v>
      </c>
      <c r="C12" s="2">
        <v>75</v>
      </c>
      <c r="D12" s="2">
        <v>80</v>
      </c>
      <c r="E12" s="2">
        <v>83</v>
      </c>
      <c r="F12" s="2">
        <f t="shared" si="0"/>
        <v>80</v>
      </c>
      <c r="G12" s="2" t="str">
        <f>LOOKUP(F12,{50,"不及格";60,"及格";70,"中等";80,"良好";90,"优秀"})</f>
        <v>良好</v>
      </c>
    </row>
    <row r="13" spans="1:7">
      <c r="A13" s="2">
        <v>151508</v>
      </c>
      <c r="B13" s="2" t="s">
        <v>18</v>
      </c>
      <c r="C13" s="2">
        <v>88</v>
      </c>
      <c r="D13" s="2">
        <v>75</v>
      </c>
      <c r="E13" s="2">
        <v>76</v>
      </c>
      <c r="F13" s="2">
        <f t="shared" si="0"/>
        <v>79</v>
      </c>
      <c r="G13" s="2" t="str">
        <f>LOOKUP(F13,{50,"不及格";60,"及格";70,"中等";80,"良好";90,"优秀"})</f>
        <v>中等</v>
      </c>
    </row>
    <row r="14" spans="1:7">
      <c r="A14" s="2">
        <v>151603</v>
      </c>
      <c r="B14" s="2" t="s">
        <v>19</v>
      </c>
      <c r="C14" s="2">
        <v>70</v>
      </c>
      <c r="D14" s="2">
        <v>83</v>
      </c>
      <c r="E14" s="2">
        <v>83</v>
      </c>
      <c r="F14" s="2">
        <f t="shared" si="0"/>
        <v>79</v>
      </c>
      <c r="G14" s="2" t="str">
        <f>LOOKUP(F14,{50,"不及格";60,"及格";70,"中等";80,"良好";90,"优秀"})</f>
        <v>中等</v>
      </c>
    </row>
    <row r="15" spans="1:7">
      <c r="A15" s="2">
        <v>151612</v>
      </c>
      <c r="B15" s="2" t="s">
        <v>20</v>
      </c>
      <c r="C15" s="2">
        <v>70</v>
      </c>
      <c r="D15" s="2">
        <v>50</v>
      </c>
      <c r="E15" s="2">
        <v>45</v>
      </c>
      <c r="F15" s="2">
        <f t="shared" si="0"/>
        <v>54</v>
      </c>
      <c r="G15" s="2" t="str">
        <f>LOOKUP(F15,{50,"不及格";60,"及格";70,"中等";80,"良好";90,"优秀"})</f>
        <v>不及格</v>
      </c>
    </row>
    <row r="16" spans="1:7">
      <c r="A16" s="2">
        <v>151711</v>
      </c>
      <c r="B16" s="2" t="s">
        <v>21</v>
      </c>
      <c r="C16" s="2">
        <v>93</v>
      </c>
      <c r="D16" s="2">
        <v>85</v>
      </c>
      <c r="E16" s="2">
        <v>88</v>
      </c>
      <c r="F16" s="2">
        <f t="shared" si="0"/>
        <v>89</v>
      </c>
      <c r="G16" s="2" t="str">
        <f>LOOKUP(F16,{50,"不及格";60,"及格";70,"中等";80,"良好";90,"优秀"})</f>
        <v>良好</v>
      </c>
    </row>
    <row r="17" spans="1:7">
      <c r="A17" s="2">
        <v>151715</v>
      </c>
      <c r="B17" s="2" t="s">
        <v>22</v>
      </c>
      <c r="C17" s="2">
        <v>75</v>
      </c>
      <c r="D17" s="2">
        <v>75</v>
      </c>
      <c r="E17" s="2">
        <v>68</v>
      </c>
      <c r="F17" s="2">
        <f t="shared" si="0"/>
        <v>72</v>
      </c>
      <c r="G17" s="2" t="str">
        <f>LOOKUP(F17,{50,"不及格";60,"及格";70,"中等";80,"良好";90,"优秀"})</f>
        <v>中等</v>
      </c>
    </row>
    <row r="18" spans="1:7">
      <c r="A18" s="2">
        <v>151809</v>
      </c>
      <c r="B18" s="2" t="s">
        <v>23</v>
      </c>
      <c r="C18" s="2">
        <v>65</v>
      </c>
      <c r="D18" s="2">
        <v>60</v>
      </c>
      <c r="E18" s="2">
        <v>63</v>
      </c>
      <c r="F18" s="2">
        <f t="shared" si="0"/>
        <v>63</v>
      </c>
      <c r="G18" s="2" t="str">
        <f>LOOKUP(F18,{50,"不及格";60,"及格";70,"中等";80,"良好";90,"优秀"})</f>
        <v>及格</v>
      </c>
    </row>
    <row r="19" spans="1:7">
      <c r="A19" s="2">
        <v>151816</v>
      </c>
      <c r="B19" s="2" t="s">
        <v>24</v>
      </c>
      <c r="C19" s="2">
        <v>90</v>
      </c>
      <c r="D19" s="2">
        <v>88</v>
      </c>
      <c r="E19" s="2">
        <v>93</v>
      </c>
      <c r="F19" s="2">
        <f t="shared" si="0"/>
        <v>91</v>
      </c>
      <c r="G19" s="2" t="str">
        <f>LOOKUP(F19,{50,"不及格";60,"及格";70,"中等";80,"良好";90,"优秀"})</f>
        <v>优秀</v>
      </c>
    </row>
    <row r="20" spans="1:7">
      <c r="A20" s="2">
        <v>151823</v>
      </c>
      <c r="B20" s="2" t="s">
        <v>25</v>
      </c>
      <c r="C20" s="2">
        <v>86</v>
      </c>
      <c r="D20" s="2">
        <v>75</v>
      </c>
      <c r="E20" s="2">
        <v>83</v>
      </c>
      <c r="F20" s="2">
        <f t="shared" si="0"/>
        <v>82</v>
      </c>
      <c r="G20" s="2" t="str">
        <f>LOOKUP(F20,{50,"不及格";60,"及格";70,"中等";80,"良好";90,"优秀"})</f>
        <v>良好</v>
      </c>
    </row>
    <row r="21" spans="1:7">
      <c r="A21" s="2">
        <v>152101</v>
      </c>
      <c r="B21" s="2" t="s">
        <v>26</v>
      </c>
      <c r="C21" s="2">
        <v>80</v>
      </c>
      <c r="D21" s="2">
        <v>75</v>
      </c>
      <c r="E21" s="2">
        <v>88</v>
      </c>
      <c r="F21" s="2">
        <f t="shared" si="0"/>
        <v>83</v>
      </c>
      <c r="G21" s="2" t="str">
        <f>LOOKUP(F21,{50,"不及格";60,"及格";70,"中等";80,"良好";90,"优秀"})</f>
        <v>良好</v>
      </c>
    </row>
    <row r="22" spans="1:7">
      <c r="A22" s="2">
        <v>152111</v>
      </c>
      <c r="B22" s="2" t="s">
        <v>27</v>
      </c>
      <c r="C22" s="2">
        <v>70</v>
      </c>
      <c r="D22" s="2">
        <v>65</v>
      </c>
      <c r="E22" s="2">
        <v>45</v>
      </c>
      <c r="F22" s="2">
        <f t="shared" si="0"/>
        <v>57</v>
      </c>
      <c r="G22" s="2" t="str">
        <f>LOOKUP(F22,{50,"不及格";60,"及格";70,"中等";80,"良好";90,"优秀"})</f>
        <v>不及格</v>
      </c>
    </row>
    <row r="23" spans="1:7">
      <c r="A23" s="2">
        <v>152116</v>
      </c>
      <c r="B23" s="2" t="s">
        <v>28</v>
      </c>
      <c r="C23" s="2">
        <v>86</v>
      </c>
      <c r="D23" s="2">
        <v>75</v>
      </c>
      <c r="E23" s="2">
        <v>83</v>
      </c>
      <c r="F23" s="2">
        <f t="shared" si="0"/>
        <v>82</v>
      </c>
      <c r="G23" s="2" t="str">
        <f>LOOKUP(F23,{50,"不及格";60,"及格";70,"中等";80,"良好";90,"优秀"})</f>
        <v>良好</v>
      </c>
    </row>
    <row r="24" spans="1:7">
      <c r="A24" s="2">
        <v>152122</v>
      </c>
      <c r="B24" s="2" t="s">
        <v>29</v>
      </c>
      <c r="C24" s="2">
        <v>93</v>
      </c>
      <c r="D24" s="2">
        <v>85</v>
      </c>
      <c r="E24" s="2">
        <v>88</v>
      </c>
      <c r="F24" s="2">
        <f t="shared" si="0"/>
        <v>89</v>
      </c>
      <c r="G24" s="2" t="str">
        <f>LOOKUP(F24,{50,"不及格";60,"及格";70,"中等";80,"良好";90,"优秀"})</f>
        <v>良好</v>
      </c>
    </row>
    <row r="25" spans="1:7">
      <c r="A25" s="2">
        <v>152309</v>
      </c>
      <c r="B25" s="2" t="s">
        <v>30</v>
      </c>
      <c r="C25" s="2">
        <v>86</v>
      </c>
      <c r="D25" s="2">
        <v>75</v>
      </c>
      <c r="E25" s="2">
        <v>83</v>
      </c>
      <c r="F25" s="2">
        <f t="shared" si="0"/>
        <v>82</v>
      </c>
      <c r="G25" s="2" t="str">
        <f>LOOKUP(F25,{50,"不及格";60,"及格";70,"中等";80,"良好";90,"优秀"})</f>
        <v>良好</v>
      </c>
    </row>
    <row r="26" spans="1:7">
      <c r="A26" s="2">
        <v>152311</v>
      </c>
      <c r="B26" s="2" t="s">
        <v>31</v>
      </c>
      <c r="C26" s="2">
        <v>80</v>
      </c>
      <c r="D26" s="2">
        <v>85</v>
      </c>
      <c r="E26" s="2">
        <v>83</v>
      </c>
      <c r="F26" s="2">
        <f t="shared" si="0"/>
        <v>83</v>
      </c>
      <c r="G26" s="2" t="str">
        <f>LOOKUP(F26,{50,"不及格";60,"及格";70,"中等";80,"良好";90,"优秀"})</f>
        <v>良好</v>
      </c>
    </row>
    <row r="27" spans="1:7">
      <c r="A27" s="2">
        <v>152318</v>
      </c>
      <c r="B27" s="2" t="s">
        <v>32</v>
      </c>
      <c r="C27" s="2">
        <v>86</v>
      </c>
      <c r="D27" s="2">
        <v>75</v>
      </c>
      <c r="E27" s="2">
        <v>83</v>
      </c>
      <c r="F27" s="2">
        <f t="shared" si="0"/>
        <v>82</v>
      </c>
      <c r="G27" s="2" t="str">
        <f>LOOKUP(F27,{50,"不及格";60,"及格";70,"中等";80,"良好";90,"优秀"})</f>
        <v>良好</v>
      </c>
    </row>
    <row r="28" spans="1:7">
      <c r="A28" s="2">
        <v>152319</v>
      </c>
      <c r="B28" s="2" t="s">
        <v>33</v>
      </c>
      <c r="C28" s="2">
        <v>93</v>
      </c>
      <c r="D28" s="2">
        <v>85</v>
      </c>
      <c r="E28" s="2">
        <v>88</v>
      </c>
      <c r="F28" s="2">
        <f t="shared" si="0"/>
        <v>89</v>
      </c>
      <c r="G28" s="2" t="str">
        <f>LOOKUP(F28,{50,"不及格";60,"及格";70,"中等";80,"良好";90,"优秀"})</f>
        <v>良好</v>
      </c>
    </row>
    <row r="29" spans="1:7">
      <c r="A29" s="2">
        <v>152511</v>
      </c>
      <c r="B29" s="2" t="s">
        <v>34</v>
      </c>
      <c r="C29" s="2">
        <v>70</v>
      </c>
      <c r="D29" s="2">
        <v>66</v>
      </c>
      <c r="E29" s="2">
        <v>78</v>
      </c>
      <c r="F29" s="2">
        <f t="shared" si="0"/>
        <v>73</v>
      </c>
      <c r="G29" s="2" t="str">
        <f>LOOKUP(F29,{50,"不及格";60,"及格";70,"中等";80,"良好";90,"优秀"})</f>
        <v>中等</v>
      </c>
    </row>
    <row r="30" spans="1:7">
      <c r="A30" s="2">
        <v>152512</v>
      </c>
      <c r="B30" s="2" t="s">
        <v>35</v>
      </c>
      <c r="C30" s="2">
        <v>86</v>
      </c>
      <c r="D30" s="2">
        <v>85</v>
      </c>
      <c r="E30" s="2">
        <v>93</v>
      </c>
      <c r="F30" s="2">
        <f t="shared" si="0"/>
        <v>89</v>
      </c>
      <c r="G30" s="2" t="str">
        <f>LOOKUP(F30,{50,"不及格";60,"及格";70,"中等";80,"良好";90,"优秀"})</f>
        <v>良好</v>
      </c>
    </row>
    <row r="31" spans="1:7">
      <c r="A31" s="2">
        <v>152612</v>
      </c>
      <c r="B31" s="2" t="s">
        <v>36</v>
      </c>
      <c r="C31" s="2">
        <v>86</v>
      </c>
      <c r="D31" s="2">
        <v>75</v>
      </c>
      <c r="E31" s="2">
        <v>83</v>
      </c>
      <c r="F31" s="2">
        <f t="shared" si="0"/>
        <v>82</v>
      </c>
      <c r="G31" s="2" t="str">
        <f>LOOKUP(F31,{50,"不及格";60,"及格";70,"中等";80,"良好";90,"优秀"})</f>
        <v>良好</v>
      </c>
    </row>
    <row r="32" spans="1:7">
      <c r="A32" s="2">
        <v>152702</v>
      </c>
      <c r="B32" s="2" t="s">
        <v>37</v>
      </c>
      <c r="C32" s="2">
        <v>93</v>
      </c>
      <c r="D32" s="2">
        <v>85</v>
      </c>
      <c r="E32" s="2">
        <v>88</v>
      </c>
      <c r="F32" s="2">
        <f t="shared" si="0"/>
        <v>89</v>
      </c>
      <c r="G32" s="2" t="str">
        <f>LOOKUP(F32,{50,"不及格";60,"及格";70,"中等";80,"良好";90,"优秀"})</f>
        <v>良好</v>
      </c>
    </row>
    <row r="33" spans="1:7">
      <c r="A33" s="2">
        <v>152703</v>
      </c>
      <c r="B33" s="2" t="s">
        <v>38</v>
      </c>
      <c r="C33" s="2">
        <v>66</v>
      </c>
      <c r="D33" s="2">
        <v>75</v>
      </c>
      <c r="E33" s="2">
        <v>73</v>
      </c>
      <c r="F33" s="2">
        <f t="shared" si="0"/>
        <v>71</v>
      </c>
      <c r="G33" s="2" t="str">
        <f>LOOKUP(F33,{50,"不及格";60,"及格";70,"中等";80,"良好";90,"优秀"})</f>
        <v>中等</v>
      </c>
    </row>
    <row r="34" spans="1:7">
      <c r="A34" s="2">
        <v>152713</v>
      </c>
      <c r="B34" s="2" t="s">
        <v>39</v>
      </c>
      <c r="C34" s="2">
        <v>86</v>
      </c>
      <c r="D34" s="2">
        <v>75</v>
      </c>
      <c r="E34" s="2">
        <v>83</v>
      </c>
      <c r="F34" s="2">
        <f t="shared" si="0"/>
        <v>82</v>
      </c>
      <c r="G34" s="2" t="str">
        <f>LOOKUP(F34,{50,"不及格";60,"及格";70,"中等";80,"良好";90,"优秀"})</f>
        <v>良好</v>
      </c>
    </row>
    <row r="35" spans="1:7">
      <c r="A35" s="2">
        <v>152911</v>
      </c>
      <c r="B35" s="2" t="s">
        <v>40</v>
      </c>
      <c r="C35" s="2">
        <v>93</v>
      </c>
      <c r="D35" s="2">
        <v>85</v>
      </c>
      <c r="E35" s="2">
        <v>88</v>
      </c>
      <c r="F35" s="2">
        <f t="shared" si="0"/>
        <v>89</v>
      </c>
      <c r="G35" s="2" t="str">
        <f>LOOKUP(F35,{50,"不及格";60,"及格";70,"中等";80,"良好";90,"优秀"})</f>
        <v>良好</v>
      </c>
    </row>
    <row r="36" spans="1:7">
      <c r="A36" s="2">
        <v>152918</v>
      </c>
      <c r="B36" s="2" t="s">
        <v>41</v>
      </c>
      <c r="C36" s="2">
        <v>86</v>
      </c>
      <c r="D36" s="2">
        <v>85</v>
      </c>
      <c r="E36" s="2">
        <v>83</v>
      </c>
      <c r="F36" s="2">
        <f t="shared" si="0"/>
        <v>84</v>
      </c>
      <c r="G36" s="2" t="str">
        <f>LOOKUP(F36,{50,"不及格";60,"及格";70,"中等";80,"良好";90,"优秀"})</f>
        <v>良好</v>
      </c>
    </row>
    <row r="37" spans="1:7">
      <c r="A37" s="2">
        <v>152922</v>
      </c>
      <c r="B37" s="2" t="s">
        <v>42</v>
      </c>
      <c r="C37" s="2">
        <v>86</v>
      </c>
      <c r="D37" s="2">
        <v>75</v>
      </c>
      <c r="E37" s="2">
        <v>83</v>
      </c>
      <c r="F37" s="2">
        <f t="shared" si="0"/>
        <v>82</v>
      </c>
      <c r="G37" s="2" t="str">
        <f>LOOKUP(F37,{50,"不及格";60,"及格";70,"中等";80,"良好";90,"优秀"})</f>
        <v>良好</v>
      </c>
    </row>
    <row r="38" spans="1:7">
      <c r="A38" s="2">
        <v>153003</v>
      </c>
      <c r="B38" s="2" t="s">
        <v>43</v>
      </c>
      <c r="C38" s="2">
        <v>83</v>
      </c>
      <c r="D38" s="2">
        <v>85</v>
      </c>
      <c r="E38" s="2">
        <v>88</v>
      </c>
      <c r="F38" s="2">
        <f t="shared" si="0"/>
        <v>86</v>
      </c>
      <c r="G38" s="2" t="str">
        <f>LOOKUP(F38,{50,"不及格";60,"及格";70,"中等";80,"良好";90,"优秀"})</f>
        <v>良好</v>
      </c>
    </row>
    <row r="39" spans="1:7">
      <c r="A39" s="2">
        <v>153106</v>
      </c>
      <c r="B39" s="2" t="s">
        <v>44</v>
      </c>
      <c r="C39" s="2">
        <v>76</v>
      </c>
      <c r="D39" s="2">
        <v>75</v>
      </c>
      <c r="E39" s="2">
        <v>63</v>
      </c>
      <c r="F39" s="2">
        <f t="shared" si="0"/>
        <v>69</v>
      </c>
      <c r="G39" s="2" t="str">
        <f>LOOKUP(F39,{50,"不及格";60,"及格";70,"中等";80,"良好";90,"优秀"})</f>
        <v>及格</v>
      </c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 t="s">
        <v>45</v>
      </c>
      <c r="C43" s="2">
        <f>ROUND(AVERAGE(C2:C39),2)</f>
        <v>81.74</v>
      </c>
      <c r="D43" s="2">
        <f>ROUND(AVERAGE(D2:D39),2)</f>
        <v>77.32</v>
      </c>
      <c r="E43" s="2">
        <f>ROUND(AVERAGE(E2:E39),2)</f>
        <v>79.87</v>
      </c>
      <c r="F43" s="2">
        <f>ROUND(AVERAGE(F2:F39),2)</f>
        <v>79.95</v>
      </c>
      <c r="G43" s="2"/>
    </row>
    <row r="44" spans="1:7">
      <c r="A44" s="2"/>
      <c r="B44" s="2" t="s">
        <v>46</v>
      </c>
      <c r="C44" s="2">
        <f>MAX(C2:C39)</f>
        <v>95</v>
      </c>
      <c r="D44" s="2">
        <f>MAX(D2:D39)</f>
        <v>88</v>
      </c>
      <c r="E44" s="2">
        <f>MAX(E2:E39)</f>
        <v>95</v>
      </c>
      <c r="F44" s="2">
        <f>MAX(F2:F39)</f>
        <v>92</v>
      </c>
      <c r="G44" s="2"/>
    </row>
    <row r="45" spans="1:7">
      <c r="A45" s="2"/>
      <c r="B45" s="2" t="s">
        <v>47</v>
      </c>
      <c r="C45" s="2">
        <f>MIN(C2:C39)</f>
        <v>65</v>
      </c>
      <c r="D45" s="2">
        <f>MIN(D2:D39)</f>
        <v>50</v>
      </c>
      <c r="E45" s="2">
        <f>MIN(E2:E39)</f>
        <v>45</v>
      </c>
      <c r="F45" s="2">
        <f>MIN(F2:F39)</f>
        <v>54</v>
      </c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 t="s">
        <v>48</v>
      </c>
      <c r="C47" s="2">
        <f>COUNTIF(C2:C39,"&gt;=90")</f>
        <v>8</v>
      </c>
      <c r="D47" s="2">
        <f>COUNTIF(D2:D39,"&gt;=90")</f>
        <v>0</v>
      </c>
      <c r="E47" s="2">
        <f>COUNTIF(E2:E39,"&gt;=90")</f>
        <v>5</v>
      </c>
      <c r="F47" s="2">
        <f>COUNTIF(F2:F39,"&gt;=90")</f>
        <v>3</v>
      </c>
      <c r="G47" s="2"/>
    </row>
    <row r="48" spans="1:7">
      <c r="A48" s="2"/>
      <c r="B48" s="2" t="s">
        <v>49</v>
      </c>
      <c r="C48" s="2">
        <f>COUNTIF(C2:C39,"&gt;=80")-COUNTIF(C2:C39,"&gt;=90")</f>
        <v>16</v>
      </c>
      <c r="D48" s="2">
        <f>COUNTIF(D2:D39,"&gt;=80")-COUNTIF(D2:D39,"&gt;=90")</f>
        <v>17</v>
      </c>
      <c r="E48" s="2">
        <f>COUNTIF(E2:E39,"&gt;=80")-COUNTIF(E2:E39,"&gt;=90")</f>
        <v>22</v>
      </c>
      <c r="F48" s="2">
        <f>COUNTIF(F2:F39,"&gt;=80")-COUNTIF(F2:F39,"&gt;=90")</f>
        <v>23</v>
      </c>
      <c r="G48" s="2"/>
    </row>
    <row r="49" spans="1:7">
      <c r="A49" s="2"/>
      <c r="B49" s="2" t="s">
        <v>50</v>
      </c>
      <c r="C49" s="2">
        <f>COUNTIF(C2:C39,"&gt;=70")-COUNTIF(C2:C39,"&gt;=80")</f>
        <v>12</v>
      </c>
      <c r="D49" s="2">
        <f>COUNTIF(D2:D39,"&gt;=70")-COUNTIF(D2:D39,"&gt;=80")</f>
        <v>15</v>
      </c>
      <c r="E49" s="2">
        <f>COUNTIF(E2:E39,"&gt;=70")-COUNTIF(E2:E39,"&gt;=80")</f>
        <v>4</v>
      </c>
      <c r="F49" s="2">
        <f>COUNTIF(F2:F39,"&gt;=70")-COUNTIF(F2:F39,"&gt;=80")</f>
        <v>6</v>
      </c>
      <c r="G49" s="2"/>
    </row>
    <row r="50" spans="1:7">
      <c r="A50" s="2"/>
      <c r="B50" s="2" t="s">
        <v>51</v>
      </c>
      <c r="C50" s="2">
        <f>COUNTIF(C2:C39,"&gt;=60")-COUNTIF(C2:C39,"&gt;=70")</f>
        <v>2</v>
      </c>
      <c r="D50" s="2">
        <f>COUNTIF(D2:D39,"&gt;=60")-COUNTIF(D2:D39,"&gt;=70")</f>
        <v>5</v>
      </c>
      <c r="E50" s="2">
        <f>COUNTIF(E2:E39,"&gt;=60")-COUNTIF(E2:E39,"&gt;=70")</f>
        <v>4</v>
      </c>
      <c r="F50" s="2">
        <f>COUNTIF(F2:F39,"&gt;=60")-COUNTIF(F2:F39,"&gt;=70")</f>
        <v>4</v>
      </c>
      <c r="G50" s="2"/>
    </row>
    <row r="51" spans="1:7">
      <c r="A51" s="2"/>
      <c r="B51" s="2" t="s">
        <v>52</v>
      </c>
      <c r="C51" s="2">
        <f>COUNTIF(C2:C39,"&lt;60")</f>
        <v>0</v>
      </c>
      <c r="D51" s="2">
        <f>COUNTIF(D2:D39,"&lt;60")</f>
        <v>1</v>
      </c>
      <c r="E51" s="2">
        <f>COUNTIF(E2:E39,"&lt;60")</f>
        <v>3</v>
      </c>
      <c r="F51" s="2">
        <f>COUNTIF(F2:F39,"&lt;60")</f>
        <v>2</v>
      </c>
      <c r="G51" s="2"/>
    </row>
  </sheetData>
  <conditionalFormatting sqref="F2:F39">
    <cfRule type="cellIs" dxfId="0" priority="2" operator="greaterThan">
      <formula>89</formula>
    </cfRule>
    <cfRule type="cellIs" dxfId="1" priority="1" operator="lessThan">
      <formula>60</formula>
    </cfRule>
  </conditionalFormatting>
  <conditionalFormatting sqref="G2:G39">
    <cfRule type="containsText" dxfId="2" priority="4" operator="between" text="优秀">
      <formula>NOT(ISERROR(SEARCH("优秀",G2)))</formula>
    </cfRule>
    <cfRule type="containsText" dxfId="3" priority="3" operator="between" text="不及格">
      <formula>NOT(ISERROR(SEARCH("不及格",G2)))</formula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workbookViewId="0">
      <selection activeCell="C1" sqref="C1:F1"/>
    </sheetView>
  </sheetViews>
  <sheetFormatPr defaultColWidth="8.88888888888889" defaultRowHeight="14.4" outlineLevelCol="6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153107</v>
      </c>
      <c r="B2" s="2" t="s">
        <v>53</v>
      </c>
      <c r="C2" s="2">
        <v>95</v>
      </c>
      <c r="D2" s="2">
        <v>98</v>
      </c>
      <c r="E2" s="2">
        <v>94</v>
      </c>
      <c r="F2" s="2">
        <f>ROUND(C2*0.3+D2*0.2+E2*0.5,0)</f>
        <v>95</v>
      </c>
      <c r="G2" s="2" t="str">
        <f>LOOKUP(F2,{50,"不及格";60,"及格";70,"中等";80,"良好";90,"优秀"})</f>
        <v>优秀</v>
      </c>
    </row>
    <row r="3" spans="1:7">
      <c r="A3" s="2">
        <v>153108</v>
      </c>
      <c r="B3" s="2" t="s">
        <v>54</v>
      </c>
      <c r="C3" s="2">
        <v>84</v>
      </c>
      <c r="D3" s="2">
        <v>86</v>
      </c>
      <c r="E3" s="2">
        <v>87</v>
      </c>
      <c r="F3" s="2">
        <f t="shared" ref="F3:F35" si="0">ROUND(C3*0.3+D3*0.2+E3*0.5,0)</f>
        <v>86</v>
      </c>
      <c r="G3" s="2" t="str">
        <f>LOOKUP(F3,{50,"不及格";60,"及格";70,"中等";80,"良好";90,"优秀"})</f>
        <v>良好</v>
      </c>
    </row>
    <row r="4" spans="1:7">
      <c r="A4" s="2">
        <v>153109</v>
      </c>
      <c r="B4" s="2" t="s">
        <v>55</v>
      </c>
      <c r="C4" s="2">
        <v>94</v>
      </c>
      <c r="D4" s="2">
        <v>93</v>
      </c>
      <c r="E4" s="2">
        <v>99</v>
      </c>
      <c r="F4" s="2">
        <f t="shared" si="0"/>
        <v>96</v>
      </c>
      <c r="G4" s="2" t="str">
        <f>LOOKUP(F4,{50,"不及格";60,"及格";70,"中等";80,"良好";90,"优秀"})</f>
        <v>优秀</v>
      </c>
    </row>
    <row r="5" spans="1:7">
      <c r="A5" s="2">
        <v>153110</v>
      </c>
      <c r="B5" s="2" t="s">
        <v>56</v>
      </c>
      <c r="C5" s="2">
        <v>76</v>
      </c>
      <c r="D5" s="2">
        <v>78</v>
      </c>
      <c r="E5" s="2">
        <v>85</v>
      </c>
      <c r="F5" s="2">
        <f t="shared" si="0"/>
        <v>81</v>
      </c>
      <c r="G5" s="2" t="str">
        <f>LOOKUP(F5,{50,"不及格";60,"及格";70,"中等";80,"良好";90,"优秀"})</f>
        <v>良好</v>
      </c>
    </row>
    <row r="6" spans="1:7">
      <c r="A6" s="2">
        <v>153111</v>
      </c>
      <c r="B6" s="2" t="s">
        <v>57</v>
      </c>
      <c r="C6" s="2">
        <v>78</v>
      </c>
      <c r="D6" s="2">
        <v>84</v>
      </c>
      <c r="E6" s="2">
        <v>79</v>
      </c>
      <c r="F6" s="2">
        <f t="shared" si="0"/>
        <v>80</v>
      </c>
      <c r="G6" s="2" t="str">
        <f>LOOKUP(F6,{50,"不及格";60,"及格";70,"中等";80,"良好";90,"优秀"})</f>
        <v>良好</v>
      </c>
    </row>
    <row r="7" spans="1:7">
      <c r="A7" s="2">
        <v>153112</v>
      </c>
      <c r="B7" s="2" t="s">
        <v>58</v>
      </c>
      <c r="C7" s="2">
        <v>65</v>
      </c>
      <c r="D7" s="2">
        <v>68</v>
      </c>
      <c r="E7" s="2">
        <v>75</v>
      </c>
      <c r="F7" s="2">
        <f t="shared" si="0"/>
        <v>71</v>
      </c>
      <c r="G7" s="2" t="str">
        <f>LOOKUP(F7,{50,"不及格";60,"及格";70,"中等";80,"良好";90,"优秀"})</f>
        <v>中等</v>
      </c>
    </row>
    <row r="8" spans="1:7">
      <c r="A8" s="2">
        <v>153113</v>
      </c>
      <c r="B8" s="2" t="s">
        <v>59</v>
      </c>
      <c r="C8" s="2">
        <v>84</v>
      </c>
      <c r="D8" s="2">
        <v>75</v>
      </c>
      <c r="E8" s="2">
        <v>74</v>
      </c>
      <c r="F8" s="2">
        <f t="shared" si="0"/>
        <v>77</v>
      </c>
      <c r="G8" s="2" t="str">
        <f>LOOKUP(F8,{50,"不及格";60,"及格";70,"中等";80,"良好";90,"优秀"})</f>
        <v>中等</v>
      </c>
    </row>
    <row r="9" spans="1:7">
      <c r="A9" s="2">
        <v>153114</v>
      </c>
      <c r="B9" s="2" t="s">
        <v>60</v>
      </c>
      <c r="C9" s="2">
        <v>76</v>
      </c>
      <c r="D9" s="2">
        <v>79</v>
      </c>
      <c r="E9" s="2">
        <v>74</v>
      </c>
      <c r="F9" s="2">
        <f t="shared" si="0"/>
        <v>76</v>
      </c>
      <c r="G9" s="2" t="str">
        <f>LOOKUP(F9,{50,"不及格";60,"及格";70,"中等";80,"良好";90,"优秀"})</f>
        <v>中等</v>
      </c>
    </row>
    <row r="10" spans="1:7">
      <c r="A10" s="2">
        <v>153115</v>
      </c>
      <c r="B10" s="2" t="s">
        <v>61</v>
      </c>
      <c r="C10" s="2">
        <v>59</v>
      </c>
      <c r="D10" s="2">
        <v>64</v>
      </c>
      <c r="E10" s="2">
        <v>66</v>
      </c>
      <c r="F10" s="2">
        <f t="shared" si="0"/>
        <v>64</v>
      </c>
      <c r="G10" s="2" t="str">
        <f>LOOKUP(F10,{50,"不及格";60,"及格";70,"中等";80,"良好";90,"优秀"})</f>
        <v>及格</v>
      </c>
    </row>
    <row r="11" spans="1:7">
      <c r="A11" s="2">
        <v>153116</v>
      </c>
      <c r="B11" s="2" t="s">
        <v>62</v>
      </c>
      <c r="C11" s="2">
        <v>84</v>
      </c>
      <c r="D11" s="2">
        <v>82</v>
      </c>
      <c r="E11" s="2">
        <v>86</v>
      </c>
      <c r="F11" s="2">
        <f t="shared" si="0"/>
        <v>85</v>
      </c>
      <c r="G11" s="2" t="str">
        <f>LOOKUP(F11,{50,"不及格";60,"及格";70,"中等";80,"良好";90,"优秀"})</f>
        <v>良好</v>
      </c>
    </row>
    <row r="12" spans="1:7">
      <c r="A12" s="2">
        <v>153117</v>
      </c>
      <c r="B12" s="2" t="s">
        <v>63</v>
      </c>
      <c r="C12" s="2">
        <v>85</v>
      </c>
      <c r="D12" s="2">
        <v>97</v>
      </c>
      <c r="E12" s="2">
        <v>96</v>
      </c>
      <c r="F12" s="2">
        <f t="shared" si="0"/>
        <v>93</v>
      </c>
      <c r="G12" s="2" t="str">
        <f>LOOKUP(F12,{50,"不及格";60,"及格";70,"中等";80,"良好";90,"优秀"})</f>
        <v>优秀</v>
      </c>
    </row>
    <row r="13" spans="1:7">
      <c r="A13" s="2">
        <v>153118</v>
      </c>
      <c r="B13" s="2" t="s">
        <v>64</v>
      </c>
      <c r="C13" s="2">
        <v>75</v>
      </c>
      <c r="D13" s="2">
        <v>84</v>
      </c>
      <c r="E13" s="2">
        <v>84</v>
      </c>
      <c r="F13" s="2">
        <f t="shared" si="0"/>
        <v>81</v>
      </c>
      <c r="G13" s="2" t="str">
        <f>LOOKUP(F13,{50,"不及格";60,"及格";70,"中等";80,"良好";90,"优秀"})</f>
        <v>良好</v>
      </c>
    </row>
    <row r="14" spans="1:7">
      <c r="A14" s="2">
        <v>153119</v>
      </c>
      <c r="B14" s="2" t="s">
        <v>65</v>
      </c>
      <c r="C14" s="2">
        <v>86</v>
      </c>
      <c r="D14" s="2">
        <v>85</v>
      </c>
      <c r="E14" s="2">
        <v>87</v>
      </c>
      <c r="F14" s="2">
        <f t="shared" si="0"/>
        <v>86</v>
      </c>
      <c r="G14" s="2" t="str">
        <f>LOOKUP(F14,{50,"不及格";60,"及格";70,"中等";80,"良好";90,"优秀"})</f>
        <v>良好</v>
      </c>
    </row>
    <row r="15" spans="1:7">
      <c r="A15" s="2">
        <v>153120</v>
      </c>
      <c r="B15" s="2" t="s">
        <v>66</v>
      </c>
      <c r="C15" s="2">
        <v>65</v>
      </c>
      <c r="D15" s="2">
        <v>67</v>
      </c>
      <c r="E15" s="2">
        <v>62</v>
      </c>
      <c r="F15" s="2">
        <f t="shared" si="0"/>
        <v>64</v>
      </c>
      <c r="G15" s="2" t="str">
        <f>LOOKUP(F15,{50,"不及格";60,"及格";70,"中等";80,"良好";90,"优秀"})</f>
        <v>及格</v>
      </c>
    </row>
    <row r="16" spans="1:7">
      <c r="A16" s="2">
        <v>153121</v>
      </c>
      <c r="B16" s="2" t="s">
        <v>67</v>
      </c>
      <c r="C16" s="2">
        <v>83</v>
      </c>
      <c r="D16" s="2">
        <v>85</v>
      </c>
      <c r="E16" s="2">
        <v>81</v>
      </c>
      <c r="F16" s="2">
        <f t="shared" si="0"/>
        <v>82</v>
      </c>
      <c r="G16" s="2" t="str">
        <f>LOOKUP(F16,{50,"不及格";60,"及格";70,"中等";80,"良好";90,"优秀"})</f>
        <v>良好</v>
      </c>
    </row>
    <row r="17" spans="1:7">
      <c r="A17" s="2">
        <v>153122</v>
      </c>
      <c r="B17" s="2" t="s">
        <v>68</v>
      </c>
      <c r="C17" s="2">
        <v>67</v>
      </c>
      <c r="D17" s="2">
        <v>51</v>
      </c>
      <c r="E17" s="2">
        <v>75</v>
      </c>
      <c r="F17" s="2">
        <f t="shared" si="0"/>
        <v>68</v>
      </c>
      <c r="G17" s="2" t="str">
        <f>LOOKUP(F17,{50,"不及格";60,"及格";70,"中等";80,"良好";90,"优秀"})</f>
        <v>及格</v>
      </c>
    </row>
    <row r="18" spans="1:7">
      <c r="A18" s="2">
        <v>153123</v>
      </c>
      <c r="B18" s="2" t="s">
        <v>69</v>
      </c>
      <c r="C18" s="2">
        <v>58</v>
      </c>
      <c r="D18" s="2">
        <v>56</v>
      </c>
      <c r="E18" s="2">
        <v>60</v>
      </c>
      <c r="F18" s="2">
        <f t="shared" si="0"/>
        <v>59</v>
      </c>
      <c r="G18" s="2" t="str">
        <f>LOOKUP(F18,{50,"不及格";60,"及格";70,"中等";80,"良好";90,"优秀"})</f>
        <v>不及格</v>
      </c>
    </row>
    <row r="19" spans="1:7">
      <c r="A19" s="2">
        <v>153124</v>
      </c>
      <c r="B19" s="2" t="s">
        <v>70</v>
      </c>
      <c r="C19" s="2">
        <v>87</v>
      </c>
      <c r="D19" s="2">
        <v>89</v>
      </c>
      <c r="E19" s="2">
        <v>91</v>
      </c>
      <c r="F19" s="2">
        <f t="shared" si="0"/>
        <v>89</v>
      </c>
      <c r="G19" s="2" t="str">
        <f>LOOKUP(F19,{50,"不及格";60,"及格";70,"中等";80,"良好";90,"优秀"})</f>
        <v>良好</v>
      </c>
    </row>
    <row r="20" spans="1:7">
      <c r="A20" s="2">
        <v>153125</v>
      </c>
      <c r="B20" s="2" t="s">
        <v>71</v>
      </c>
      <c r="C20" s="2">
        <v>53</v>
      </c>
      <c r="D20" s="2">
        <v>64</v>
      </c>
      <c r="E20" s="2">
        <v>59</v>
      </c>
      <c r="F20" s="2">
        <f t="shared" si="0"/>
        <v>58</v>
      </c>
      <c r="G20" s="2" t="str">
        <f>LOOKUP(F20,{50,"不及格";60,"及格";70,"中等";80,"良好";90,"优秀"})</f>
        <v>不及格</v>
      </c>
    </row>
    <row r="21" spans="1:7">
      <c r="A21" s="2">
        <v>153126</v>
      </c>
      <c r="B21" s="2" t="s">
        <v>72</v>
      </c>
      <c r="C21" s="2">
        <v>75</v>
      </c>
      <c r="D21" s="2">
        <v>78</v>
      </c>
      <c r="E21" s="2">
        <v>86</v>
      </c>
      <c r="F21" s="2">
        <f t="shared" si="0"/>
        <v>81</v>
      </c>
      <c r="G21" s="2" t="str">
        <f>LOOKUP(F21,{50,"不及格";60,"及格";70,"中等";80,"良好";90,"优秀"})</f>
        <v>良好</v>
      </c>
    </row>
    <row r="22" spans="1:7">
      <c r="A22" s="2">
        <v>153127</v>
      </c>
      <c r="B22" s="2" t="s">
        <v>73</v>
      </c>
      <c r="C22" s="2">
        <v>88</v>
      </c>
      <c r="D22" s="2">
        <v>79</v>
      </c>
      <c r="E22" s="2">
        <v>90</v>
      </c>
      <c r="F22" s="2">
        <f t="shared" si="0"/>
        <v>87</v>
      </c>
      <c r="G22" s="2" t="str">
        <f>LOOKUP(F22,{50,"不及格";60,"及格";70,"中等";80,"良好";90,"优秀"})</f>
        <v>良好</v>
      </c>
    </row>
    <row r="23" spans="1:7">
      <c r="A23" s="2">
        <v>153128</v>
      </c>
      <c r="B23" s="2" t="s">
        <v>74</v>
      </c>
      <c r="C23" s="2">
        <v>87</v>
      </c>
      <c r="D23" s="2">
        <v>95</v>
      </c>
      <c r="E23" s="2">
        <v>96</v>
      </c>
      <c r="F23" s="2">
        <f t="shared" si="0"/>
        <v>93</v>
      </c>
      <c r="G23" s="2" t="str">
        <f>LOOKUP(F23,{50,"不及格";60,"及格";70,"中等";80,"良好";90,"优秀"})</f>
        <v>优秀</v>
      </c>
    </row>
    <row r="24" spans="1:7">
      <c r="A24" s="2">
        <v>153129</v>
      </c>
      <c r="B24" s="2" t="s">
        <v>75</v>
      </c>
      <c r="C24" s="2">
        <v>84</v>
      </c>
      <c r="D24" s="2">
        <v>85</v>
      </c>
      <c r="E24" s="2">
        <v>92</v>
      </c>
      <c r="F24" s="2">
        <f t="shared" si="0"/>
        <v>88</v>
      </c>
      <c r="G24" s="2" t="str">
        <f>LOOKUP(F24,{50,"不及格";60,"及格";70,"中等";80,"良好";90,"优秀"})</f>
        <v>良好</v>
      </c>
    </row>
    <row r="25" spans="1:7">
      <c r="A25" s="2">
        <v>153130</v>
      </c>
      <c r="B25" s="2" t="s">
        <v>76</v>
      </c>
      <c r="C25" s="2">
        <v>74</v>
      </c>
      <c r="D25" s="2">
        <v>84</v>
      </c>
      <c r="E25" s="2">
        <v>83</v>
      </c>
      <c r="F25" s="2">
        <f t="shared" si="0"/>
        <v>81</v>
      </c>
      <c r="G25" s="2" t="str">
        <f>LOOKUP(F25,{50,"不及格";60,"及格";70,"中等";80,"良好";90,"优秀"})</f>
        <v>良好</v>
      </c>
    </row>
    <row r="26" spans="1:7">
      <c r="A26" s="2">
        <v>153131</v>
      </c>
      <c r="B26" s="2" t="s">
        <v>77</v>
      </c>
      <c r="C26" s="2">
        <v>57</v>
      </c>
      <c r="D26" s="2">
        <v>56</v>
      </c>
      <c r="E26" s="2">
        <v>62</v>
      </c>
      <c r="F26" s="2">
        <f t="shared" si="0"/>
        <v>59</v>
      </c>
      <c r="G26" s="2" t="str">
        <f>LOOKUP(F26,{50,"不及格";60,"及格";70,"中等";80,"良好";90,"优秀"})</f>
        <v>不及格</v>
      </c>
    </row>
    <row r="27" spans="1:7">
      <c r="A27" s="2">
        <v>153132</v>
      </c>
      <c r="B27" s="2" t="s">
        <v>78</v>
      </c>
      <c r="C27" s="2">
        <v>75</v>
      </c>
      <c r="D27" s="2">
        <v>73</v>
      </c>
      <c r="E27" s="2">
        <v>81</v>
      </c>
      <c r="F27" s="2">
        <f t="shared" si="0"/>
        <v>78</v>
      </c>
      <c r="G27" s="2" t="str">
        <f>LOOKUP(F27,{50,"不及格";60,"及格";70,"中等";80,"良好";90,"优秀"})</f>
        <v>中等</v>
      </c>
    </row>
    <row r="28" spans="1:7">
      <c r="A28" s="2">
        <v>153133</v>
      </c>
      <c r="B28" s="2" t="s">
        <v>79</v>
      </c>
      <c r="C28" s="2">
        <v>56</v>
      </c>
      <c r="D28" s="2">
        <v>57</v>
      </c>
      <c r="E28" s="2">
        <v>54</v>
      </c>
      <c r="F28" s="2">
        <f t="shared" si="0"/>
        <v>55</v>
      </c>
      <c r="G28" s="2" t="str">
        <f>LOOKUP(F28,{50,"不及格";60,"及格";70,"中等";80,"良好";90,"优秀"})</f>
        <v>不及格</v>
      </c>
    </row>
    <row r="29" spans="1:7">
      <c r="A29" s="2">
        <v>153134</v>
      </c>
      <c r="B29" s="2" t="s">
        <v>80</v>
      </c>
      <c r="C29" s="2">
        <v>67</v>
      </c>
      <c r="D29" s="2">
        <v>61</v>
      </c>
      <c r="E29" s="2">
        <v>64</v>
      </c>
      <c r="F29" s="2">
        <f t="shared" si="0"/>
        <v>64</v>
      </c>
      <c r="G29" s="2" t="str">
        <f>LOOKUP(F29,{50,"不及格";60,"及格";70,"中等";80,"良好";90,"优秀"})</f>
        <v>及格</v>
      </c>
    </row>
    <row r="30" spans="1:7">
      <c r="A30" s="2">
        <v>153135</v>
      </c>
      <c r="B30" s="2" t="s">
        <v>81</v>
      </c>
      <c r="C30" s="2">
        <v>78</v>
      </c>
      <c r="D30" s="2">
        <v>85</v>
      </c>
      <c r="E30" s="2">
        <v>94</v>
      </c>
      <c r="F30" s="2">
        <f t="shared" si="0"/>
        <v>87</v>
      </c>
      <c r="G30" s="2" t="str">
        <f>LOOKUP(F30,{50,"不及格";60,"及格";70,"中等";80,"良好";90,"优秀"})</f>
        <v>良好</v>
      </c>
    </row>
    <row r="31" spans="1:7">
      <c r="A31" s="2">
        <v>153136</v>
      </c>
      <c r="B31" s="2" t="s">
        <v>82</v>
      </c>
      <c r="C31" s="2">
        <v>84</v>
      </c>
      <c r="D31" s="2">
        <v>83</v>
      </c>
      <c r="E31" s="2">
        <v>75</v>
      </c>
      <c r="F31" s="2">
        <f t="shared" si="0"/>
        <v>79</v>
      </c>
      <c r="G31" s="2" t="str">
        <f>LOOKUP(F31,{50,"不及格";60,"及格";70,"中等";80,"良好";90,"优秀"})</f>
        <v>中等</v>
      </c>
    </row>
    <row r="32" spans="1:7">
      <c r="A32" s="2">
        <v>153137</v>
      </c>
      <c r="B32" s="2" t="s">
        <v>83</v>
      </c>
      <c r="C32" s="2">
        <v>83</v>
      </c>
      <c r="D32" s="2">
        <v>79</v>
      </c>
      <c r="E32" s="2">
        <v>88</v>
      </c>
      <c r="F32" s="2">
        <f t="shared" si="0"/>
        <v>85</v>
      </c>
      <c r="G32" s="2" t="str">
        <f>LOOKUP(F32,{50,"不及格";60,"及格";70,"中等";80,"良好";90,"优秀"})</f>
        <v>良好</v>
      </c>
    </row>
    <row r="33" spans="1:7">
      <c r="A33" s="2">
        <v>153138</v>
      </c>
      <c r="B33" s="2" t="s">
        <v>84</v>
      </c>
      <c r="C33" s="2">
        <v>75</v>
      </c>
      <c r="D33" s="2">
        <v>74</v>
      </c>
      <c r="E33" s="2">
        <v>79</v>
      </c>
      <c r="F33" s="2">
        <f t="shared" si="0"/>
        <v>77</v>
      </c>
      <c r="G33" s="2" t="str">
        <f>LOOKUP(F33,{50,"不及格";60,"及格";70,"中等";80,"良好";90,"优秀"})</f>
        <v>中等</v>
      </c>
    </row>
    <row r="34" spans="1:7">
      <c r="A34" s="2">
        <v>153139</v>
      </c>
      <c r="B34" s="2" t="s">
        <v>85</v>
      </c>
      <c r="C34" s="2">
        <v>60</v>
      </c>
      <c r="D34" s="2">
        <v>51</v>
      </c>
      <c r="E34" s="2">
        <v>54</v>
      </c>
      <c r="F34" s="2">
        <f t="shared" si="0"/>
        <v>55</v>
      </c>
      <c r="G34" s="2" t="str">
        <f>LOOKUP(F34,{50,"不及格";60,"及格";70,"中等";80,"良好";90,"优秀"})</f>
        <v>不及格</v>
      </c>
    </row>
    <row r="35" spans="1:7">
      <c r="A35" s="2">
        <v>153140</v>
      </c>
      <c r="B35" s="2" t="s">
        <v>86</v>
      </c>
      <c r="C35" s="2">
        <v>84</v>
      </c>
      <c r="D35" s="2">
        <v>87</v>
      </c>
      <c r="E35" s="2">
        <v>86</v>
      </c>
      <c r="F35" s="2">
        <f t="shared" si="0"/>
        <v>86</v>
      </c>
      <c r="G35" s="2" t="str">
        <f>LOOKUP(F35,{50,"不及格";60,"及格";70,"中等";80,"良好";90,"优秀"})</f>
        <v>良好</v>
      </c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 t="s">
        <v>45</v>
      </c>
      <c r="C39" s="2">
        <f>ROUND(AVERAGE(C2:C35),2)</f>
        <v>75.91</v>
      </c>
      <c r="D39" s="2">
        <f>ROUND(AVERAGE(D2:D35),2)</f>
        <v>76.82</v>
      </c>
      <c r="E39" s="2">
        <f>ROUND(AVERAGE(E2:E35),2)</f>
        <v>79.35</v>
      </c>
      <c r="F39" s="2">
        <f>ROUND(AVERAGE(F2:F35),2)</f>
        <v>77.82</v>
      </c>
      <c r="G39" s="2"/>
    </row>
    <row r="40" spans="1:7">
      <c r="A40" s="2"/>
      <c r="B40" s="2" t="s">
        <v>46</v>
      </c>
      <c r="C40" s="2">
        <f>MAX(C2:C35)</f>
        <v>95</v>
      </c>
      <c r="D40" s="2">
        <f>MAX(D2:D35)</f>
        <v>98</v>
      </c>
      <c r="E40" s="2">
        <f>MAX(E2:E35)</f>
        <v>99</v>
      </c>
      <c r="F40" s="2">
        <f>MAX(F2:F35)</f>
        <v>96</v>
      </c>
      <c r="G40" s="2"/>
    </row>
    <row r="41" spans="1:7">
      <c r="A41" s="2"/>
      <c r="B41" s="2" t="s">
        <v>47</v>
      </c>
      <c r="C41" s="2">
        <f>MIN(C2:C35)</f>
        <v>53</v>
      </c>
      <c r="D41" s="2">
        <f>MIN(D2:D35)</f>
        <v>51</v>
      </c>
      <c r="E41" s="2">
        <f>MIN(E2:E35)</f>
        <v>54</v>
      </c>
      <c r="F41" s="2">
        <f>MIN(F2:F35)</f>
        <v>55</v>
      </c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 t="s">
        <v>48</v>
      </c>
      <c r="C43" s="2">
        <f>COUNTIF(C2:C35,"&gt;=90")</f>
        <v>2</v>
      </c>
      <c r="D43" s="2">
        <f>COUNTIF(D2:D35,"&gt;=90")</f>
        <v>4</v>
      </c>
      <c r="E43" s="2">
        <f>COUNTIF(E2:E35,"&gt;=90")</f>
        <v>8</v>
      </c>
      <c r="F43" s="2">
        <f>COUNTIF(F2:F35,"&gt;=90")</f>
        <v>4</v>
      </c>
      <c r="G43" s="2"/>
    </row>
    <row r="44" spans="1:7">
      <c r="A44" s="2"/>
      <c r="B44" s="2" t="s">
        <v>49</v>
      </c>
      <c r="C44" s="2">
        <f>COUNTIF(C2:C35,"&gt;=80")-COUNTIF(C2:C35,"&gt;=90")</f>
        <v>13</v>
      </c>
      <c r="D44" s="2">
        <f>COUNTIF(D2:D35,"&gt;=80")-COUNTIF(D2:D35,"&gt;=90")</f>
        <v>12</v>
      </c>
      <c r="E44" s="2">
        <f>COUNTIF(E2:E35,"&gt;=80")-COUNTIF(E2:E35,"&gt;=90")</f>
        <v>11</v>
      </c>
      <c r="F44" s="2">
        <f>COUNTIF(F2:F35,"&gt;=80")-COUNTIF(F2:F35,"&gt;=90")</f>
        <v>15</v>
      </c>
      <c r="G44" s="2"/>
    </row>
    <row r="45" spans="1:7">
      <c r="A45" s="2"/>
      <c r="B45" s="2" t="s">
        <v>50</v>
      </c>
      <c r="C45" s="2">
        <f>COUNTIF(C2:C35,"&gt;=70")-COUNTIF(C2:C35,"&gt;=80")</f>
        <v>9</v>
      </c>
      <c r="D45" s="2">
        <f>COUNTIF(D2:D35,"&gt;=70")-COUNTIF(D2:D35,"&gt;=80")</f>
        <v>8</v>
      </c>
      <c r="E45" s="2">
        <f>COUNTIF(E2:E35,"&gt;=70")-COUNTIF(E2:E35,"&gt;=80")</f>
        <v>7</v>
      </c>
      <c r="F45" s="2">
        <f>COUNTIF(F2:F35,"&gt;=70")-COUNTIF(F2:F35,"&gt;=80")</f>
        <v>6</v>
      </c>
      <c r="G45" s="2"/>
    </row>
    <row r="46" spans="1:7">
      <c r="A46" s="2"/>
      <c r="B46" s="2" t="s">
        <v>51</v>
      </c>
      <c r="C46" s="2">
        <f>COUNTIF(C2:C35,"&gt;=60")-COUNTIF(C2:C35,"&gt;=70")</f>
        <v>5</v>
      </c>
      <c r="D46" s="2">
        <f>COUNTIF(D2:D35,"&gt;=60")-COUNTIF(D2:D35,"&gt;=70")</f>
        <v>5</v>
      </c>
      <c r="E46" s="2">
        <f>COUNTIF(E2:E35,"&gt;=60")-COUNTIF(E2:E35,"&gt;=70")</f>
        <v>5</v>
      </c>
      <c r="F46" s="2">
        <f>COUNTIF(F2:F35,"&gt;=60")-COUNTIF(F2:F35,"&gt;=70")</f>
        <v>4</v>
      </c>
      <c r="G46" s="2"/>
    </row>
    <row r="47" spans="1:7">
      <c r="A47" s="2"/>
      <c r="B47" s="2" t="s">
        <v>52</v>
      </c>
      <c r="C47" s="2">
        <f>COUNTIF(C2:C35,"&lt;60")</f>
        <v>5</v>
      </c>
      <c r="D47" s="2">
        <f>COUNTIF(D2:D35,"&lt;60")</f>
        <v>5</v>
      </c>
      <c r="E47" s="2">
        <f>COUNTIF(E2:E35,"&lt;60")</f>
        <v>3</v>
      </c>
      <c r="F47" s="2">
        <f>COUNTIF(F2:F35,"&lt;60")</f>
        <v>5</v>
      </c>
      <c r="G47" s="2"/>
    </row>
  </sheetData>
  <conditionalFormatting sqref="F2:F35">
    <cfRule type="cellIs" dxfId="1" priority="3" operator="lessThan">
      <formula>60</formula>
    </cfRule>
    <cfRule type="cellIs" dxfId="0" priority="1" operator="greaterThan">
      <formula>89</formula>
    </cfRule>
  </conditionalFormatting>
  <conditionalFormatting sqref="G2:G35">
    <cfRule type="containsText" dxfId="3" priority="4" operator="between" text="不及格">
      <formula>NOT(ISERROR(SEARCH("不及格",G2)))</formula>
    </cfRule>
    <cfRule type="containsText" dxfId="2" priority="2" operator="between" text="优秀">
      <formula>NOT(ISERROR(SEARCH("优秀",G2)))</formula>
    </cfRule>
  </conditionalFormatting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28" workbookViewId="0">
      <selection activeCell="F40" sqref="F40:F48"/>
    </sheetView>
  </sheetViews>
  <sheetFormatPr defaultColWidth="8.88888888888889" defaultRowHeight="14.4" outlineLevelCol="6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153145</v>
      </c>
      <c r="B2" s="2" t="s">
        <v>87</v>
      </c>
      <c r="C2" s="2">
        <v>78</v>
      </c>
      <c r="D2" s="2">
        <v>85</v>
      </c>
      <c r="E2" s="2">
        <v>76</v>
      </c>
      <c r="F2" s="2">
        <f>ROUND(C2*0.3+D2*0.2+E2*0.5,0)</f>
        <v>78</v>
      </c>
      <c r="G2" s="2" t="str">
        <f>LOOKUP(F2,{50,"不及格";60,"及格";70,"中等";80,"良好";90,"优秀"})</f>
        <v>中等</v>
      </c>
    </row>
    <row r="3" spans="1:7">
      <c r="A3" s="2">
        <v>153146</v>
      </c>
      <c r="B3" s="2" t="s">
        <v>88</v>
      </c>
      <c r="C3" s="2">
        <v>84</v>
      </c>
      <c r="D3" s="2">
        <v>88</v>
      </c>
      <c r="E3" s="2">
        <v>91</v>
      </c>
      <c r="F3" s="2">
        <f t="shared" ref="F3:F36" si="0">ROUND(C3*0.3+D3*0.2+E3*0.5,0)</f>
        <v>88</v>
      </c>
      <c r="G3" s="2" t="str">
        <f>LOOKUP(F3,{50,"不及格";60,"及格";70,"中等";80,"良好";90,"优秀"})</f>
        <v>良好</v>
      </c>
    </row>
    <row r="4" spans="1:7">
      <c r="A4" s="2">
        <v>153147</v>
      </c>
      <c r="B4" s="2" t="s">
        <v>89</v>
      </c>
      <c r="C4" s="2">
        <v>76</v>
      </c>
      <c r="D4" s="2">
        <v>75</v>
      </c>
      <c r="E4" s="2">
        <v>79</v>
      </c>
      <c r="F4" s="2">
        <f t="shared" si="0"/>
        <v>77</v>
      </c>
      <c r="G4" s="2" t="str">
        <f>LOOKUP(F4,{50,"不及格";60,"及格";70,"中等";80,"良好";90,"优秀"})</f>
        <v>中等</v>
      </c>
    </row>
    <row r="5" spans="1:7">
      <c r="A5" s="2">
        <v>153148</v>
      </c>
      <c r="B5" s="2" t="s">
        <v>90</v>
      </c>
      <c r="C5" s="2">
        <v>56</v>
      </c>
      <c r="D5" s="2">
        <v>58</v>
      </c>
      <c r="E5" s="2">
        <v>57</v>
      </c>
      <c r="F5" s="2">
        <f t="shared" si="0"/>
        <v>57</v>
      </c>
      <c r="G5" s="2" t="str">
        <f>LOOKUP(F5,{50,"不及格";60,"及格";70,"中等";80,"良好";90,"优秀"})</f>
        <v>不及格</v>
      </c>
    </row>
    <row r="6" spans="1:7">
      <c r="A6" s="2">
        <v>153149</v>
      </c>
      <c r="B6" s="2" t="s">
        <v>91</v>
      </c>
      <c r="C6" s="2">
        <v>76</v>
      </c>
      <c r="D6" s="2">
        <v>74</v>
      </c>
      <c r="E6" s="2">
        <v>81</v>
      </c>
      <c r="F6" s="2">
        <f t="shared" si="0"/>
        <v>78</v>
      </c>
      <c r="G6" s="2" t="str">
        <f>LOOKUP(F6,{50,"不及格";60,"及格";70,"中等";80,"良好";90,"优秀"})</f>
        <v>中等</v>
      </c>
    </row>
    <row r="7" spans="1:7">
      <c r="A7" s="2">
        <v>153150</v>
      </c>
      <c r="B7" s="2" t="s">
        <v>92</v>
      </c>
      <c r="C7" s="2">
        <v>94</v>
      </c>
      <c r="D7" s="2">
        <v>98</v>
      </c>
      <c r="E7" s="2">
        <v>99</v>
      </c>
      <c r="F7" s="2">
        <f t="shared" si="0"/>
        <v>97</v>
      </c>
      <c r="G7" s="2" t="str">
        <f>LOOKUP(F7,{50,"不及格";60,"及格";70,"中等";80,"良好";90,"优秀"})</f>
        <v>优秀</v>
      </c>
    </row>
    <row r="8" spans="1:7">
      <c r="A8" s="2">
        <v>153151</v>
      </c>
      <c r="B8" s="2" t="s">
        <v>93</v>
      </c>
      <c r="C8" s="2">
        <v>91</v>
      </c>
      <c r="D8" s="2">
        <v>97</v>
      </c>
      <c r="E8" s="2">
        <v>96</v>
      </c>
      <c r="F8" s="2">
        <f t="shared" si="0"/>
        <v>95</v>
      </c>
      <c r="G8" s="2" t="str">
        <f>LOOKUP(F8,{50,"不及格";60,"及格";70,"中等";80,"良好";90,"优秀"})</f>
        <v>优秀</v>
      </c>
    </row>
    <row r="9" spans="1:7">
      <c r="A9" s="2">
        <v>153152</v>
      </c>
      <c r="B9" s="2" t="s">
        <v>94</v>
      </c>
      <c r="C9" s="2">
        <v>76</v>
      </c>
      <c r="D9" s="2">
        <v>77</v>
      </c>
      <c r="E9" s="2">
        <v>72</v>
      </c>
      <c r="F9" s="2">
        <f t="shared" si="0"/>
        <v>74</v>
      </c>
      <c r="G9" s="2" t="str">
        <f>LOOKUP(F9,{50,"不及格";60,"及格";70,"中等";80,"良好";90,"优秀"})</f>
        <v>中等</v>
      </c>
    </row>
    <row r="10" spans="1:7">
      <c r="A10" s="2">
        <v>153153</v>
      </c>
      <c r="B10" s="2" t="s">
        <v>95</v>
      </c>
      <c r="C10" s="2">
        <v>65</v>
      </c>
      <c r="D10" s="2">
        <v>57</v>
      </c>
      <c r="E10" s="2">
        <v>59</v>
      </c>
      <c r="F10" s="2">
        <f t="shared" si="0"/>
        <v>60</v>
      </c>
      <c r="G10" s="2" t="str">
        <f>LOOKUP(F10,{50,"不及格";60,"及格";70,"中等";80,"良好";90,"优秀"})</f>
        <v>及格</v>
      </c>
    </row>
    <row r="11" spans="1:7">
      <c r="A11" s="2">
        <v>153154</v>
      </c>
      <c r="B11" s="2" t="s">
        <v>96</v>
      </c>
      <c r="C11" s="2">
        <v>76</v>
      </c>
      <c r="D11" s="2">
        <v>74</v>
      </c>
      <c r="E11" s="2">
        <v>81</v>
      </c>
      <c r="F11" s="2">
        <f t="shared" si="0"/>
        <v>78</v>
      </c>
      <c r="G11" s="2" t="str">
        <f>LOOKUP(F11,{50,"不及格";60,"及格";70,"中等";80,"良好";90,"优秀"})</f>
        <v>中等</v>
      </c>
    </row>
    <row r="12" spans="1:7">
      <c r="A12" s="2">
        <v>153155</v>
      </c>
      <c r="B12" s="2" t="s">
        <v>97</v>
      </c>
      <c r="C12" s="2">
        <v>84</v>
      </c>
      <c r="D12" s="2">
        <v>87</v>
      </c>
      <c r="E12" s="2">
        <v>92</v>
      </c>
      <c r="F12" s="2">
        <f t="shared" si="0"/>
        <v>89</v>
      </c>
      <c r="G12" s="2" t="str">
        <f>LOOKUP(F12,{50,"不及格";60,"及格";70,"中等";80,"良好";90,"优秀"})</f>
        <v>良好</v>
      </c>
    </row>
    <row r="13" spans="1:7">
      <c r="A13" s="2">
        <v>153156</v>
      </c>
      <c r="B13" s="2" t="s">
        <v>98</v>
      </c>
      <c r="C13" s="2">
        <v>93</v>
      </c>
      <c r="D13" s="2">
        <v>95</v>
      </c>
      <c r="E13" s="2">
        <v>95</v>
      </c>
      <c r="F13" s="2">
        <f t="shared" si="0"/>
        <v>94</v>
      </c>
      <c r="G13" s="2" t="str">
        <f>LOOKUP(F13,{50,"不及格";60,"及格";70,"中等";80,"良好";90,"优秀"})</f>
        <v>优秀</v>
      </c>
    </row>
    <row r="14" spans="1:7">
      <c r="A14" s="2">
        <v>153157</v>
      </c>
      <c r="B14" s="2" t="s">
        <v>99</v>
      </c>
      <c r="C14" s="2">
        <v>87</v>
      </c>
      <c r="D14" s="2">
        <v>89</v>
      </c>
      <c r="E14" s="2">
        <v>90</v>
      </c>
      <c r="F14" s="2">
        <f t="shared" si="0"/>
        <v>89</v>
      </c>
      <c r="G14" s="2" t="str">
        <f>LOOKUP(F14,{50,"不及格";60,"及格";70,"中等";80,"良好";90,"优秀"})</f>
        <v>良好</v>
      </c>
    </row>
    <row r="15" spans="1:7">
      <c r="A15" s="2">
        <v>153158</v>
      </c>
      <c r="B15" s="2" t="s">
        <v>100</v>
      </c>
      <c r="C15" s="2">
        <v>75</v>
      </c>
      <c r="D15" s="2">
        <v>76</v>
      </c>
      <c r="E15" s="2">
        <v>77</v>
      </c>
      <c r="F15" s="2">
        <f t="shared" si="0"/>
        <v>76</v>
      </c>
      <c r="G15" s="2" t="str">
        <f>LOOKUP(F15,{50,"不及格";60,"及格";70,"中等";80,"良好";90,"优秀"})</f>
        <v>中等</v>
      </c>
    </row>
    <row r="16" spans="1:7">
      <c r="A16" s="2">
        <v>153159</v>
      </c>
      <c r="B16" s="2" t="s">
        <v>101</v>
      </c>
      <c r="C16" s="2">
        <v>58</v>
      </c>
      <c r="D16" s="2">
        <v>59</v>
      </c>
      <c r="E16" s="2">
        <v>55</v>
      </c>
      <c r="F16" s="2">
        <f t="shared" si="0"/>
        <v>57</v>
      </c>
      <c r="G16" s="2" t="str">
        <f>LOOKUP(F16,{50,"不及格";60,"及格";70,"中等";80,"良好";90,"优秀"})</f>
        <v>不及格</v>
      </c>
    </row>
    <row r="17" spans="1:7">
      <c r="A17" s="2">
        <v>153160</v>
      </c>
      <c r="B17" s="2" t="s">
        <v>102</v>
      </c>
      <c r="C17" s="2">
        <v>57</v>
      </c>
      <c r="D17" s="2">
        <v>53</v>
      </c>
      <c r="E17" s="2">
        <v>58</v>
      </c>
      <c r="F17" s="2">
        <f t="shared" si="0"/>
        <v>57</v>
      </c>
      <c r="G17" s="2" t="str">
        <f>LOOKUP(F17,{50,"不及格";60,"及格";70,"中等";80,"良好";90,"优秀"})</f>
        <v>不及格</v>
      </c>
    </row>
    <row r="18" spans="1:7">
      <c r="A18" s="2">
        <v>153161</v>
      </c>
      <c r="B18" s="2" t="s">
        <v>103</v>
      </c>
      <c r="C18" s="2">
        <v>61</v>
      </c>
      <c r="D18" s="2">
        <v>67</v>
      </c>
      <c r="E18" s="2">
        <v>69</v>
      </c>
      <c r="F18" s="2">
        <f t="shared" si="0"/>
        <v>66</v>
      </c>
      <c r="G18" s="2" t="str">
        <f>LOOKUP(F18,{50,"不及格";60,"及格";70,"中等";80,"良好";90,"优秀"})</f>
        <v>及格</v>
      </c>
    </row>
    <row r="19" spans="1:7">
      <c r="A19" s="2">
        <v>153162</v>
      </c>
      <c r="B19" s="2" t="s">
        <v>104</v>
      </c>
      <c r="C19" s="2">
        <v>72</v>
      </c>
      <c r="D19" s="2">
        <v>71</v>
      </c>
      <c r="E19" s="2">
        <v>76</v>
      </c>
      <c r="F19" s="2">
        <f t="shared" si="0"/>
        <v>74</v>
      </c>
      <c r="G19" s="2" t="str">
        <f>LOOKUP(F19,{50,"不及格";60,"及格";70,"中等";80,"良好";90,"优秀"})</f>
        <v>中等</v>
      </c>
    </row>
    <row r="20" spans="1:7">
      <c r="A20" s="2">
        <v>153163</v>
      </c>
      <c r="B20" s="2" t="s">
        <v>105</v>
      </c>
      <c r="C20" s="2">
        <v>57</v>
      </c>
      <c r="D20" s="2">
        <v>59</v>
      </c>
      <c r="E20" s="2">
        <v>57</v>
      </c>
      <c r="F20" s="2">
        <f t="shared" si="0"/>
        <v>57</v>
      </c>
      <c r="G20" s="2" t="str">
        <f>LOOKUP(F20,{50,"不及格";60,"及格";70,"中等";80,"良好";90,"优秀"})</f>
        <v>不及格</v>
      </c>
    </row>
    <row r="21" spans="1:7">
      <c r="A21" s="2">
        <v>153164</v>
      </c>
      <c r="B21" s="2" t="s">
        <v>106</v>
      </c>
      <c r="C21" s="2">
        <v>67</v>
      </c>
      <c r="D21" s="2">
        <v>54</v>
      </c>
      <c r="E21" s="2">
        <v>65</v>
      </c>
      <c r="F21" s="2">
        <f t="shared" si="0"/>
        <v>63</v>
      </c>
      <c r="G21" s="2" t="str">
        <f>LOOKUP(F21,{50,"不及格";60,"及格";70,"中等";80,"良好";90,"优秀"})</f>
        <v>及格</v>
      </c>
    </row>
    <row r="22" spans="1:7">
      <c r="A22" s="2">
        <v>153165</v>
      </c>
      <c r="B22" s="2" t="s">
        <v>107</v>
      </c>
      <c r="C22" s="2">
        <v>90</v>
      </c>
      <c r="D22" s="2">
        <v>84</v>
      </c>
      <c r="E22" s="2">
        <v>91</v>
      </c>
      <c r="F22" s="2">
        <f t="shared" si="0"/>
        <v>89</v>
      </c>
      <c r="G22" s="2" t="str">
        <f>LOOKUP(F22,{50,"不及格";60,"及格";70,"中等";80,"良好";90,"优秀"})</f>
        <v>良好</v>
      </c>
    </row>
    <row r="23" spans="1:7">
      <c r="A23" s="2">
        <v>153166</v>
      </c>
      <c r="B23" s="2" t="s">
        <v>108</v>
      </c>
      <c r="C23" s="2">
        <v>82</v>
      </c>
      <c r="D23" s="2">
        <v>89</v>
      </c>
      <c r="E23" s="2">
        <v>95</v>
      </c>
      <c r="F23" s="2">
        <f t="shared" si="0"/>
        <v>90</v>
      </c>
      <c r="G23" s="2" t="str">
        <f>LOOKUP(F23,{50,"不及格";60,"及格";70,"中等";80,"良好";90,"优秀"})</f>
        <v>优秀</v>
      </c>
    </row>
    <row r="24" spans="1:7">
      <c r="A24" s="2">
        <v>153167</v>
      </c>
      <c r="B24" s="2" t="s">
        <v>109</v>
      </c>
      <c r="C24" s="2">
        <v>78</v>
      </c>
      <c r="D24" s="2">
        <v>84</v>
      </c>
      <c r="E24" s="2">
        <v>83</v>
      </c>
      <c r="F24" s="2">
        <f t="shared" si="0"/>
        <v>82</v>
      </c>
      <c r="G24" s="2" t="str">
        <f>LOOKUP(F24,{50,"不及格";60,"及格";70,"中等";80,"良好";90,"优秀"})</f>
        <v>良好</v>
      </c>
    </row>
    <row r="25" spans="1:7">
      <c r="A25" s="2">
        <v>153168</v>
      </c>
      <c r="B25" s="2" t="s">
        <v>110</v>
      </c>
      <c r="C25" s="2">
        <v>87</v>
      </c>
      <c r="D25" s="2">
        <v>85</v>
      </c>
      <c r="E25" s="2">
        <v>94</v>
      </c>
      <c r="F25" s="2">
        <f t="shared" si="0"/>
        <v>90</v>
      </c>
      <c r="G25" s="2" t="str">
        <f>LOOKUP(F25,{50,"不及格";60,"及格";70,"中等";80,"良好";90,"优秀"})</f>
        <v>优秀</v>
      </c>
    </row>
    <row r="26" spans="1:7">
      <c r="A26" s="2">
        <v>153169</v>
      </c>
      <c r="B26" s="2" t="s">
        <v>111</v>
      </c>
      <c r="C26" s="2">
        <v>75</v>
      </c>
      <c r="D26" s="2">
        <v>73</v>
      </c>
      <c r="E26" s="2">
        <v>77</v>
      </c>
      <c r="F26" s="2">
        <f t="shared" si="0"/>
        <v>76</v>
      </c>
      <c r="G26" s="2" t="str">
        <f>LOOKUP(F26,{50,"不及格";60,"及格";70,"中等";80,"良好";90,"优秀"})</f>
        <v>中等</v>
      </c>
    </row>
    <row r="27" spans="1:7">
      <c r="A27" s="2">
        <v>153170</v>
      </c>
      <c r="B27" s="2" t="s">
        <v>112</v>
      </c>
      <c r="C27" s="2">
        <v>65</v>
      </c>
      <c r="D27" s="2">
        <v>64</v>
      </c>
      <c r="E27" s="2">
        <v>67</v>
      </c>
      <c r="F27" s="2">
        <f t="shared" si="0"/>
        <v>66</v>
      </c>
      <c r="G27" s="2" t="str">
        <f>LOOKUP(F27,{50,"不及格";60,"及格";70,"中等";80,"良好";90,"优秀"})</f>
        <v>及格</v>
      </c>
    </row>
    <row r="28" spans="1:7">
      <c r="A28" s="2">
        <v>153171</v>
      </c>
      <c r="B28" s="2" t="s">
        <v>113</v>
      </c>
      <c r="C28" s="2">
        <v>51</v>
      </c>
      <c r="D28" s="2">
        <v>58</v>
      </c>
      <c r="E28" s="2">
        <v>58</v>
      </c>
      <c r="F28" s="2">
        <f t="shared" si="0"/>
        <v>56</v>
      </c>
      <c r="G28" s="2" t="str">
        <f>LOOKUP(F28,{50,"不及格";60,"及格";70,"中等";80,"良好";90,"优秀"})</f>
        <v>不及格</v>
      </c>
    </row>
    <row r="29" spans="1:7">
      <c r="A29" s="2">
        <v>153172</v>
      </c>
      <c r="B29" s="2" t="s">
        <v>114</v>
      </c>
      <c r="C29" s="2">
        <v>72</v>
      </c>
      <c r="D29" s="2">
        <v>61</v>
      </c>
      <c r="E29" s="2">
        <v>69</v>
      </c>
      <c r="F29" s="2">
        <f t="shared" si="0"/>
        <v>68</v>
      </c>
      <c r="G29" s="2" t="str">
        <f>LOOKUP(F29,{50,"不及格";60,"及格";70,"中等";80,"良好";90,"优秀"})</f>
        <v>及格</v>
      </c>
    </row>
    <row r="30" spans="1:7">
      <c r="A30" s="2">
        <v>153173</v>
      </c>
      <c r="B30" s="2" t="s">
        <v>115</v>
      </c>
      <c r="C30" s="2">
        <v>87</v>
      </c>
      <c r="D30" s="2">
        <v>88</v>
      </c>
      <c r="E30" s="2">
        <v>92</v>
      </c>
      <c r="F30" s="2">
        <f t="shared" si="0"/>
        <v>90</v>
      </c>
      <c r="G30" s="2" t="str">
        <f>LOOKUP(F30,{50,"不及格";60,"及格";70,"中等";80,"良好";90,"优秀"})</f>
        <v>优秀</v>
      </c>
    </row>
    <row r="31" spans="1:7">
      <c r="A31" s="2">
        <v>153174</v>
      </c>
      <c r="B31" s="2" t="s">
        <v>116</v>
      </c>
      <c r="C31" s="2">
        <v>54</v>
      </c>
      <c r="D31" s="2">
        <v>52</v>
      </c>
      <c r="E31" s="2">
        <v>57</v>
      </c>
      <c r="F31" s="2">
        <f t="shared" si="0"/>
        <v>55</v>
      </c>
      <c r="G31" s="2" t="str">
        <f>LOOKUP(F31,{50,"不及格";60,"及格";70,"中等";80,"良好";90,"优秀"})</f>
        <v>不及格</v>
      </c>
    </row>
    <row r="32" spans="1:7">
      <c r="A32" s="2">
        <v>153175</v>
      </c>
      <c r="B32" s="2" t="s">
        <v>117</v>
      </c>
      <c r="C32" s="2">
        <v>65</v>
      </c>
      <c r="D32" s="2">
        <v>68</v>
      </c>
      <c r="E32" s="2">
        <v>62</v>
      </c>
      <c r="F32" s="2">
        <f t="shared" si="0"/>
        <v>64</v>
      </c>
      <c r="G32" s="2" t="str">
        <f>LOOKUP(F32,{50,"不及格";60,"及格";70,"中等";80,"良好";90,"优秀"})</f>
        <v>及格</v>
      </c>
    </row>
    <row r="33" spans="1:7">
      <c r="A33" s="2">
        <v>153176</v>
      </c>
      <c r="B33" s="2" t="s">
        <v>118</v>
      </c>
      <c r="C33" s="2">
        <v>78</v>
      </c>
      <c r="D33" s="2">
        <v>88</v>
      </c>
      <c r="E33" s="2">
        <v>82</v>
      </c>
      <c r="F33" s="2">
        <f t="shared" si="0"/>
        <v>82</v>
      </c>
      <c r="G33" s="2" t="str">
        <f>LOOKUP(F33,{50,"不及格";60,"及格";70,"中等";80,"良好";90,"优秀"})</f>
        <v>良好</v>
      </c>
    </row>
    <row r="34" spans="1:7">
      <c r="A34" s="2">
        <v>153177</v>
      </c>
      <c r="B34" s="2" t="s">
        <v>119</v>
      </c>
      <c r="C34" s="2">
        <v>76</v>
      </c>
      <c r="D34" s="2">
        <v>79</v>
      </c>
      <c r="E34" s="2">
        <v>81</v>
      </c>
      <c r="F34" s="2">
        <f t="shared" si="0"/>
        <v>79</v>
      </c>
      <c r="G34" s="2" t="str">
        <f>LOOKUP(F34,{50,"不及格";60,"及格";70,"中等";80,"良好";90,"优秀"})</f>
        <v>中等</v>
      </c>
    </row>
    <row r="35" spans="1:7">
      <c r="A35" s="2">
        <v>153178</v>
      </c>
      <c r="B35" s="2" t="s">
        <v>120</v>
      </c>
      <c r="C35" s="2">
        <v>95</v>
      </c>
      <c r="D35" s="2">
        <v>94</v>
      </c>
      <c r="E35" s="2">
        <v>97</v>
      </c>
      <c r="F35" s="2">
        <f t="shared" si="0"/>
        <v>96</v>
      </c>
      <c r="G35" s="2" t="str">
        <f>LOOKUP(F35,{50,"不及格";60,"及格";70,"中等";80,"良好";90,"优秀"})</f>
        <v>优秀</v>
      </c>
    </row>
    <row r="36" spans="1:7">
      <c r="A36" s="2">
        <v>153179</v>
      </c>
      <c r="B36" s="2" t="s">
        <v>121</v>
      </c>
      <c r="C36" s="2">
        <v>75</v>
      </c>
      <c r="D36" s="2">
        <v>76</v>
      </c>
      <c r="E36" s="2">
        <v>85</v>
      </c>
      <c r="F36" s="2">
        <f t="shared" si="0"/>
        <v>80</v>
      </c>
      <c r="G36" s="2" t="str">
        <f>LOOKUP(F36,{50,"不及格";60,"及格";70,"中等";80,"良好";90,"优秀"})</f>
        <v>良好</v>
      </c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 t="s">
        <v>45</v>
      </c>
      <c r="C40" s="2">
        <f>ROUND(AVERAGE(C2:C36),2)</f>
        <v>74.66</v>
      </c>
      <c r="D40" s="2">
        <f>ROUND(AVERAGE(D2:D36),2)</f>
        <v>75.31</v>
      </c>
      <c r="E40" s="2">
        <f>ROUND(AVERAGE(E2:E36),2)</f>
        <v>77.57</v>
      </c>
      <c r="F40" s="2">
        <f>ROUND(AVERAGE(F2:F36),2)</f>
        <v>76.2</v>
      </c>
      <c r="G40" s="2"/>
    </row>
    <row r="41" spans="1:7">
      <c r="A41" s="2"/>
      <c r="B41" s="2" t="s">
        <v>46</v>
      </c>
      <c r="C41" s="2">
        <f>MAX(C2:C36)</f>
        <v>95</v>
      </c>
      <c r="D41" s="2">
        <f>MAX(D2:D36)</f>
        <v>98</v>
      </c>
      <c r="E41" s="2">
        <f>MAX(E2:E36)</f>
        <v>99</v>
      </c>
      <c r="F41" s="2">
        <f>MAX(F2:F36)</f>
        <v>97</v>
      </c>
      <c r="G41" s="2"/>
    </row>
    <row r="42" spans="1:7">
      <c r="A42" s="2"/>
      <c r="B42" s="2" t="s">
        <v>47</v>
      </c>
      <c r="C42" s="2">
        <f>MIN(C2:C36)</f>
        <v>51</v>
      </c>
      <c r="D42" s="2">
        <f>MIN(D2:D36)</f>
        <v>52</v>
      </c>
      <c r="E42" s="2">
        <f>MIN(E2:E36)</f>
        <v>55</v>
      </c>
      <c r="F42" s="2">
        <f>MIN(F2:F36)</f>
        <v>55</v>
      </c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 t="s">
        <v>48</v>
      </c>
      <c r="C44" s="2">
        <f>COUNTIF(C2:C36,"&gt;=90")</f>
        <v>5</v>
      </c>
      <c r="D44" s="2">
        <f>COUNTIF(D2:D36,"&gt;=90")</f>
        <v>4</v>
      </c>
      <c r="E44" s="2">
        <f>COUNTIF(E2:E36,"&gt;=90")</f>
        <v>11</v>
      </c>
      <c r="F44" s="2">
        <f>COUNTIF(F2:F36,"&gt;=90")</f>
        <v>7</v>
      </c>
      <c r="G44" s="2"/>
    </row>
    <row r="45" spans="1:7">
      <c r="A45" s="2"/>
      <c r="B45" s="2" t="s">
        <v>49</v>
      </c>
      <c r="C45" s="2">
        <f>COUNTIF(C2:C36,"&gt;=80")-COUNTIF(C2:C36,"&gt;=90")</f>
        <v>6</v>
      </c>
      <c r="D45" s="2">
        <f>COUNTIF(D2:D36,"&gt;=80")-COUNTIF(D2:D36,"&gt;=90")</f>
        <v>10</v>
      </c>
      <c r="E45" s="2">
        <f>COUNTIF(E2:E36,"&gt;=80")-COUNTIF(E2:E36,"&gt;=90")</f>
        <v>6</v>
      </c>
      <c r="F45" s="2">
        <f>COUNTIF(F2:F36,"&gt;=80")-COUNTIF(F2:F36,"&gt;=90")</f>
        <v>7</v>
      </c>
      <c r="G45" s="2"/>
    </row>
    <row r="46" spans="1:7">
      <c r="A46" s="2"/>
      <c r="B46" s="2" t="s">
        <v>50</v>
      </c>
      <c r="C46" s="2">
        <f>COUNTIF(C2:C36,"&gt;=70")-COUNTIF(C2:C36,"&gt;=80")</f>
        <v>13</v>
      </c>
      <c r="D46" s="2">
        <f>COUNTIF(D2:D36,"&gt;=70")-COUNTIF(D2:D36,"&gt;=80")</f>
        <v>9</v>
      </c>
      <c r="E46" s="2">
        <f>COUNTIF(E2:E36,"&gt;=70")-COUNTIF(E2:E36,"&gt;=80")</f>
        <v>6</v>
      </c>
      <c r="F46" s="2">
        <f>COUNTIF(F2:F36,"&gt;=70")-COUNTIF(F2:F36,"&gt;=80")</f>
        <v>9</v>
      </c>
      <c r="G46" s="2"/>
    </row>
    <row r="47" spans="1:7">
      <c r="A47" s="2"/>
      <c r="B47" s="2" t="s">
        <v>51</v>
      </c>
      <c r="C47" s="2">
        <f>COUNTIF(C2:C36,"&gt;=60")-COUNTIF(C2:C36,"&gt;=70")</f>
        <v>5</v>
      </c>
      <c r="D47" s="2">
        <f>COUNTIF(D2:D36,"&gt;=60")-COUNTIF(D2:D36,"&gt;=70")</f>
        <v>4</v>
      </c>
      <c r="E47" s="2">
        <f>COUNTIF(E2:E36,"&gt;=60")-COUNTIF(E2:E36,"&gt;=70")</f>
        <v>5</v>
      </c>
      <c r="F47" s="2">
        <f>COUNTIF(F2:F36,"&gt;=60")-COUNTIF(F2:F36,"&gt;=70")</f>
        <v>6</v>
      </c>
      <c r="G47" s="2"/>
    </row>
    <row r="48" spans="1:7">
      <c r="A48" s="2"/>
      <c r="B48" s="2" t="s">
        <v>52</v>
      </c>
      <c r="C48" s="2">
        <f>COUNTIF(C2:C36,"&lt;60")</f>
        <v>6</v>
      </c>
      <c r="D48" s="2">
        <f>COUNTIF(D2:D36,"&lt;60")</f>
        <v>8</v>
      </c>
      <c r="E48" s="2">
        <f>COUNTIF(E2:E36,"&lt;60")</f>
        <v>7</v>
      </c>
      <c r="F48" s="2">
        <f>COUNTIF(F2:F36,"&lt;60")</f>
        <v>6</v>
      </c>
      <c r="G48" s="2"/>
    </row>
    <row r="49" spans="1:7">
      <c r="A49" s="2"/>
      <c r="B49" s="2"/>
      <c r="C49" s="2"/>
      <c r="D49" s="2"/>
      <c r="E49" s="2"/>
      <c r="F49" s="2"/>
      <c r="G49" s="2"/>
    </row>
  </sheetData>
  <conditionalFormatting sqref="F2:F36">
    <cfRule type="cellIs" dxfId="0" priority="9" operator="greaterThan">
      <formula>90</formula>
    </cfRule>
    <cfRule type="cellIs" dxfId="4" priority="8" operator="lessThan">
      <formula>60</formula>
    </cfRule>
    <cfRule type="cellIs" dxfId="0" priority="6" operator="greaterThan">
      <formula>89</formula>
    </cfRule>
    <cfRule type="cellIs" dxfId="1" priority="1" operator="lessThan">
      <formula>60</formula>
    </cfRule>
  </conditionalFormatting>
  <conditionalFormatting sqref="G2:G36">
    <cfRule type="containsText" dxfId="2" priority="7" operator="between" text="优秀">
      <formula>NOT(ISERROR(SEARCH("优秀",G2)))</formula>
    </cfRule>
    <cfRule type="containsText" dxfId="5" priority="5" operator="between" text="不及格">
      <formula>NOT(ISERROR(SEARCH("不及格",G2)))</formula>
    </cfRule>
    <cfRule type="containsText" dxfId="6" priority="4" operator="between" text="不及格">
      <formula>NOT(ISERROR(SEARCH("不及格",G2)))</formula>
    </cfRule>
    <cfRule type="containsText" dxfId="7" priority="3" operator="between" text="不及格">
      <formula>NOT(ISERROR(SEARCH("不及格",G2)))</formula>
    </cfRule>
    <cfRule type="containsText" dxfId="3" priority="2" operator="between" text="不及格">
      <formula>NOT(ISERROR(SEARCH("不及格",G2)))</formula>
    </cfRule>
  </conditionalFormatting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4"/>
  <sheetViews>
    <sheetView topLeftCell="A100" workbookViewId="0">
      <selection activeCell="H103" sqref="H103"/>
    </sheetView>
  </sheetViews>
  <sheetFormatPr defaultColWidth="8.88888888888889" defaultRowHeight="14.4" outlineLevelCol="6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150012</v>
      </c>
      <c r="B2" s="2" t="s">
        <v>7</v>
      </c>
      <c r="C2" s="2">
        <v>86</v>
      </c>
      <c r="D2" s="2">
        <v>75</v>
      </c>
      <c r="E2" s="2">
        <v>83</v>
      </c>
      <c r="F2" s="2">
        <f t="shared" ref="F2:F65" si="0">ROUND(C2*0.3+D2*0.2+E2*0.5,0)</f>
        <v>82</v>
      </c>
      <c r="G2" s="2" t="str">
        <f>LOOKUP(F2,{50,"不及格";60,"及格";70,"中等";80,"良好";90,"优秀"})</f>
        <v>良好</v>
      </c>
    </row>
    <row r="3" spans="1:7">
      <c r="A3" s="2">
        <v>150015</v>
      </c>
      <c r="B3" s="2" t="s">
        <v>8</v>
      </c>
      <c r="C3" s="2">
        <v>78</v>
      </c>
      <c r="D3" s="2">
        <v>88</v>
      </c>
      <c r="E3" s="2">
        <v>85</v>
      </c>
      <c r="F3" s="2">
        <f t="shared" si="0"/>
        <v>84</v>
      </c>
      <c r="G3" s="2" t="str">
        <f>LOOKUP(F3,{50,"不及格";60,"及格";70,"中等";80,"良好";90,"优秀"})</f>
        <v>良好</v>
      </c>
    </row>
    <row r="4" spans="1:7">
      <c r="A4" s="2">
        <v>150017</v>
      </c>
      <c r="B4" s="2" t="s">
        <v>9</v>
      </c>
      <c r="C4" s="2">
        <v>90</v>
      </c>
      <c r="D4" s="2">
        <v>86</v>
      </c>
      <c r="E4" s="2">
        <v>95</v>
      </c>
      <c r="F4" s="2">
        <f t="shared" si="0"/>
        <v>92</v>
      </c>
      <c r="G4" s="2" t="str">
        <f>LOOKUP(F4,{50,"不及格";60,"及格";70,"中等";80,"良好";90,"优秀"})</f>
        <v>优秀</v>
      </c>
    </row>
    <row r="5" spans="1:7">
      <c r="A5" s="2">
        <v>151012</v>
      </c>
      <c r="B5" s="2" t="s">
        <v>10</v>
      </c>
      <c r="C5" s="2">
        <v>75</v>
      </c>
      <c r="D5" s="2">
        <v>68</v>
      </c>
      <c r="E5" s="2">
        <v>77</v>
      </c>
      <c r="F5" s="2">
        <f t="shared" si="0"/>
        <v>75</v>
      </c>
      <c r="G5" s="2" t="str">
        <f>LOOKUP(F5,{50,"不及格";60,"及格";70,"中等";80,"良好";90,"优秀"})</f>
        <v>中等</v>
      </c>
    </row>
    <row r="6" spans="1:7">
      <c r="A6" s="2">
        <v>151306</v>
      </c>
      <c r="B6" s="2" t="s">
        <v>11</v>
      </c>
      <c r="C6" s="2">
        <v>85</v>
      </c>
      <c r="D6" s="2">
        <v>88</v>
      </c>
      <c r="E6" s="2">
        <v>90</v>
      </c>
      <c r="F6" s="2">
        <f t="shared" si="0"/>
        <v>88</v>
      </c>
      <c r="G6" s="2" t="str">
        <f>LOOKUP(F6,{50,"不及格";60,"及格";70,"中等";80,"良好";90,"优秀"})</f>
        <v>良好</v>
      </c>
    </row>
    <row r="7" spans="1:7">
      <c r="A7" s="2">
        <v>151312</v>
      </c>
      <c r="B7" s="2" t="s">
        <v>12</v>
      </c>
      <c r="C7" s="2">
        <v>70</v>
      </c>
      <c r="D7" s="2">
        <v>75</v>
      </c>
      <c r="E7" s="2">
        <v>66</v>
      </c>
      <c r="F7" s="2">
        <f t="shared" si="0"/>
        <v>69</v>
      </c>
      <c r="G7" s="2" t="str">
        <f>LOOKUP(F7,{50,"不及格";60,"及格";70,"中等";80,"良好";90,"优秀"})</f>
        <v>及格</v>
      </c>
    </row>
    <row r="8" spans="1:7">
      <c r="A8" s="2">
        <v>151315</v>
      </c>
      <c r="B8" s="2" t="s">
        <v>13</v>
      </c>
      <c r="C8" s="2">
        <v>75</v>
      </c>
      <c r="D8" s="2">
        <v>80</v>
      </c>
      <c r="E8" s="2">
        <v>86</v>
      </c>
      <c r="F8" s="2">
        <f t="shared" si="0"/>
        <v>82</v>
      </c>
      <c r="G8" s="2" t="str">
        <f>LOOKUP(F8,{50,"不及格";60,"及格";70,"中等";80,"良好";90,"优秀"})</f>
        <v>良好</v>
      </c>
    </row>
    <row r="9" spans="1:7">
      <c r="A9" s="2">
        <v>151412</v>
      </c>
      <c r="B9" s="2" t="s">
        <v>14</v>
      </c>
      <c r="C9" s="2">
        <v>95</v>
      </c>
      <c r="D9" s="2">
        <v>86</v>
      </c>
      <c r="E9" s="2">
        <v>92</v>
      </c>
      <c r="F9" s="2">
        <f t="shared" si="0"/>
        <v>92</v>
      </c>
      <c r="G9" s="2" t="str">
        <f>LOOKUP(F9,{50,"不及格";60,"及格";70,"中等";80,"良好";90,"优秀"})</f>
        <v>优秀</v>
      </c>
    </row>
    <row r="10" spans="1:7">
      <c r="A10" s="2">
        <v>151417</v>
      </c>
      <c r="B10" s="2" t="s">
        <v>15</v>
      </c>
      <c r="C10" s="2">
        <v>70</v>
      </c>
      <c r="D10" s="2">
        <v>60</v>
      </c>
      <c r="E10" s="2">
        <v>55</v>
      </c>
      <c r="F10" s="2">
        <f t="shared" si="0"/>
        <v>61</v>
      </c>
      <c r="G10" s="2" t="str">
        <f>LOOKUP(F10,{50,"不及格";60,"及格";70,"中等";80,"良好";90,"优秀"})</f>
        <v>及格</v>
      </c>
    </row>
    <row r="11" spans="1:7">
      <c r="A11" s="2">
        <v>151428</v>
      </c>
      <c r="B11" s="2" t="s">
        <v>16</v>
      </c>
      <c r="C11" s="2">
        <v>85</v>
      </c>
      <c r="D11" s="2">
        <v>75</v>
      </c>
      <c r="E11" s="2">
        <v>80</v>
      </c>
      <c r="F11" s="2">
        <f t="shared" si="0"/>
        <v>81</v>
      </c>
      <c r="G11" s="2" t="str">
        <f>LOOKUP(F11,{50,"不及格";60,"及格";70,"中等";80,"良好";90,"优秀"})</f>
        <v>良好</v>
      </c>
    </row>
    <row r="12" spans="1:7">
      <c r="A12" s="2">
        <v>151501</v>
      </c>
      <c r="B12" s="2" t="s">
        <v>17</v>
      </c>
      <c r="C12" s="2">
        <v>75</v>
      </c>
      <c r="D12" s="2">
        <v>80</v>
      </c>
      <c r="E12" s="2">
        <v>83</v>
      </c>
      <c r="F12" s="2">
        <f t="shared" si="0"/>
        <v>80</v>
      </c>
      <c r="G12" s="2" t="str">
        <f>LOOKUP(F12,{50,"不及格";60,"及格";70,"中等";80,"良好";90,"优秀"})</f>
        <v>良好</v>
      </c>
    </row>
    <row r="13" spans="1:7">
      <c r="A13" s="2">
        <v>151508</v>
      </c>
      <c r="B13" s="2" t="s">
        <v>18</v>
      </c>
      <c r="C13" s="2">
        <v>88</v>
      </c>
      <c r="D13" s="2">
        <v>75</v>
      </c>
      <c r="E13" s="2">
        <v>76</v>
      </c>
      <c r="F13" s="2">
        <f t="shared" si="0"/>
        <v>79</v>
      </c>
      <c r="G13" s="2" t="str">
        <f>LOOKUP(F13,{50,"不及格";60,"及格";70,"中等";80,"良好";90,"优秀"})</f>
        <v>中等</v>
      </c>
    </row>
    <row r="14" spans="1:7">
      <c r="A14" s="2">
        <v>151603</v>
      </c>
      <c r="B14" s="2" t="s">
        <v>19</v>
      </c>
      <c r="C14" s="2">
        <v>70</v>
      </c>
      <c r="D14" s="2">
        <v>83</v>
      </c>
      <c r="E14" s="2">
        <v>83</v>
      </c>
      <c r="F14" s="2">
        <f t="shared" si="0"/>
        <v>79</v>
      </c>
      <c r="G14" s="2" t="str">
        <f>LOOKUP(F14,{50,"不及格";60,"及格";70,"中等";80,"良好";90,"优秀"})</f>
        <v>中等</v>
      </c>
    </row>
    <row r="15" spans="1:7">
      <c r="A15" s="2">
        <v>151612</v>
      </c>
      <c r="B15" s="2" t="s">
        <v>20</v>
      </c>
      <c r="C15" s="2">
        <v>70</v>
      </c>
      <c r="D15" s="2">
        <v>50</v>
      </c>
      <c r="E15" s="2">
        <v>45</v>
      </c>
      <c r="F15" s="2">
        <f t="shared" si="0"/>
        <v>54</v>
      </c>
      <c r="G15" s="2" t="str">
        <f>LOOKUP(F15,{50,"不及格";60,"及格";70,"中等";80,"良好";90,"优秀"})</f>
        <v>不及格</v>
      </c>
    </row>
    <row r="16" spans="1:7">
      <c r="A16" s="2">
        <v>151711</v>
      </c>
      <c r="B16" s="2" t="s">
        <v>21</v>
      </c>
      <c r="C16" s="2">
        <v>93</v>
      </c>
      <c r="D16" s="2">
        <v>85</v>
      </c>
      <c r="E16" s="2">
        <v>88</v>
      </c>
      <c r="F16" s="2">
        <f t="shared" si="0"/>
        <v>89</v>
      </c>
      <c r="G16" s="2" t="str">
        <f>LOOKUP(F16,{50,"不及格";60,"及格";70,"中等";80,"良好";90,"优秀"})</f>
        <v>良好</v>
      </c>
    </row>
    <row r="17" spans="1:7">
      <c r="A17" s="2">
        <v>151715</v>
      </c>
      <c r="B17" s="2" t="s">
        <v>22</v>
      </c>
      <c r="C17" s="2">
        <v>75</v>
      </c>
      <c r="D17" s="2">
        <v>75</v>
      </c>
      <c r="E17" s="2">
        <v>68</v>
      </c>
      <c r="F17" s="2">
        <f t="shared" si="0"/>
        <v>72</v>
      </c>
      <c r="G17" s="2" t="str">
        <f>LOOKUP(F17,{50,"不及格";60,"及格";70,"中等";80,"良好";90,"优秀"})</f>
        <v>中等</v>
      </c>
    </row>
    <row r="18" spans="1:7">
      <c r="A18" s="2">
        <v>151809</v>
      </c>
      <c r="B18" s="2" t="s">
        <v>23</v>
      </c>
      <c r="C18" s="2">
        <v>65</v>
      </c>
      <c r="D18" s="2">
        <v>60</v>
      </c>
      <c r="E18" s="2">
        <v>63</v>
      </c>
      <c r="F18" s="2">
        <f t="shared" si="0"/>
        <v>63</v>
      </c>
      <c r="G18" s="2" t="str">
        <f>LOOKUP(F18,{50,"不及格";60,"及格";70,"中等";80,"良好";90,"优秀"})</f>
        <v>及格</v>
      </c>
    </row>
    <row r="19" spans="1:7">
      <c r="A19" s="2">
        <v>151816</v>
      </c>
      <c r="B19" s="2" t="s">
        <v>24</v>
      </c>
      <c r="C19" s="2">
        <v>90</v>
      </c>
      <c r="D19" s="2">
        <v>88</v>
      </c>
      <c r="E19" s="2">
        <v>93</v>
      </c>
      <c r="F19" s="2">
        <f t="shared" si="0"/>
        <v>91</v>
      </c>
      <c r="G19" s="2" t="str">
        <f>LOOKUP(F19,{50,"不及格";60,"及格";70,"中等";80,"良好";90,"优秀"})</f>
        <v>优秀</v>
      </c>
    </row>
    <row r="20" spans="1:7">
      <c r="A20" s="2">
        <v>151823</v>
      </c>
      <c r="B20" s="2" t="s">
        <v>25</v>
      </c>
      <c r="C20" s="2">
        <v>86</v>
      </c>
      <c r="D20" s="2">
        <v>75</v>
      </c>
      <c r="E20" s="2">
        <v>83</v>
      </c>
      <c r="F20" s="2">
        <f t="shared" si="0"/>
        <v>82</v>
      </c>
      <c r="G20" s="2" t="str">
        <f>LOOKUP(F20,{50,"不及格";60,"及格";70,"中等";80,"良好";90,"优秀"})</f>
        <v>良好</v>
      </c>
    </row>
    <row r="21" spans="1:7">
      <c r="A21" s="2">
        <v>152101</v>
      </c>
      <c r="B21" s="2" t="s">
        <v>26</v>
      </c>
      <c r="C21" s="2">
        <v>80</v>
      </c>
      <c r="D21" s="2">
        <v>75</v>
      </c>
      <c r="E21" s="2">
        <v>88</v>
      </c>
      <c r="F21" s="2">
        <f t="shared" si="0"/>
        <v>83</v>
      </c>
      <c r="G21" s="2" t="str">
        <f>LOOKUP(F21,{50,"不及格";60,"及格";70,"中等";80,"良好";90,"优秀"})</f>
        <v>良好</v>
      </c>
    </row>
    <row r="22" spans="1:7">
      <c r="A22" s="2">
        <v>152111</v>
      </c>
      <c r="B22" s="2" t="s">
        <v>27</v>
      </c>
      <c r="C22" s="2">
        <v>70</v>
      </c>
      <c r="D22" s="2">
        <v>65</v>
      </c>
      <c r="E22" s="2">
        <v>45</v>
      </c>
      <c r="F22" s="2">
        <f t="shared" si="0"/>
        <v>57</v>
      </c>
      <c r="G22" s="2" t="str">
        <f>LOOKUP(F22,{50,"不及格";60,"及格";70,"中等";80,"良好";90,"优秀"})</f>
        <v>不及格</v>
      </c>
    </row>
    <row r="23" spans="1:7">
      <c r="A23" s="2">
        <v>152116</v>
      </c>
      <c r="B23" s="2" t="s">
        <v>28</v>
      </c>
      <c r="C23" s="2">
        <v>86</v>
      </c>
      <c r="D23" s="2">
        <v>75</v>
      </c>
      <c r="E23" s="2">
        <v>83</v>
      </c>
      <c r="F23" s="2">
        <f t="shared" si="0"/>
        <v>82</v>
      </c>
      <c r="G23" s="2" t="str">
        <f>LOOKUP(F23,{50,"不及格";60,"及格";70,"中等";80,"良好";90,"优秀"})</f>
        <v>良好</v>
      </c>
    </row>
    <row r="24" spans="1:7">
      <c r="A24" s="2">
        <v>152122</v>
      </c>
      <c r="B24" s="2" t="s">
        <v>29</v>
      </c>
      <c r="C24" s="2">
        <v>93</v>
      </c>
      <c r="D24" s="2">
        <v>85</v>
      </c>
      <c r="E24" s="2">
        <v>88</v>
      </c>
      <c r="F24" s="2">
        <f t="shared" si="0"/>
        <v>89</v>
      </c>
      <c r="G24" s="2" t="str">
        <f>LOOKUP(F24,{50,"不及格";60,"及格";70,"中等";80,"良好";90,"优秀"})</f>
        <v>良好</v>
      </c>
    </row>
    <row r="25" spans="1:7">
      <c r="A25" s="2">
        <v>152309</v>
      </c>
      <c r="B25" s="2" t="s">
        <v>30</v>
      </c>
      <c r="C25" s="2">
        <v>86</v>
      </c>
      <c r="D25" s="2">
        <v>75</v>
      </c>
      <c r="E25" s="2">
        <v>83</v>
      </c>
      <c r="F25" s="2">
        <f t="shared" si="0"/>
        <v>82</v>
      </c>
      <c r="G25" s="2" t="str">
        <f>LOOKUP(F25,{50,"不及格";60,"及格";70,"中等";80,"良好";90,"优秀"})</f>
        <v>良好</v>
      </c>
    </row>
    <row r="26" spans="1:7">
      <c r="A26" s="2">
        <v>152311</v>
      </c>
      <c r="B26" s="2" t="s">
        <v>31</v>
      </c>
      <c r="C26" s="2">
        <v>80</v>
      </c>
      <c r="D26" s="2">
        <v>85</v>
      </c>
      <c r="E26" s="2">
        <v>83</v>
      </c>
      <c r="F26" s="2">
        <f t="shared" si="0"/>
        <v>83</v>
      </c>
      <c r="G26" s="2" t="str">
        <f>LOOKUP(F26,{50,"不及格";60,"及格";70,"中等";80,"良好";90,"优秀"})</f>
        <v>良好</v>
      </c>
    </row>
    <row r="27" spans="1:7">
      <c r="A27" s="2">
        <v>152318</v>
      </c>
      <c r="B27" s="2" t="s">
        <v>32</v>
      </c>
      <c r="C27" s="2">
        <v>86</v>
      </c>
      <c r="D27" s="2">
        <v>75</v>
      </c>
      <c r="E27" s="2">
        <v>83</v>
      </c>
      <c r="F27" s="2">
        <f t="shared" si="0"/>
        <v>82</v>
      </c>
      <c r="G27" s="2" t="str">
        <f>LOOKUP(F27,{50,"不及格";60,"及格";70,"中等";80,"良好";90,"优秀"})</f>
        <v>良好</v>
      </c>
    </row>
    <row r="28" spans="1:7">
      <c r="A28" s="2">
        <v>152319</v>
      </c>
      <c r="B28" s="2" t="s">
        <v>33</v>
      </c>
      <c r="C28" s="2">
        <v>93</v>
      </c>
      <c r="D28" s="2">
        <v>85</v>
      </c>
      <c r="E28" s="2">
        <v>88</v>
      </c>
      <c r="F28" s="2">
        <f t="shared" si="0"/>
        <v>89</v>
      </c>
      <c r="G28" s="2" t="str">
        <f>LOOKUP(F28,{50,"不及格";60,"及格";70,"中等";80,"良好";90,"优秀"})</f>
        <v>良好</v>
      </c>
    </row>
    <row r="29" spans="1:7">
      <c r="A29" s="2">
        <v>152511</v>
      </c>
      <c r="B29" s="2" t="s">
        <v>34</v>
      </c>
      <c r="C29" s="2">
        <v>70</v>
      </c>
      <c r="D29" s="2">
        <v>66</v>
      </c>
      <c r="E29" s="2">
        <v>78</v>
      </c>
      <c r="F29" s="2">
        <f t="shared" si="0"/>
        <v>73</v>
      </c>
      <c r="G29" s="2" t="str">
        <f>LOOKUP(F29,{50,"不及格";60,"及格";70,"中等";80,"良好";90,"优秀"})</f>
        <v>中等</v>
      </c>
    </row>
    <row r="30" spans="1:7">
      <c r="A30" s="2">
        <v>152512</v>
      </c>
      <c r="B30" s="2" t="s">
        <v>35</v>
      </c>
      <c r="C30" s="2">
        <v>86</v>
      </c>
      <c r="D30" s="2">
        <v>85</v>
      </c>
      <c r="E30" s="2">
        <v>93</v>
      </c>
      <c r="F30" s="2">
        <f t="shared" si="0"/>
        <v>89</v>
      </c>
      <c r="G30" s="2" t="str">
        <f>LOOKUP(F30,{50,"不及格";60,"及格";70,"中等";80,"良好";90,"优秀"})</f>
        <v>良好</v>
      </c>
    </row>
    <row r="31" spans="1:7">
      <c r="A31" s="2">
        <v>152612</v>
      </c>
      <c r="B31" s="2" t="s">
        <v>36</v>
      </c>
      <c r="C31" s="2">
        <v>86</v>
      </c>
      <c r="D31" s="2">
        <v>75</v>
      </c>
      <c r="E31" s="2">
        <v>83</v>
      </c>
      <c r="F31" s="2">
        <f t="shared" si="0"/>
        <v>82</v>
      </c>
      <c r="G31" s="2" t="str">
        <f>LOOKUP(F31,{50,"不及格";60,"及格";70,"中等";80,"良好";90,"优秀"})</f>
        <v>良好</v>
      </c>
    </row>
    <row r="32" spans="1:7">
      <c r="A32" s="2">
        <v>152702</v>
      </c>
      <c r="B32" s="2" t="s">
        <v>37</v>
      </c>
      <c r="C32" s="2">
        <v>93</v>
      </c>
      <c r="D32" s="2">
        <v>85</v>
      </c>
      <c r="E32" s="2">
        <v>88</v>
      </c>
      <c r="F32" s="2">
        <f t="shared" si="0"/>
        <v>89</v>
      </c>
      <c r="G32" s="2" t="str">
        <f>LOOKUP(F32,{50,"不及格";60,"及格";70,"中等";80,"良好";90,"优秀"})</f>
        <v>良好</v>
      </c>
    </row>
    <row r="33" spans="1:7">
      <c r="A33" s="2">
        <v>152703</v>
      </c>
      <c r="B33" s="2" t="s">
        <v>38</v>
      </c>
      <c r="C33" s="2">
        <v>66</v>
      </c>
      <c r="D33" s="2">
        <v>75</v>
      </c>
      <c r="E33" s="2">
        <v>73</v>
      </c>
      <c r="F33" s="2">
        <f t="shared" si="0"/>
        <v>71</v>
      </c>
      <c r="G33" s="2" t="str">
        <f>LOOKUP(F33,{50,"不及格";60,"及格";70,"中等";80,"良好";90,"优秀"})</f>
        <v>中等</v>
      </c>
    </row>
    <row r="34" spans="1:7">
      <c r="A34" s="2">
        <v>152713</v>
      </c>
      <c r="B34" s="2" t="s">
        <v>39</v>
      </c>
      <c r="C34" s="2">
        <v>86</v>
      </c>
      <c r="D34" s="2">
        <v>75</v>
      </c>
      <c r="E34" s="2">
        <v>83</v>
      </c>
      <c r="F34" s="2">
        <f t="shared" si="0"/>
        <v>82</v>
      </c>
      <c r="G34" s="2" t="str">
        <f>LOOKUP(F34,{50,"不及格";60,"及格";70,"中等";80,"良好";90,"优秀"})</f>
        <v>良好</v>
      </c>
    </row>
    <row r="35" spans="1:7">
      <c r="A35" s="2">
        <v>152911</v>
      </c>
      <c r="B35" s="2" t="s">
        <v>40</v>
      </c>
      <c r="C35" s="2">
        <v>93</v>
      </c>
      <c r="D35" s="2">
        <v>85</v>
      </c>
      <c r="E35" s="2">
        <v>88</v>
      </c>
      <c r="F35" s="2">
        <f t="shared" si="0"/>
        <v>89</v>
      </c>
      <c r="G35" s="2" t="str">
        <f>LOOKUP(F35,{50,"不及格";60,"及格";70,"中等";80,"良好";90,"优秀"})</f>
        <v>良好</v>
      </c>
    </row>
    <row r="36" spans="1:7">
      <c r="A36" s="2">
        <v>152918</v>
      </c>
      <c r="B36" s="2" t="s">
        <v>41</v>
      </c>
      <c r="C36" s="2">
        <v>86</v>
      </c>
      <c r="D36" s="2">
        <v>85</v>
      </c>
      <c r="E36" s="2">
        <v>83</v>
      </c>
      <c r="F36" s="2">
        <f t="shared" si="0"/>
        <v>84</v>
      </c>
      <c r="G36" s="2" t="str">
        <f>LOOKUP(F36,{50,"不及格";60,"及格";70,"中等";80,"良好";90,"优秀"})</f>
        <v>良好</v>
      </c>
    </row>
    <row r="37" spans="1:7">
      <c r="A37" s="2">
        <v>152922</v>
      </c>
      <c r="B37" s="2" t="s">
        <v>42</v>
      </c>
      <c r="C37" s="2">
        <v>86</v>
      </c>
      <c r="D37" s="2">
        <v>75</v>
      </c>
      <c r="E37" s="2">
        <v>83</v>
      </c>
      <c r="F37" s="2">
        <f t="shared" si="0"/>
        <v>82</v>
      </c>
      <c r="G37" s="2" t="str">
        <f>LOOKUP(F37,{50,"不及格";60,"及格";70,"中等";80,"良好";90,"优秀"})</f>
        <v>良好</v>
      </c>
    </row>
    <row r="38" spans="1:7">
      <c r="A38" s="2">
        <v>153003</v>
      </c>
      <c r="B38" s="2" t="s">
        <v>43</v>
      </c>
      <c r="C38" s="2">
        <v>83</v>
      </c>
      <c r="D38" s="2">
        <v>85</v>
      </c>
      <c r="E38" s="2">
        <v>88</v>
      </c>
      <c r="F38" s="2">
        <f t="shared" si="0"/>
        <v>86</v>
      </c>
      <c r="G38" s="2" t="str">
        <f>LOOKUP(F38,{50,"不及格";60,"及格";70,"中等";80,"良好";90,"优秀"})</f>
        <v>良好</v>
      </c>
    </row>
    <row r="39" spans="1:7">
      <c r="A39" s="2">
        <v>153106</v>
      </c>
      <c r="B39" s="2" t="s">
        <v>44</v>
      </c>
      <c r="C39" s="2">
        <v>76</v>
      </c>
      <c r="D39" s="2">
        <v>75</v>
      </c>
      <c r="E39" s="2">
        <v>63</v>
      </c>
      <c r="F39" s="2">
        <f t="shared" si="0"/>
        <v>69</v>
      </c>
      <c r="G39" s="2" t="str">
        <f>LOOKUP(F39,{50,"不及格";60,"及格";70,"中等";80,"良好";90,"优秀"})</f>
        <v>及格</v>
      </c>
    </row>
    <row r="40" spans="1:7">
      <c r="A40" s="2">
        <v>153107</v>
      </c>
      <c r="B40" s="2" t="s">
        <v>53</v>
      </c>
      <c r="C40" s="2">
        <v>95</v>
      </c>
      <c r="D40" s="2">
        <v>98</v>
      </c>
      <c r="E40" s="2">
        <v>94</v>
      </c>
      <c r="F40" s="2">
        <f t="shared" si="0"/>
        <v>95</v>
      </c>
      <c r="G40" s="2" t="str">
        <f>LOOKUP(F40,{50,"不及格";60,"及格";70,"中等";80,"良好";90,"优秀"})</f>
        <v>优秀</v>
      </c>
    </row>
    <row r="41" spans="1:7">
      <c r="A41" s="2">
        <v>153108</v>
      </c>
      <c r="B41" s="2" t="s">
        <v>54</v>
      </c>
      <c r="C41" s="2">
        <v>84</v>
      </c>
      <c r="D41" s="2">
        <v>86</v>
      </c>
      <c r="E41" s="2">
        <v>87</v>
      </c>
      <c r="F41" s="2">
        <f t="shared" si="0"/>
        <v>86</v>
      </c>
      <c r="G41" s="2" t="str">
        <f>LOOKUP(F41,{50,"不及格";60,"及格";70,"中等";80,"良好";90,"优秀"})</f>
        <v>良好</v>
      </c>
    </row>
    <row r="42" spans="1:7">
      <c r="A42" s="2">
        <v>153109</v>
      </c>
      <c r="B42" s="2" t="s">
        <v>55</v>
      </c>
      <c r="C42" s="2">
        <v>94</v>
      </c>
      <c r="D42" s="2">
        <v>93</v>
      </c>
      <c r="E42" s="2">
        <v>99</v>
      </c>
      <c r="F42" s="2">
        <f t="shared" si="0"/>
        <v>96</v>
      </c>
      <c r="G42" s="2" t="str">
        <f>LOOKUP(F42,{50,"不及格";60,"及格";70,"中等";80,"良好";90,"优秀"})</f>
        <v>优秀</v>
      </c>
    </row>
    <row r="43" spans="1:7">
      <c r="A43" s="2">
        <v>153110</v>
      </c>
      <c r="B43" s="2" t="s">
        <v>56</v>
      </c>
      <c r="C43" s="2">
        <v>76</v>
      </c>
      <c r="D43" s="2">
        <v>78</v>
      </c>
      <c r="E43" s="2">
        <v>85</v>
      </c>
      <c r="F43" s="2">
        <f t="shared" si="0"/>
        <v>81</v>
      </c>
      <c r="G43" s="2" t="str">
        <f>LOOKUP(F43,{50,"不及格";60,"及格";70,"中等";80,"良好";90,"优秀"})</f>
        <v>良好</v>
      </c>
    </row>
    <row r="44" spans="1:7">
      <c r="A44" s="2">
        <v>153111</v>
      </c>
      <c r="B44" s="2" t="s">
        <v>57</v>
      </c>
      <c r="C44" s="2">
        <v>78</v>
      </c>
      <c r="D44" s="2">
        <v>84</v>
      </c>
      <c r="E44" s="2">
        <v>79</v>
      </c>
      <c r="F44" s="2">
        <f t="shared" si="0"/>
        <v>80</v>
      </c>
      <c r="G44" s="2" t="str">
        <f>LOOKUP(F44,{50,"不及格";60,"及格";70,"中等";80,"良好";90,"优秀"})</f>
        <v>良好</v>
      </c>
    </row>
    <row r="45" spans="1:7">
      <c r="A45" s="2">
        <v>153112</v>
      </c>
      <c r="B45" s="2" t="s">
        <v>58</v>
      </c>
      <c r="C45" s="2">
        <v>65</v>
      </c>
      <c r="D45" s="2">
        <v>68</v>
      </c>
      <c r="E45" s="2">
        <v>75</v>
      </c>
      <c r="F45" s="2">
        <f t="shared" si="0"/>
        <v>71</v>
      </c>
      <c r="G45" s="2" t="str">
        <f>LOOKUP(F45,{50,"不及格";60,"及格";70,"中等";80,"良好";90,"优秀"})</f>
        <v>中等</v>
      </c>
    </row>
    <row r="46" spans="1:7">
      <c r="A46" s="2">
        <v>153113</v>
      </c>
      <c r="B46" s="2" t="s">
        <v>59</v>
      </c>
      <c r="C46" s="2">
        <v>84</v>
      </c>
      <c r="D46" s="2">
        <v>75</v>
      </c>
      <c r="E46" s="2">
        <v>74</v>
      </c>
      <c r="F46" s="2">
        <f t="shared" si="0"/>
        <v>77</v>
      </c>
      <c r="G46" s="2" t="str">
        <f>LOOKUP(F46,{50,"不及格";60,"及格";70,"中等";80,"良好";90,"优秀"})</f>
        <v>中等</v>
      </c>
    </row>
    <row r="47" spans="1:7">
      <c r="A47" s="2">
        <v>153114</v>
      </c>
      <c r="B47" s="2" t="s">
        <v>60</v>
      </c>
      <c r="C47" s="2">
        <v>76</v>
      </c>
      <c r="D47" s="2">
        <v>79</v>
      </c>
      <c r="E47" s="2">
        <v>74</v>
      </c>
      <c r="F47" s="2">
        <f t="shared" si="0"/>
        <v>76</v>
      </c>
      <c r="G47" s="2" t="str">
        <f>LOOKUP(F47,{50,"不及格";60,"及格";70,"中等";80,"良好";90,"优秀"})</f>
        <v>中等</v>
      </c>
    </row>
    <row r="48" spans="1:7">
      <c r="A48" s="2">
        <v>153115</v>
      </c>
      <c r="B48" s="2" t="s">
        <v>61</v>
      </c>
      <c r="C48" s="2">
        <v>59</v>
      </c>
      <c r="D48" s="2">
        <v>64</v>
      </c>
      <c r="E48" s="2">
        <v>66</v>
      </c>
      <c r="F48" s="2">
        <f t="shared" si="0"/>
        <v>64</v>
      </c>
      <c r="G48" s="2" t="str">
        <f>LOOKUP(F48,{50,"不及格";60,"及格";70,"中等";80,"良好";90,"优秀"})</f>
        <v>及格</v>
      </c>
    </row>
    <row r="49" spans="1:7">
      <c r="A49" s="2">
        <v>153116</v>
      </c>
      <c r="B49" s="2" t="s">
        <v>62</v>
      </c>
      <c r="C49" s="2">
        <v>84</v>
      </c>
      <c r="D49" s="2">
        <v>82</v>
      </c>
      <c r="E49" s="2">
        <v>86</v>
      </c>
      <c r="F49" s="2">
        <f t="shared" si="0"/>
        <v>85</v>
      </c>
      <c r="G49" s="2" t="str">
        <f>LOOKUP(F49,{50,"不及格";60,"及格";70,"中等";80,"良好";90,"优秀"})</f>
        <v>良好</v>
      </c>
    </row>
    <row r="50" spans="1:7">
      <c r="A50" s="2">
        <v>153117</v>
      </c>
      <c r="B50" s="2" t="s">
        <v>63</v>
      </c>
      <c r="C50" s="2">
        <v>85</v>
      </c>
      <c r="D50" s="2">
        <v>97</v>
      </c>
      <c r="E50" s="2">
        <v>96</v>
      </c>
      <c r="F50" s="2">
        <f t="shared" si="0"/>
        <v>93</v>
      </c>
      <c r="G50" s="2" t="str">
        <f>LOOKUP(F50,{50,"不及格";60,"及格";70,"中等";80,"良好";90,"优秀"})</f>
        <v>优秀</v>
      </c>
    </row>
    <row r="51" spans="1:7">
      <c r="A51" s="2">
        <v>153118</v>
      </c>
      <c r="B51" s="2" t="s">
        <v>64</v>
      </c>
      <c r="C51" s="2">
        <v>75</v>
      </c>
      <c r="D51" s="2">
        <v>84</v>
      </c>
      <c r="E51" s="2">
        <v>84</v>
      </c>
      <c r="F51" s="2">
        <f t="shared" si="0"/>
        <v>81</v>
      </c>
      <c r="G51" s="2" t="str">
        <f>LOOKUP(F51,{50,"不及格";60,"及格";70,"中等";80,"良好";90,"优秀"})</f>
        <v>良好</v>
      </c>
    </row>
    <row r="52" spans="1:7">
      <c r="A52" s="2">
        <v>153119</v>
      </c>
      <c r="B52" s="2" t="s">
        <v>65</v>
      </c>
      <c r="C52" s="2">
        <v>86</v>
      </c>
      <c r="D52" s="2">
        <v>85</v>
      </c>
      <c r="E52" s="2">
        <v>87</v>
      </c>
      <c r="F52" s="2">
        <f t="shared" si="0"/>
        <v>86</v>
      </c>
      <c r="G52" s="2" t="str">
        <f>LOOKUP(F52,{50,"不及格";60,"及格";70,"中等";80,"良好";90,"优秀"})</f>
        <v>良好</v>
      </c>
    </row>
    <row r="53" spans="1:7">
      <c r="A53" s="2">
        <v>153120</v>
      </c>
      <c r="B53" s="2" t="s">
        <v>66</v>
      </c>
      <c r="C53" s="2">
        <v>65</v>
      </c>
      <c r="D53" s="2">
        <v>67</v>
      </c>
      <c r="E53" s="2">
        <v>62</v>
      </c>
      <c r="F53" s="2">
        <f t="shared" si="0"/>
        <v>64</v>
      </c>
      <c r="G53" s="2" t="str">
        <f>LOOKUP(F53,{50,"不及格";60,"及格";70,"中等";80,"良好";90,"优秀"})</f>
        <v>及格</v>
      </c>
    </row>
    <row r="54" spans="1:7">
      <c r="A54" s="2">
        <v>153121</v>
      </c>
      <c r="B54" s="2" t="s">
        <v>67</v>
      </c>
      <c r="C54" s="2">
        <v>83</v>
      </c>
      <c r="D54" s="2">
        <v>85</v>
      </c>
      <c r="E54" s="2">
        <v>81</v>
      </c>
      <c r="F54" s="2">
        <f t="shared" si="0"/>
        <v>82</v>
      </c>
      <c r="G54" s="2" t="str">
        <f>LOOKUP(F54,{50,"不及格";60,"及格";70,"中等";80,"良好";90,"优秀"})</f>
        <v>良好</v>
      </c>
    </row>
    <row r="55" spans="1:7">
      <c r="A55" s="2">
        <v>153122</v>
      </c>
      <c r="B55" s="2" t="s">
        <v>68</v>
      </c>
      <c r="C55" s="2">
        <v>67</v>
      </c>
      <c r="D55" s="2">
        <v>51</v>
      </c>
      <c r="E55" s="2">
        <v>75</v>
      </c>
      <c r="F55" s="2">
        <f t="shared" si="0"/>
        <v>68</v>
      </c>
      <c r="G55" s="2" t="str">
        <f>LOOKUP(F55,{50,"不及格";60,"及格";70,"中等";80,"良好";90,"优秀"})</f>
        <v>及格</v>
      </c>
    </row>
    <row r="56" spans="1:7">
      <c r="A56" s="2">
        <v>153123</v>
      </c>
      <c r="B56" s="2" t="s">
        <v>69</v>
      </c>
      <c r="C56" s="2">
        <v>58</v>
      </c>
      <c r="D56" s="2">
        <v>56</v>
      </c>
      <c r="E56" s="2">
        <v>60</v>
      </c>
      <c r="F56" s="2">
        <f t="shared" si="0"/>
        <v>59</v>
      </c>
      <c r="G56" s="2" t="str">
        <f>LOOKUP(F56,{50,"不及格";60,"及格";70,"中等";80,"良好";90,"优秀"})</f>
        <v>不及格</v>
      </c>
    </row>
    <row r="57" spans="1:7">
      <c r="A57" s="2">
        <v>153124</v>
      </c>
      <c r="B57" s="2" t="s">
        <v>70</v>
      </c>
      <c r="C57" s="2">
        <v>87</v>
      </c>
      <c r="D57" s="2">
        <v>89</v>
      </c>
      <c r="E57" s="2">
        <v>91</v>
      </c>
      <c r="F57" s="2">
        <f t="shared" si="0"/>
        <v>89</v>
      </c>
      <c r="G57" s="2" t="str">
        <f>LOOKUP(F57,{50,"不及格";60,"及格";70,"中等";80,"良好";90,"优秀"})</f>
        <v>良好</v>
      </c>
    </row>
    <row r="58" spans="1:7">
      <c r="A58" s="2">
        <v>153125</v>
      </c>
      <c r="B58" s="2" t="s">
        <v>71</v>
      </c>
      <c r="C58" s="2">
        <v>53</v>
      </c>
      <c r="D58" s="2">
        <v>64</v>
      </c>
      <c r="E58" s="2">
        <v>59</v>
      </c>
      <c r="F58" s="2">
        <f t="shared" si="0"/>
        <v>58</v>
      </c>
      <c r="G58" s="2" t="str">
        <f>LOOKUP(F58,{50,"不及格";60,"及格";70,"中等";80,"良好";90,"优秀"})</f>
        <v>不及格</v>
      </c>
    </row>
    <row r="59" spans="1:7">
      <c r="A59" s="2">
        <v>153126</v>
      </c>
      <c r="B59" s="2" t="s">
        <v>72</v>
      </c>
      <c r="C59" s="2">
        <v>75</v>
      </c>
      <c r="D59" s="2">
        <v>78</v>
      </c>
      <c r="E59" s="2">
        <v>86</v>
      </c>
      <c r="F59" s="2">
        <f t="shared" si="0"/>
        <v>81</v>
      </c>
      <c r="G59" s="2" t="str">
        <f>LOOKUP(F59,{50,"不及格";60,"及格";70,"中等";80,"良好";90,"优秀"})</f>
        <v>良好</v>
      </c>
    </row>
    <row r="60" spans="1:7">
      <c r="A60" s="2">
        <v>153127</v>
      </c>
      <c r="B60" s="2" t="s">
        <v>73</v>
      </c>
      <c r="C60" s="2">
        <v>88</v>
      </c>
      <c r="D60" s="2">
        <v>79</v>
      </c>
      <c r="E60" s="2">
        <v>90</v>
      </c>
      <c r="F60" s="2">
        <f t="shared" si="0"/>
        <v>87</v>
      </c>
      <c r="G60" s="2" t="str">
        <f>LOOKUP(F60,{50,"不及格";60,"及格";70,"中等";80,"良好";90,"优秀"})</f>
        <v>良好</v>
      </c>
    </row>
    <row r="61" spans="1:7">
      <c r="A61" s="2">
        <v>153128</v>
      </c>
      <c r="B61" s="2" t="s">
        <v>74</v>
      </c>
      <c r="C61" s="2">
        <v>87</v>
      </c>
      <c r="D61" s="2">
        <v>95</v>
      </c>
      <c r="E61" s="2">
        <v>96</v>
      </c>
      <c r="F61" s="2">
        <f t="shared" si="0"/>
        <v>93</v>
      </c>
      <c r="G61" s="2" t="str">
        <f>LOOKUP(F61,{50,"不及格";60,"及格";70,"中等";80,"良好";90,"优秀"})</f>
        <v>优秀</v>
      </c>
    </row>
    <row r="62" spans="1:7">
      <c r="A62" s="2">
        <v>153129</v>
      </c>
      <c r="B62" s="2" t="s">
        <v>75</v>
      </c>
      <c r="C62" s="2">
        <v>84</v>
      </c>
      <c r="D62" s="2">
        <v>85</v>
      </c>
      <c r="E62" s="2">
        <v>92</v>
      </c>
      <c r="F62" s="2">
        <f t="shared" si="0"/>
        <v>88</v>
      </c>
      <c r="G62" s="2" t="str">
        <f>LOOKUP(F62,{50,"不及格";60,"及格";70,"中等";80,"良好";90,"优秀"})</f>
        <v>良好</v>
      </c>
    </row>
    <row r="63" spans="1:7">
      <c r="A63" s="2">
        <v>153130</v>
      </c>
      <c r="B63" s="2" t="s">
        <v>76</v>
      </c>
      <c r="C63" s="2">
        <v>74</v>
      </c>
      <c r="D63" s="2">
        <v>84</v>
      </c>
      <c r="E63" s="2">
        <v>83</v>
      </c>
      <c r="F63" s="2">
        <f t="shared" si="0"/>
        <v>81</v>
      </c>
      <c r="G63" s="2" t="str">
        <f>LOOKUP(F63,{50,"不及格";60,"及格";70,"中等";80,"良好";90,"优秀"})</f>
        <v>良好</v>
      </c>
    </row>
    <row r="64" spans="1:7">
      <c r="A64" s="2">
        <v>153131</v>
      </c>
      <c r="B64" s="2" t="s">
        <v>77</v>
      </c>
      <c r="C64" s="2">
        <v>57</v>
      </c>
      <c r="D64" s="2">
        <v>56</v>
      </c>
      <c r="E64" s="2">
        <v>62</v>
      </c>
      <c r="F64" s="2">
        <f t="shared" si="0"/>
        <v>59</v>
      </c>
      <c r="G64" s="2" t="str">
        <f>LOOKUP(F64,{50,"不及格";60,"及格";70,"中等";80,"良好";90,"优秀"})</f>
        <v>不及格</v>
      </c>
    </row>
    <row r="65" spans="1:7">
      <c r="A65" s="2">
        <v>153132</v>
      </c>
      <c r="B65" s="2" t="s">
        <v>78</v>
      </c>
      <c r="C65" s="2">
        <v>75</v>
      </c>
      <c r="D65" s="2">
        <v>73</v>
      </c>
      <c r="E65" s="2">
        <v>81</v>
      </c>
      <c r="F65" s="2">
        <f t="shared" si="0"/>
        <v>78</v>
      </c>
      <c r="G65" s="2" t="str">
        <f>LOOKUP(F65,{50,"不及格";60,"及格";70,"中等";80,"良好";90,"优秀"})</f>
        <v>中等</v>
      </c>
    </row>
    <row r="66" spans="1:7">
      <c r="A66" s="2">
        <v>153133</v>
      </c>
      <c r="B66" s="2" t="s">
        <v>79</v>
      </c>
      <c r="C66" s="2">
        <v>56</v>
      </c>
      <c r="D66" s="2">
        <v>57</v>
      </c>
      <c r="E66" s="2">
        <v>54</v>
      </c>
      <c r="F66" s="2">
        <f t="shared" ref="F66:F108" si="1">ROUND(C66*0.3+D66*0.2+E66*0.5,0)</f>
        <v>55</v>
      </c>
      <c r="G66" s="2" t="str">
        <f>LOOKUP(F66,{50,"不及格";60,"及格";70,"中等";80,"良好";90,"优秀"})</f>
        <v>不及格</v>
      </c>
    </row>
    <row r="67" spans="1:7">
      <c r="A67" s="2">
        <v>153134</v>
      </c>
      <c r="B67" s="2" t="s">
        <v>80</v>
      </c>
      <c r="C67" s="2">
        <v>67</v>
      </c>
      <c r="D67" s="2">
        <v>61</v>
      </c>
      <c r="E67" s="2">
        <v>64</v>
      </c>
      <c r="F67" s="2">
        <f t="shared" si="1"/>
        <v>64</v>
      </c>
      <c r="G67" s="2" t="str">
        <f>LOOKUP(F67,{50,"不及格";60,"及格";70,"中等";80,"良好";90,"优秀"})</f>
        <v>及格</v>
      </c>
    </row>
    <row r="68" spans="1:7">
      <c r="A68" s="2">
        <v>153135</v>
      </c>
      <c r="B68" s="2" t="s">
        <v>81</v>
      </c>
      <c r="C68" s="2">
        <v>78</v>
      </c>
      <c r="D68" s="2">
        <v>85</v>
      </c>
      <c r="E68" s="2">
        <v>94</v>
      </c>
      <c r="F68" s="2">
        <f t="shared" si="1"/>
        <v>87</v>
      </c>
      <c r="G68" s="2" t="str">
        <f>LOOKUP(F68,{50,"不及格";60,"及格";70,"中等";80,"良好";90,"优秀"})</f>
        <v>良好</v>
      </c>
    </row>
    <row r="69" spans="1:7">
      <c r="A69" s="2">
        <v>153136</v>
      </c>
      <c r="B69" s="2" t="s">
        <v>82</v>
      </c>
      <c r="C69" s="2">
        <v>84</v>
      </c>
      <c r="D69" s="2">
        <v>83</v>
      </c>
      <c r="E69" s="2">
        <v>75</v>
      </c>
      <c r="F69" s="2">
        <f t="shared" si="1"/>
        <v>79</v>
      </c>
      <c r="G69" s="2" t="str">
        <f>LOOKUP(F69,{50,"不及格";60,"及格";70,"中等";80,"良好";90,"优秀"})</f>
        <v>中等</v>
      </c>
    </row>
    <row r="70" spans="1:7">
      <c r="A70" s="2">
        <v>153137</v>
      </c>
      <c r="B70" s="2" t="s">
        <v>83</v>
      </c>
      <c r="C70" s="2">
        <v>83</v>
      </c>
      <c r="D70" s="2">
        <v>79</v>
      </c>
      <c r="E70" s="2">
        <v>88</v>
      </c>
      <c r="F70" s="2">
        <f t="shared" si="1"/>
        <v>85</v>
      </c>
      <c r="G70" s="2" t="str">
        <f>LOOKUP(F70,{50,"不及格";60,"及格";70,"中等";80,"良好";90,"优秀"})</f>
        <v>良好</v>
      </c>
    </row>
    <row r="71" spans="1:7">
      <c r="A71" s="2">
        <v>153138</v>
      </c>
      <c r="B71" s="2" t="s">
        <v>84</v>
      </c>
      <c r="C71" s="2">
        <v>75</v>
      </c>
      <c r="D71" s="2">
        <v>74</v>
      </c>
      <c r="E71" s="2">
        <v>79</v>
      </c>
      <c r="F71" s="2">
        <f t="shared" si="1"/>
        <v>77</v>
      </c>
      <c r="G71" s="2" t="str">
        <f>LOOKUP(F71,{50,"不及格";60,"及格";70,"中等";80,"良好";90,"优秀"})</f>
        <v>中等</v>
      </c>
    </row>
    <row r="72" spans="1:7">
      <c r="A72" s="2">
        <v>153139</v>
      </c>
      <c r="B72" s="2" t="s">
        <v>85</v>
      </c>
      <c r="C72" s="2">
        <v>60</v>
      </c>
      <c r="D72" s="2">
        <v>51</v>
      </c>
      <c r="E72" s="2">
        <v>54</v>
      </c>
      <c r="F72" s="2">
        <f t="shared" si="1"/>
        <v>55</v>
      </c>
      <c r="G72" s="2" t="str">
        <f>LOOKUP(F72,{50,"不及格";60,"及格";70,"中等";80,"良好";90,"优秀"})</f>
        <v>不及格</v>
      </c>
    </row>
    <row r="73" spans="1:7">
      <c r="A73" s="2">
        <v>153140</v>
      </c>
      <c r="B73" s="2" t="s">
        <v>86</v>
      </c>
      <c r="C73" s="2">
        <v>84</v>
      </c>
      <c r="D73" s="2">
        <v>87</v>
      </c>
      <c r="E73" s="2">
        <v>86</v>
      </c>
      <c r="F73" s="2">
        <f t="shared" si="1"/>
        <v>86</v>
      </c>
      <c r="G73" s="2" t="str">
        <f>LOOKUP(F73,{50,"不及格";60,"及格";70,"中等";80,"良好";90,"优秀"})</f>
        <v>良好</v>
      </c>
    </row>
    <row r="74" spans="1:7">
      <c r="A74" s="2">
        <v>153145</v>
      </c>
      <c r="B74" s="2" t="s">
        <v>87</v>
      </c>
      <c r="C74" s="2">
        <v>78</v>
      </c>
      <c r="D74" s="2">
        <v>85</v>
      </c>
      <c r="E74" s="2">
        <v>76</v>
      </c>
      <c r="F74" s="2">
        <f t="shared" si="1"/>
        <v>78</v>
      </c>
      <c r="G74" s="2" t="str">
        <f>LOOKUP(F74,{50,"不及格";60,"及格";70,"中等";80,"良好";90,"优秀"})</f>
        <v>中等</v>
      </c>
    </row>
    <row r="75" spans="1:7">
      <c r="A75" s="2">
        <v>153146</v>
      </c>
      <c r="B75" s="2" t="s">
        <v>88</v>
      </c>
      <c r="C75" s="2">
        <v>84</v>
      </c>
      <c r="D75" s="2">
        <v>88</v>
      </c>
      <c r="E75" s="2">
        <v>91</v>
      </c>
      <c r="F75" s="2">
        <f t="shared" si="1"/>
        <v>88</v>
      </c>
      <c r="G75" s="2" t="str">
        <f>LOOKUP(F75,{50,"不及格";60,"及格";70,"中等";80,"良好";90,"优秀"})</f>
        <v>良好</v>
      </c>
    </row>
    <row r="76" spans="1:7">
      <c r="A76" s="2">
        <v>153147</v>
      </c>
      <c r="B76" s="2" t="s">
        <v>89</v>
      </c>
      <c r="C76" s="2">
        <v>76</v>
      </c>
      <c r="D76" s="2">
        <v>75</v>
      </c>
      <c r="E76" s="2">
        <v>79</v>
      </c>
      <c r="F76" s="2">
        <f t="shared" si="1"/>
        <v>77</v>
      </c>
      <c r="G76" s="2" t="str">
        <f>LOOKUP(F76,{50,"不及格";60,"及格";70,"中等";80,"良好";90,"优秀"})</f>
        <v>中等</v>
      </c>
    </row>
    <row r="77" spans="1:7">
      <c r="A77" s="2">
        <v>153148</v>
      </c>
      <c r="B77" s="2" t="s">
        <v>90</v>
      </c>
      <c r="C77" s="2">
        <v>56</v>
      </c>
      <c r="D77" s="2">
        <v>58</v>
      </c>
      <c r="E77" s="2">
        <v>57</v>
      </c>
      <c r="F77" s="2">
        <f t="shared" si="1"/>
        <v>57</v>
      </c>
      <c r="G77" s="2" t="str">
        <f>LOOKUP(F77,{50,"不及格";60,"及格";70,"中等";80,"良好";90,"优秀"})</f>
        <v>不及格</v>
      </c>
    </row>
    <row r="78" spans="1:7">
      <c r="A78" s="2">
        <v>153149</v>
      </c>
      <c r="B78" s="2" t="s">
        <v>91</v>
      </c>
      <c r="C78" s="2">
        <v>76</v>
      </c>
      <c r="D78" s="2">
        <v>74</v>
      </c>
      <c r="E78" s="2">
        <v>81</v>
      </c>
      <c r="F78" s="2">
        <f t="shared" si="1"/>
        <v>78</v>
      </c>
      <c r="G78" s="2" t="str">
        <f>LOOKUP(F78,{50,"不及格";60,"及格";70,"中等";80,"良好";90,"优秀"})</f>
        <v>中等</v>
      </c>
    </row>
    <row r="79" spans="1:7">
      <c r="A79" s="2">
        <v>153150</v>
      </c>
      <c r="B79" s="2" t="s">
        <v>92</v>
      </c>
      <c r="C79" s="2">
        <v>94</v>
      </c>
      <c r="D79" s="2">
        <v>98</v>
      </c>
      <c r="E79" s="2">
        <v>99</v>
      </c>
      <c r="F79" s="2">
        <f t="shared" si="1"/>
        <v>97</v>
      </c>
      <c r="G79" s="2" t="str">
        <f>LOOKUP(F79,{50,"不及格";60,"及格";70,"中等";80,"良好";90,"优秀"})</f>
        <v>优秀</v>
      </c>
    </row>
    <row r="80" spans="1:7">
      <c r="A80" s="2">
        <v>153151</v>
      </c>
      <c r="B80" s="2" t="s">
        <v>93</v>
      </c>
      <c r="C80" s="2">
        <v>91</v>
      </c>
      <c r="D80" s="2">
        <v>97</v>
      </c>
      <c r="E80" s="2">
        <v>96</v>
      </c>
      <c r="F80" s="2">
        <f t="shared" si="1"/>
        <v>95</v>
      </c>
      <c r="G80" s="2" t="str">
        <f>LOOKUP(F80,{50,"不及格";60,"及格";70,"中等";80,"良好";90,"优秀"})</f>
        <v>优秀</v>
      </c>
    </row>
    <row r="81" spans="1:7">
      <c r="A81" s="2">
        <v>153152</v>
      </c>
      <c r="B81" s="2" t="s">
        <v>94</v>
      </c>
      <c r="C81" s="2">
        <v>76</v>
      </c>
      <c r="D81" s="2">
        <v>77</v>
      </c>
      <c r="E81" s="2">
        <v>72</v>
      </c>
      <c r="F81" s="2">
        <f t="shared" si="1"/>
        <v>74</v>
      </c>
      <c r="G81" s="2" t="str">
        <f>LOOKUP(F81,{50,"不及格";60,"及格";70,"中等";80,"良好";90,"优秀"})</f>
        <v>中等</v>
      </c>
    </row>
    <row r="82" spans="1:7">
      <c r="A82" s="2">
        <v>153153</v>
      </c>
      <c r="B82" s="2" t="s">
        <v>95</v>
      </c>
      <c r="C82" s="2">
        <v>65</v>
      </c>
      <c r="D82" s="2">
        <v>57</v>
      </c>
      <c r="E82" s="2">
        <v>59</v>
      </c>
      <c r="F82" s="2">
        <f t="shared" si="1"/>
        <v>60</v>
      </c>
      <c r="G82" s="2" t="str">
        <f>LOOKUP(F82,{50,"不及格";60,"及格";70,"中等";80,"良好";90,"优秀"})</f>
        <v>及格</v>
      </c>
    </row>
    <row r="83" spans="1:7">
      <c r="A83" s="2">
        <v>153154</v>
      </c>
      <c r="B83" s="2" t="s">
        <v>96</v>
      </c>
      <c r="C83" s="2">
        <v>76</v>
      </c>
      <c r="D83" s="2">
        <v>74</v>
      </c>
      <c r="E83" s="2">
        <v>81</v>
      </c>
      <c r="F83" s="2">
        <f t="shared" si="1"/>
        <v>78</v>
      </c>
      <c r="G83" s="2" t="str">
        <f>LOOKUP(F83,{50,"不及格";60,"及格";70,"中等";80,"良好";90,"优秀"})</f>
        <v>中等</v>
      </c>
    </row>
    <row r="84" spans="1:7">
      <c r="A84" s="2">
        <v>153155</v>
      </c>
      <c r="B84" s="2" t="s">
        <v>97</v>
      </c>
      <c r="C84" s="2">
        <v>84</v>
      </c>
      <c r="D84" s="2">
        <v>87</v>
      </c>
      <c r="E84" s="2">
        <v>92</v>
      </c>
      <c r="F84" s="2">
        <f t="shared" si="1"/>
        <v>89</v>
      </c>
      <c r="G84" s="2" t="str">
        <f>LOOKUP(F84,{50,"不及格";60,"及格";70,"中等";80,"良好";90,"优秀"})</f>
        <v>良好</v>
      </c>
    </row>
    <row r="85" spans="1:7">
      <c r="A85" s="2">
        <v>153156</v>
      </c>
      <c r="B85" s="2" t="s">
        <v>98</v>
      </c>
      <c r="C85" s="2">
        <v>93</v>
      </c>
      <c r="D85" s="2">
        <v>95</v>
      </c>
      <c r="E85" s="2">
        <v>95</v>
      </c>
      <c r="F85" s="2">
        <f t="shared" si="1"/>
        <v>94</v>
      </c>
      <c r="G85" s="2" t="str">
        <f>LOOKUP(F85,{50,"不及格";60,"及格";70,"中等";80,"良好";90,"优秀"})</f>
        <v>优秀</v>
      </c>
    </row>
    <row r="86" spans="1:7">
      <c r="A86" s="2">
        <v>153157</v>
      </c>
      <c r="B86" s="2" t="s">
        <v>99</v>
      </c>
      <c r="C86" s="2">
        <v>87</v>
      </c>
      <c r="D86" s="2">
        <v>89</v>
      </c>
      <c r="E86" s="2">
        <v>90</v>
      </c>
      <c r="F86" s="2">
        <f t="shared" si="1"/>
        <v>89</v>
      </c>
      <c r="G86" s="2" t="str">
        <f>LOOKUP(F86,{50,"不及格";60,"及格";70,"中等";80,"良好";90,"优秀"})</f>
        <v>良好</v>
      </c>
    </row>
    <row r="87" spans="1:7">
      <c r="A87" s="2">
        <v>153158</v>
      </c>
      <c r="B87" s="2" t="s">
        <v>100</v>
      </c>
      <c r="C87" s="2">
        <v>75</v>
      </c>
      <c r="D87" s="2">
        <v>76</v>
      </c>
      <c r="E87" s="2">
        <v>77</v>
      </c>
      <c r="F87" s="2">
        <f t="shared" si="1"/>
        <v>76</v>
      </c>
      <c r="G87" s="2" t="str">
        <f>LOOKUP(F87,{50,"不及格";60,"及格";70,"中等";80,"良好";90,"优秀"})</f>
        <v>中等</v>
      </c>
    </row>
    <row r="88" spans="1:7">
      <c r="A88" s="2">
        <v>153159</v>
      </c>
      <c r="B88" s="2" t="s">
        <v>101</v>
      </c>
      <c r="C88" s="2">
        <v>58</v>
      </c>
      <c r="D88" s="2">
        <v>59</v>
      </c>
      <c r="E88" s="2">
        <v>55</v>
      </c>
      <c r="F88" s="2">
        <f t="shared" si="1"/>
        <v>57</v>
      </c>
      <c r="G88" s="2" t="str">
        <f>LOOKUP(F88,{50,"不及格";60,"及格";70,"中等";80,"良好";90,"优秀"})</f>
        <v>不及格</v>
      </c>
    </row>
    <row r="89" spans="1:7">
      <c r="A89" s="2">
        <v>153160</v>
      </c>
      <c r="B89" s="2" t="s">
        <v>102</v>
      </c>
      <c r="C89" s="2">
        <v>57</v>
      </c>
      <c r="D89" s="2">
        <v>53</v>
      </c>
      <c r="E89" s="2">
        <v>58</v>
      </c>
      <c r="F89" s="2">
        <f t="shared" si="1"/>
        <v>57</v>
      </c>
      <c r="G89" s="2" t="str">
        <f>LOOKUP(F89,{50,"不及格";60,"及格";70,"中等";80,"良好";90,"优秀"})</f>
        <v>不及格</v>
      </c>
    </row>
    <row r="90" spans="1:7">
      <c r="A90" s="2">
        <v>153161</v>
      </c>
      <c r="B90" s="2" t="s">
        <v>103</v>
      </c>
      <c r="C90" s="2">
        <v>61</v>
      </c>
      <c r="D90" s="2">
        <v>67</v>
      </c>
      <c r="E90" s="2">
        <v>69</v>
      </c>
      <c r="F90" s="2">
        <f t="shared" si="1"/>
        <v>66</v>
      </c>
      <c r="G90" s="2" t="str">
        <f>LOOKUP(F90,{50,"不及格";60,"及格";70,"中等";80,"良好";90,"优秀"})</f>
        <v>及格</v>
      </c>
    </row>
    <row r="91" spans="1:7">
      <c r="A91" s="2">
        <v>153162</v>
      </c>
      <c r="B91" s="2" t="s">
        <v>104</v>
      </c>
      <c r="C91" s="2">
        <v>72</v>
      </c>
      <c r="D91" s="2">
        <v>71</v>
      </c>
      <c r="E91" s="2">
        <v>76</v>
      </c>
      <c r="F91" s="2">
        <f t="shared" si="1"/>
        <v>74</v>
      </c>
      <c r="G91" s="2" t="str">
        <f>LOOKUP(F91,{50,"不及格";60,"及格";70,"中等";80,"良好";90,"优秀"})</f>
        <v>中等</v>
      </c>
    </row>
    <row r="92" spans="1:7">
      <c r="A92" s="2">
        <v>153163</v>
      </c>
      <c r="B92" s="2" t="s">
        <v>105</v>
      </c>
      <c r="C92" s="2">
        <v>57</v>
      </c>
      <c r="D92" s="2">
        <v>59</v>
      </c>
      <c r="E92" s="2">
        <v>57</v>
      </c>
      <c r="F92" s="2">
        <f t="shared" si="1"/>
        <v>57</v>
      </c>
      <c r="G92" s="2" t="str">
        <f>LOOKUP(F92,{50,"不及格";60,"及格";70,"中等";80,"良好";90,"优秀"})</f>
        <v>不及格</v>
      </c>
    </row>
    <row r="93" spans="1:7">
      <c r="A93" s="2">
        <v>153164</v>
      </c>
      <c r="B93" s="2" t="s">
        <v>106</v>
      </c>
      <c r="C93" s="2">
        <v>67</v>
      </c>
      <c r="D93" s="2">
        <v>54</v>
      </c>
      <c r="E93" s="2">
        <v>65</v>
      </c>
      <c r="F93" s="2">
        <f t="shared" si="1"/>
        <v>63</v>
      </c>
      <c r="G93" s="2" t="str">
        <f>LOOKUP(F93,{50,"不及格";60,"及格";70,"中等";80,"良好";90,"优秀"})</f>
        <v>及格</v>
      </c>
    </row>
    <row r="94" spans="1:7">
      <c r="A94" s="2">
        <v>153165</v>
      </c>
      <c r="B94" s="2" t="s">
        <v>107</v>
      </c>
      <c r="C94" s="2">
        <v>90</v>
      </c>
      <c r="D94" s="2">
        <v>84</v>
      </c>
      <c r="E94" s="2">
        <v>91</v>
      </c>
      <c r="F94" s="2">
        <f t="shared" si="1"/>
        <v>89</v>
      </c>
      <c r="G94" s="2" t="str">
        <f>LOOKUP(F94,{50,"不及格";60,"及格";70,"中等";80,"良好";90,"优秀"})</f>
        <v>良好</v>
      </c>
    </row>
    <row r="95" spans="1:7">
      <c r="A95" s="2">
        <v>153166</v>
      </c>
      <c r="B95" s="2" t="s">
        <v>108</v>
      </c>
      <c r="C95" s="2">
        <v>82</v>
      </c>
      <c r="D95" s="2">
        <v>89</v>
      </c>
      <c r="E95" s="2">
        <v>95</v>
      </c>
      <c r="F95" s="2">
        <f t="shared" si="1"/>
        <v>90</v>
      </c>
      <c r="G95" s="2" t="str">
        <f>LOOKUP(F95,{50,"不及格";60,"及格";70,"中等";80,"良好";90,"优秀"})</f>
        <v>优秀</v>
      </c>
    </row>
    <row r="96" spans="1:7">
      <c r="A96" s="2">
        <v>153167</v>
      </c>
      <c r="B96" s="2" t="s">
        <v>109</v>
      </c>
      <c r="C96" s="2">
        <v>78</v>
      </c>
      <c r="D96" s="2">
        <v>84</v>
      </c>
      <c r="E96" s="2">
        <v>83</v>
      </c>
      <c r="F96" s="2">
        <f t="shared" si="1"/>
        <v>82</v>
      </c>
      <c r="G96" s="2" t="str">
        <f>LOOKUP(F96,{50,"不及格";60,"及格";70,"中等";80,"良好";90,"优秀"})</f>
        <v>良好</v>
      </c>
    </row>
    <row r="97" spans="1:7">
      <c r="A97" s="2">
        <v>153168</v>
      </c>
      <c r="B97" s="2" t="s">
        <v>110</v>
      </c>
      <c r="C97" s="2">
        <v>87</v>
      </c>
      <c r="D97" s="2">
        <v>85</v>
      </c>
      <c r="E97" s="2">
        <v>94</v>
      </c>
      <c r="F97" s="2">
        <f t="shared" si="1"/>
        <v>90</v>
      </c>
      <c r="G97" s="2" t="str">
        <f>LOOKUP(F97,{50,"不及格";60,"及格";70,"中等";80,"良好";90,"优秀"})</f>
        <v>优秀</v>
      </c>
    </row>
    <row r="98" spans="1:7">
      <c r="A98" s="2">
        <v>153169</v>
      </c>
      <c r="B98" s="2" t="s">
        <v>111</v>
      </c>
      <c r="C98" s="2">
        <v>75</v>
      </c>
      <c r="D98" s="2">
        <v>73</v>
      </c>
      <c r="E98" s="2">
        <v>77</v>
      </c>
      <c r="F98" s="2">
        <f t="shared" si="1"/>
        <v>76</v>
      </c>
      <c r="G98" s="2" t="str">
        <f>LOOKUP(F98,{50,"不及格";60,"及格";70,"中等";80,"良好";90,"优秀"})</f>
        <v>中等</v>
      </c>
    </row>
    <row r="99" spans="1:7">
      <c r="A99" s="2">
        <v>153170</v>
      </c>
      <c r="B99" s="2" t="s">
        <v>112</v>
      </c>
      <c r="C99" s="2">
        <v>65</v>
      </c>
      <c r="D99" s="2">
        <v>64</v>
      </c>
      <c r="E99" s="2">
        <v>67</v>
      </c>
      <c r="F99" s="2">
        <f t="shared" si="1"/>
        <v>66</v>
      </c>
      <c r="G99" s="2" t="str">
        <f>LOOKUP(F99,{50,"不及格";60,"及格";70,"中等";80,"良好";90,"优秀"})</f>
        <v>及格</v>
      </c>
    </row>
    <row r="100" spans="1:7">
      <c r="A100" s="2">
        <v>153171</v>
      </c>
      <c r="B100" s="2" t="s">
        <v>113</v>
      </c>
      <c r="C100" s="2">
        <v>51</v>
      </c>
      <c r="D100" s="2">
        <v>58</v>
      </c>
      <c r="E100" s="2">
        <v>58</v>
      </c>
      <c r="F100" s="2">
        <f t="shared" si="1"/>
        <v>56</v>
      </c>
      <c r="G100" s="2" t="str">
        <f>LOOKUP(F100,{50,"不及格";60,"及格";70,"中等";80,"良好";90,"优秀"})</f>
        <v>不及格</v>
      </c>
    </row>
    <row r="101" spans="1:7">
      <c r="A101" s="2">
        <v>153172</v>
      </c>
      <c r="B101" s="2" t="s">
        <v>114</v>
      </c>
      <c r="C101" s="2">
        <v>72</v>
      </c>
      <c r="D101" s="2">
        <v>61</v>
      </c>
      <c r="E101" s="2">
        <v>69</v>
      </c>
      <c r="F101" s="2">
        <f t="shared" si="1"/>
        <v>68</v>
      </c>
      <c r="G101" s="2" t="str">
        <f>LOOKUP(F101,{50,"不及格";60,"及格";70,"中等";80,"良好";90,"优秀"})</f>
        <v>及格</v>
      </c>
    </row>
    <row r="102" spans="1:7">
      <c r="A102" s="2">
        <v>153173</v>
      </c>
      <c r="B102" s="2" t="s">
        <v>115</v>
      </c>
      <c r="C102" s="2">
        <v>87</v>
      </c>
      <c r="D102" s="2">
        <v>88</v>
      </c>
      <c r="E102" s="2">
        <v>92</v>
      </c>
      <c r="F102" s="2">
        <f t="shared" si="1"/>
        <v>90</v>
      </c>
      <c r="G102" s="2" t="str">
        <f>LOOKUP(F102,{50,"不及格";60,"及格";70,"中等";80,"良好";90,"优秀"})</f>
        <v>优秀</v>
      </c>
    </row>
    <row r="103" spans="1:7">
      <c r="A103" s="2">
        <v>153174</v>
      </c>
      <c r="B103" s="2" t="s">
        <v>116</v>
      </c>
      <c r="C103" s="2">
        <v>54</v>
      </c>
      <c r="D103" s="2">
        <v>52</v>
      </c>
      <c r="E103" s="2">
        <v>57</v>
      </c>
      <c r="F103" s="2">
        <f t="shared" si="1"/>
        <v>55</v>
      </c>
      <c r="G103" s="2" t="str">
        <f>LOOKUP(F103,{50,"不及格";60,"及格";70,"中等";80,"良好";90,"优秀"})</f>
        <v>不及格</v>
      </c>
    </row>
    <row r="104" spans="1:7">
      <c r="A104" s="2">
        <v>153175</v>
      </c>
      <c r="B104" s="2" t="s">
        <v>117</v>
      </c>
      <c r="C104" s="2">
        <v>65</v>
      </c>
      <c r="D104" s="2">
        <v>68</v>
      </c>
      <c r="E104" s="2">
        <v>62</v>
      </c>
      <c r="F104" s="2">
        <f t="shared" si="1"/>
        <v>64</v>
      </c>
      <c r="G104" s="2" t="str">
        <f>LOOKUP(F104,{50,"不及格";60,"及格";70,"中等";80,"良好";90,"优秀"})</f>
        <v>及格</v>
      </c>
    </row>
    <row r="105" spans="1:7">
      <c r="A105" s="2">
        <v>153176</v>
      </c>
      <c r="B105" s="2" t="s">
        <v>118</v>
      </c>
      <c r="C105" s="2">
        <v>78</v>
      </c>
      <c r="D105" s="2">
        <v>88</v>
      </c>
      <c r="E105" s="2">
        <v>82</v>
      </c>
      <c r="F105" s="2">
        <f t="shared" si="1"/>
        <v>82</v>
      </c>
      <c r="G105" s="2" t="str">
        <f>LOOKUP(F105,{50,"不及格";60,"及格";70,"中等";80,"良好";90,"优秀"})</f>
        <v>良好</v>
      </c>
    </row>
    <row r="106" spans="1:7">
      <c r="A106" s="2">
        <v>153177</v>
      </c>
      <c r="B106" s="2" t="s">
        <v>119</v>
      </c>
      <c r="C106" s="2">
        <v>76</v>
      </c>
      <c r="D106" s="2">
        <v>79</v>
      </c>
      <c r="E106" s="2">
        <v>81</v>
      </c>
      <c r="F106" s="2">
        <f t="shared" si="1"/>
        <v>79</v>
      </c>
      <c r="G106" s="2" t="str">
        <f>LOOKUP(F106,{50,"不及格";60,"及格";70,"中等";80,"良好";90,"优秀"})</f>
        <v>中等</v>
      </c>
    </row>
    <row r="107" spans="1:7">
      <c r="A107" s="2">
        <v>153178</v>
      </c>
      <c r="B107" s="2" t="s">
        <v>120</v>
      </c>
      <c r="C107" s="2">
        <v>95</v>
      </c>
      <c r="D107" s="2">
        <v>94</v>
      </c>
      <c r="E107" s="2">
        <v>97</v>
      </c>
      <c r="F107" s="2">
        <f t="shared" si="1"/>
        <v>96</v>
      </c>
      <c r="G107" s="2" t="str">
        <f>LOOKUP(F107,{50,"不及格";60,"及格";70,"中等";80,"良好";90,"优秀"})</f>
        <v>优秀</v>
      </c>
    </row>
    <row r="108" spans="1:7">
      <c r="A108" s="2">
        <v>153179</v>
      </c>
      <c r="B108" s="2" t="s">
        <v>121</v>
      </c>
      <c r="C108" s="2">
        <v>75</v>
      </c>
      <c r="D108" s="2">
        <v>76</v>
      </c>
      <c r="E108" s="2">
        <v>85</v>
      </c>
      <c r="F108" s="2">
        <f t="shared" si="1"/>
        <v>80</v>
      </c>
      <c r="G108" s="2" t="str">
        <f>LOOKUP(F108,{50,"不及格";60,"及格";70,"中等";80,"良好";90,"优秀"})</f>
        <v>良好</v>
      </c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 t="s">
        <v>45</v>
      </c>
      <c r="C112" s="2">
        <f>ROUND(AVERAGE(C2:C108),2)</f>
        <v>77.57</v>
      </c>
      <c r="D112" s="2">
        <f>ROUND(AVERAGE(D2:D108),2)</f>
        <v>76.5</v>
      </c>
      <c r="E112" s="2">
        <f>ROUND(AVERAGE(E2:E108),2)</f>
        <v>78.95</v>
      </c>
      <c r="F112" s="2">
        <f>ROUND(AVERAGE(F2:F108),2)</f>
        <v>78.05</v>
      </c>
      <c r="G112" s="2"/>
    </row>
    <row r="113" spans="1:7">
      <c r="A113" s="2"/>
      <c r="B113" s="2" t="s">
        <v>46</v>
      </c>
      <c r="C113" s="2">
        <f>MAX(C2:C108)</f>
        <v>95</v>
      </c>
      <c r="D113" s="2">
        <f>MAX(D2:D108)</f>
        <v>98</v>
      </c>
      <c r="E113" s="2">
        <f>MAX(E2:E108)</f>
        <v>99</v>
      </c>
      <c r="F113" s="2">
        <f>MAX(F2:F108)</f>
        <v>97</v>
      </c>
      <c r="G113" s="2"/>
    </row>
    <row r="114" spans="1:7">
      <c r="A114" s="2"/>
      <c r="B114" s="2" t="s">
        <v>47</v>
      </c>
      <c r="C114" s="2">
        <f>MIN(C2:C108)</f>
        <v>51</v>
      </c>
      <c r="D114" s="2">
        <f>MIN(D2:D108)</f>
        <v>50</v>
      </c>
      <c r="E114" s="2">
        <f>MIN(E2:E108)</f>
        <v>45</v>
      </c>
      <c r="F114" s="2">
        <f>MIN(F2:F108)</f>
        <v>54</v>
      </c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 t="s">
        <v>48</v>
      </c>
      <c r="C116" s="2">
        <f>COUNTIF(C2:C108,"&gt;=90")</f>
        <v>15</v>
      </c>
      <c r="D116" s="2">
        <f>COUNTIF(D2:D108,"&gt;=90")</f>
        <v>8</v>
      </c>
      <c r="E116" s="2">
        <f>COUNTIF(E2:E108,"&gt;=90")</f>
        <v>24</v>
      </c>
      <c r="F116" s="2">
        <f>COUNTIF(F2:F108,"&gt;=90")</f>
        <v>14</v>
      </c>
      <c r="G116" s="2"/>
    </row>
    <row r="117" spans="1:7">
      <c r="A117" s="2"/>
      <c r="B117" s="2" t="s">
        <v>49</v>
      </c>
      <c r="C117" s="2">
        <f>COUNTIF(C2:C108,"&gt;=80")-COUNTIF(C2:C108,"&gt;=90")</f>
        <v>35</v>
      </c>
      <c r="D117" s="2">
        <f>COUNTIF(D2:D108,"&gt;=80")-COUNTIF(D2:D108,"&gt;=90")</f>
        <v>39</v>
      </c>
      <c r="E117" s="2">
        <f>COUNTIF(E2:E108,"&gt;=80")-COUNTIF(E2:E108,"&gt;=90")</f>
        <v>39</v>
      </c>
      <c r="F117" s="2">
        <f>COUNTIF(F2:F108,"&gt;=80")-COUNTIF(F2:F108,"&gt;=90")</f>
        <v>45</v>
      </c>
      <c r="G117" s="2"/>
    </row>
    <row r="118" spans="1:7">
      <c r="A118" s="2"/>
      <c r="B118" s="2" t="s">
        <v>50</v>
      </c>
      <c r="C118" s="2">
        <f>COUNTIF(C2:C108,"&gt;=70")-COUNTIF(C2:C108,"&gt;=80")</f>
        <v>34</v>
      </c>
      <c r="D118" s="2">
        <f>COUNTIF(D2:D108,"&gt;=70")-COUNTIF(D2:D108,"&gt;=80")</f>
        <v>32</v>
      </c>
      <c r="E118" s="2">
        <f>COUNTIF(E2:E108,"&gt;=70")-COUNTIF(E2:E108,"&gt;=80")</f>
        <v>17</v>
      </c>
      <c r="F118" s="2">
        <f>COUNTIF(F2:F108,"&gt;=70")-COUNTIF(F2:F108,"&gt;=80")</f>
        <v>21</v>
      </c>
      <c r="G118" s="2"/>
    </row>
    <row r="119" spans="1:7">
      <c r="A119" s="2"/>
      <c r="B119" s="2" t="s">
        <v>51</v>
      </c>
      <c r="C119" s="2">
        <f>COUNTIF(C2:C108,"&gt;=60")-COUNTIF(C2:C108,"&gt;=70")</f>
        <v>12</v>
      </c>
      <c r="D119" s="2">
        <f>COUNTIF(D2:D108,"&gt;=60")-COUNTIF(D2:D108,"&gt;=70")</f>
        <v>14</v>
      </c>
      <c r="E119" s="2">
        <f>COUNTIF(E2:E108,"&gt;=60")-COUNTIF(E2:E108,"&gt;=70")</f>
        <v>14</v>
      </c>
      <c r="F119" s="2">
        <f>COUNTIF(F2:F108,"&gt;=60")-COUNTIF(F2:F108,"&gt;=70")</f>
        <v>14</v>
      </c>
      <c r="G119" s="2"/>
    </row>
    <row r="120" spans="1:7">
      <c r="A120" s="2"/>
      <c r="B120" s="2" t="s">
        <v>52</v>
      </c>
      <c r="C120" s="2">
        <f>COUNTIF(C2:C108,"&lt;60")</f>
        <v>11</v>
      </c>
      <c r="D120" s="2">
        <f>COUNTIF(D2:D108,"&lt;60")</f>
        <v>14</v>
      </c>
      <c r="E120" s="2">
        <f>COUNTIF(E2:E108,"&lt;60")</f>
        <v>13</v>
      </c>
      <c r="F120" s="2">
        <f>COUNTIF(F2:F108,"&lt;60")</f>
        <v>13</v>
      </c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</sheetData>
  <conditionalFormatting sqref="F2:F39">
    <cfRule type="cellIs" dxfId="0" priority="15" operator="greaterThan">
      <formula>89</formula>
    </cfRule>
    <cfRule type="cellIs" dxfId="1" priority="14" operator="lessThan">
      <formula>60</formula>
    </cfRule>
  </conditionalFormatting>
  <conditionalFormatting sqref="F40:F73">
    <cfRule type="cellIs" dxfId="1" priority="12" operator="lessThan">
      <formula>60</formula>
    </cfRule>
    <cfRule type="cellIs" dxfId="0" priority="10" operator="greaterThan">
      <formula>89</formula>
    </cfRule>
  </conditionalFormatting>
  <conditionalFormatting sqref="F74:F108">
    <cfRule type="cellIs" dxfId="0" priority="9" operator="greaterThan">
      <formula>90</formula>
    </cfRule>
    <cfRule type="cellIs" dxfId="4" priority="8" operator="lessThan">
      <formula>60</formula>
    </cfRule>
    <cfRule type="cellIs" dxfId="0" priority="6" operator="greaterThan">
      <formula>89</formula>
    </cfRule>
    <cfRule type="cellIs" dxfId="1" priority="1" operator="lessThan">
      <formula>60</formula>
    </cfRule>
  </conditionalFormatting>
  <conditionalFormatting sqref="G2:G39">
    <cfRule type="containsText" dxfId="2" priority="17" operator="between" text="优秀">
      <formula>NOT(ISERROR(SEARCH("优秀",G2)))</formula>
    </cfRule>
    <cfRule type="containsText" dxfId="3" priority="16" operator="between" text="不及格">
      <formula>NOT(ISERROR(SEARCH("不及格",G2)))</formula>
    </cfRule>
  </conditionalFormatting>
  <conditionalFormatting sqref="G40:G73">
    <cfRule type="containsText" dxfId="3" priority="13" operator="between" text="不及格">
      <formula>NOT(ISERROR(SEARCH("不及格",G40)))</formula>
    </cfRule>
    <cfRule type="containsText" dxfId="2" priority="11" operator="between" text="优秀">
      <formula>NOT(ISERROR(SEARCH("优秀",G40)))</formula>
    </cfRule>
  </conditionalFormatting>
  <conditionalFormatting sqref="G74:G108">
    <cfRule type="containsText" dxfId="2" priority="7" operator="between" text="优秀">
      <formula>NOT(ISERROR(SEARCH("优秀",G74)))</formula>
    </cfRule>
    <cfRule type="containsText" dxfId="5" priority="5" operator="between" text="不及格">
      <formula>NOT(ISERROR(SEARCH("不及格",G74)))</formula>
    </cfRule>
    <cfRule type="containsText" dxfId="6" priority="4" operator="between" text="不及格">
      <formula>NOT(ISERROR(SEARCH("不及格",G74)))</formula>
    </cfRule>
    <cfRule type="containsText" dxfId="7" priority="3" operator="between" text="不及格">
      <formula>NOT(ISERROR(SEARCH("不及格",G74)))</formula>
    </cfRule>
    <cfRule type="containsText" dxfId="3" priority="2" operator="between" text="不及格">
      <formula>NOT(ISERROR(SEARCH("不及格",G74)))</formula>
    </cfRule>
  </conditionalFormatting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selection activeCell="A4" sqref="A4"/>
    </sheetView>
  </sheetViews>
  <sheetFormatPr defaultColWidth="8.88888888888889" defaultRowHeight="14.4"/>
  <sheetData>
    <row r="1" ht="17.4" spans="1:10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2"/>
    </row>
    <row r="3" spans="2:13">
      <c r="B3" s="2" t="s">
        <v>45</v>
      </c>
      <c r="C3" s="2" t="s">
        <v>46</v>
      </c>
      <c r="D3" s="2" t="s">
        <v>47</v>
      </c>
      <c r="F3" s="2" t="s">
        <v>48</v>
      </c>
      <c r="G3" s="2" t="s">
        <v>49</v>
      </c>
      <c r="H3" s="2" t="s">
        <v>50</v>
      </c>
      <c r="I3" s="2" t="s">
        <v>51</v>
      </c>
      <c r="J3" s="2" t="s">
        <v>52</v>
      </c>
      <c r="M3" s="2"/>
    </row>
    <row r="4" spans="1:13">
      <c r="A4" s="3" t="s">
        <v>122</v>
      </c>
      <c r="B4" s="2">
        <v>81.74</v>
      </c>
      <c r="C4" s="2">
        <v>95</v>
      </c>
      <c r="D4" s="2">
        <v>65</v>
      </c>
      <c r="E4" s="2"/>
      <c r="F4" s="3">
        <v>8</v>
      </c>
      <c r="G4" s="3">
        <v>16</v>
      </c>
      <c r="H4" s="3">
        <v>12</v>
      </c>
      <c r="I4" s="3">
        <v>2</v>
      </c>
      <c r="J4" s="3">
        <v>0</v>
      </c>
      <c r="M4" s="2"/>
    </row>
    <row r="5" spans="1:10">
      <c r="A5" s="3" t="s">
        <v>123</v>
      </c>
      <c r="B5" s="2">
        <v>75.91</v>
      </c>
      <c r="C5" s="2">
        <v>95</v>
      </c>
      <c r="D5" s="2">
        <v>53</v>
      </c>
      <c r="E5" s="2"/>
      <c r="F5" s="2">
        <v>2</v>
      </c>
      <c r="G5" s="2">
        <v>13</v>
      </c>
      <c r="H5" s="2">
        <v>9</v>
      </c>
      <c r="I5" s="2">
        <v>5</v>
      </c>
      <c r="J5" s="3">
        <v>5</v>
      </c>
    </row>
    <row r="6" spans="1:10">
      <c r="A6" s="3" t="s">
        <v>124</v>
      </c>
      <c r="B6" s="2">
        <v>74.66</v>
      </c>
      <c r="C6" s="2">
        <v>95</v>
      </c>
      <c r="D6" s="2">
        <v>51</v>
      </c>
      <c r="E6" s="2"/>
      <c r="F6" s="2">
        <v>5</v>
      </c>
      <c r="G6" s="2">
        <v>6</v>
      </c>
      <c r="H6" s="2">
        <v>13</v>
      </c>
      <c r="I6" s="2">
        <v>5</v>
      </c>
      <c r="J6" s="2">
        <v>6</v>
      </c>
    </row>
    <row r="7" spans="1:10">
      <c r="A7" s="3" t="s">
        <v>125</v>
      </c>
      <c r="B7" s="2">
        <v>77.57</v>
      </c>
      <c r="C7" s="2">
        <v>95</v>
      </c>
      <c r="D7" s="2">
        <v>51</v>
      </c>
      <c r="E7" s="3"/>
      <c r="F7" s="2">
        <v>15</v>
      </c>
      <c r="G7" s="2">
        <v>35</v>
      </c>
      <c r="H7" s="2">
        <v>34</v>
      </c>
      <c r="I7" s="2">
        <v>12</v>
      </c>
      <c r="J7" s="3">
        <v>11</v>
      </c>
    </row>
    <row r="8" spans="13:13">
      <c r="M8" s="2"/>
    </row>
    <row r="10" ht="17.4" spans="1:10">
      <c r="A10" s="1" t="s">
        <v>3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3"/>
      <c r="B12" s="2" t="s">
        <v>45</v>
      </c>
      <c r="C12" s="2" t="s">
        <v>46</v>
      </c>
      <c r="D12" s="2" t="s">
        <v>47</v>
      </c>
      <c r="E12" s="3"/>
      <c r="F12" s="2" t="s">
        <v>48</v>
      </c>
      <c r="G12" s="2" t="s">
        <v>49</v>
      </c>
      <c r="H12" s="2" t="s">
        <v>50</v>
      </c>
      <c r="I12" s="2" t="s">
        <v>51</v>
      </c>
      <c r="J12" s="2" t="s">
        <v>52</v>
      </c>
    </row>
    <row r="13" spans="1:10">
      <c r="A13" s="3" t="s">
        <v>122</v>
      </c>
      <c r="B13" s="2">
        <v>77.32</v>
      </c>
      <c r="C13" s="2">
        <v>88</v>
      </c>
      <c r="D13" s="2">
        <v>50</v>
      </c>
      <c r="E13" s="2"/>
      <c r="F13" s="2">
        <v>0</v>
      </c>
      <c r="G13" s="2">
        <v>17</v>
      </c>
      <c r="H13" s="2">
        <v>15</v>
      </c>
      <c r="I13" s="3">
        <v>5</v>
      </c>
      <c r="J13" s="3">
        <v>1</v>
      </c>
    </row>
    <row r="14" spans="1:10">
      <c r="A14" s="3" t="s">
        <v>123</v>
      </c>
      <c r="B14" s="3">
        <v>76.82</v>
      </c>
      <c r="C14" s="3">
        <v>98</v>
      </c>
      <c r="D14" s="3">
        <v>51</v>
      </c>
      <c r="E14" s="2"/>
      <c r="F14" s="3">
        <v>4</v>
      </c>
      <c r="G14" s="3">
        <v>12</v>
      </c>
      <c r="H14" s="3">
        <v>8</v>
      </c>
      <c r="I14" s="3">
        <v>5</v>
      </c>
      <c r="J14" s="3">
        <v>5</v>
      </c>
    </row>
    <row r="15" spans="1:10">
      <c r="A15" s="3" t="s">
        <v>124</v>
      </c>
      <c r="B15" s="3">
        <v>75.31</v>
      </c>
      <c r="C15" s="3">
        <v>98</v>
      </c>
      <c r="D15" s="3">
        <v>52</v>
      </c>
      <c r="E15" s="2"/>
      <c r="F15" s="3">
        <v>4</v>
      </c>
      <c r="G15" s="3">
        <v>10</v>
      </c>
      <c r="H15" s="3">
        <v>9</v>
      </c>
      <c r="I15" s="3">
        <v>4</v>
      </c>
      <c r="J15" s="3">
        <v>8</v>
      </c>
    </row>
    <row r="16" spans="1:10">
      <c r="A16" s="3" t="s">
        <v>125</v>
      </c>
      <c r="B16" s="3">
        <v>76.5</v>
      </c>
      <c r="C16" s="3">
        <v>98</v>
      </c>
      <c r="D16" s="3">
        <v>50</v>
      </c>
      <c r="E16" s="3"/>
      <c r="F16" s="3">
        <v>8</v>
      </c>
      <c r="G16" s="3">
        <v>39</v>
      </c>
      <c r="H16" s="3">
        <v>32</v>
      </c>
      <c r="I16" s="3">
        <v>14</v>
      </c>
      <c r="J16" s="3">
        <v>14</v>
      </c>
    </row>
    <row r="17" spans="3:10">
      <c r="C17" s="3"/>
      <c r="D17" s="3"/>
      <c r="E17" s="3"/>
      <c r="F17" s="3"/>
      <c r="G17" s="3"/>
      <c r="H17" s="3"/>
      <c r="I17" s="3"/>
      <c r="J17" s="3"/>
    </row>
    <row r="19" ht="17.4" spans="1:10">
      <c r="A19" s="1" t="s">
        <v>4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3"/>
      <c r="B21" s="2" t="s">
        <v>45</v>
      </c>
      <c r="C21" s="2" t="s">
        <v>46</v>
      </c>
      <c r="D21" s="2" t="s">
        <v>47</v>
      </c>
      <c r="E21" s="3"/>
      <c r="F21" s="2" t="s">
        <v>48</v>
      </c>
      <c r="G21" s="2" t="s">
        <v>49</v>
      </c>
      <c r="H21" s="2" t="s">
        <v>50</v>
      </c>
      <c r="I21" s="2" t="s">
        <v>51</v>
      </c>
      <c r="J21" s="2" t="s">
        <v>52</v>
      </c>
    </row>
    <row r="22" spans="1:10">
      <c r="A22" s="3" t="s">
        <v>122</v>
      </c>
      <c r="B22" s="3">
        <v>79.87</v>
      </c>
      <c r="C22" s="3">
        <v>95</v>
      </c>
      <c r="D22" s="3">
        <v>45</v>
      </c>
      <c r="E22" s="3"/>
      <c r="F22" s="3">
        <v>5</v>
      </c>
      <c r="G22" s="3">
        <v>22</v>
      </c>
      <c r="H22" s="3">
        <v>4</v>
      </c>
      <c r="I22" s="3">
        <v>4</v>
      </c>
      <c r="J22" s="3">
        <v>3</v>
      </c>
    </row>
    <row r="23" spans="1:10">
      <c r="A23" s="3" t="s">
        <v>123</v>
      </c>
      <c r="B23" s="3">
        <v>79.35</v>
      </c>
      <c r="C23" s="3">
        <v>99</v>
      </c>
      <c r="D23" s="3">
        <v>54</v>
      </c>
      <c r="E23" s="3"/>
      <c r="F23" s="3">
        <v>8</v>
      </c>
      <c r="G23" s="3">
        <v>11</v>
      </c>
      <c r="H23" s="3">
        <v>7</v>
      </c>
      <c r="I23" s="3">
        <v>5</v>
      </c>
      <c r="J23" s="3">
        <v>3</v>
      </c>
    </row>
    <row r="24" spans="1:10">
      <c r="A24" s="3" t="s">
        <v>124</v>
      </c>
      <c r="B24" s="3">
        <v>77.57</v>
      </c>
      <c r="C24" s="3">
        <v>99</v>
      </c>
      <c r="D24" s="3">
        <v>55</v>
      </c>
      <c r="E24" s="3"/>
      <c r="F24" s="3">
        <v>11</v>
      </c>
      <c r="G24" s="3">
        <v>6</v>
      </c>
      <c r="H24" s="3">
        <v>6</v>
      </c>
      <c r="I24" s="3">
        <v>5</v>
      </c>
      <c r="J24" s="3">
        <v>7</v>
      </c>
    </row>
    <row r="25" spans="1:10">
      <c r="A25" s="3" t="s">
        <v>125</v>
      </c>
      <c r="B25" s="3">
        <v>78.95</v>
      </c>
      <c r="C25" s="3">
        <v>99</v>
      </c>
      <c r="D25" s="3">
        <v>45</v>
      </c>
      <c r="E25" s="3"/>
      <c r="F25" s="3">
        <v>24</v>
      </c>
      <c r="G25" s="3">
        <v>39</v>
      </c>
      <c r="H25" s="3">
        <v>17</v>
      </c>
      <c r="I25" s="3">
        <v>14</v>
      </c>
      <c r="J25" s="3">
        <v>13</v>
      </c>
    </row>
    <row r="28" ht="17.4" spans="1:10">
      <c r="A28" s="1" t="s">
        <v>5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3"/>
      <c r="B30" s="2" t="s">
        <v>45</v>
      </c>
      <c r="C30" s="2" t="s">
        <v>46</v>
      </c>
      <c r="D30" s="2" t="s">
        <v>47</v>
      </c>
      <c r="E30" s="3"/>
      <c r="F30" s="2" t="s">
        <v>48</v>
      </c>
      <c r="G30" s="2" t="s">
        <v>49</v>
      </c>
      <c r="H30" s="2" t="s">
        <v>50</v>
      </c>
      <c r="I30" s="2" t="s">
        <v>51</v>
      </c>
      <c r="J30" s="2" t="s">
        <v>52</v>
      </c>
    </row>
    <row r="31" spans="1:10">
      <c r="A31" s="3" t="s">
        <v>122</v>
      </c>
      <c r="B31" s="3">
        <v>79.95</v>
      </c>
      <c r="C31" s="3">
        <v>92</v>
      </c>
      <c r="D31" s="3">
        <v>54</v>
      </c>
      <c r="E31" s="3"/>
      <c r="F31" s="2">
        <v>3</v>
      </c>
      <c r="G31" s="2">
        <v>23</v>
      </c>
      <c r="H31" s="2">
        <v>6</v>
      </c>
      <c r="I31" s="2">
        <v>4</v>
      </c>
      <c r="J31" s="2">
        <v>2</v>
      </c>
    </row>
    <row r="32" spans="1:10">
      <c r="A32" s="3" t="s">
        <v>123</v>
      </c>
      <c r="B32" s="3">
        <v>77.82</v>
      </c>
      <c r="C32" s="2">
        <v>96</v>
      </c>
      <c r="D32" s="3">
        <v>55</v>
      </c>
      <c r="E32" s="2"/>
      <c r="F32" s="2">
        <v>4</v>
      </c>
      <c r="G32" s="2">
        <v>15</v>
      </c>
      <c r="H32" s="2">
        <v>6</v>
      </c>
      <c r="I32" s="2">
        <v>4</v>
      </c>
      <c r="J32" s="2">
        <v>5</v>
      </c>
    </row>
    <row r="33" spans="1:10">
      <c r="A33" s="3" t="s">
        <v>124</v>
      </c>
      <c r="B33" s="3">
        <v>76.2</v>
      </c>
      <c r="C33" s="3">
        <v>97</v>
      </c>
      <c r="D33" s="2">
        <v>55</v>
      </c>
      <c r="E33" s="2"/>
      <c r="F33" s="2">
        <v>7</v>
      </c>
      <c r="G33" s="2">
        <v>7</v>
      </c>
      <c r="H33" s="2">
        <v>9</v>
      </c>
      <c r="I33" s="2">
        <v>6</v>
      </c>
      <c r="J33" s="2">
        <v>6</v>
      </c>
    </row>
    <row r="34" spans="1:10">
      <c r="A34" s="3" t="s">
        <v>125</v>
      </c>
      <c r="B34" s="3">
        <v>78.05</v>
      </c>
      <c r="C34" s="2">
        <v>97</v>
      </c>
      <c r="D34" s="2">
        <v>54</v>
      </c>
      <c r="E34" s="3"/>
      <c r="F34" s="2">
        <v>14</v>
      </c>
      <c r="G34" s="2">
        <v>45</v>
      </c>
      <c r="H34" s="2">
        <v>21</v>
      </c>
      <c r="I34" s="2">
        <v>14</v>
      </c>
      <c r="J34" s="2">
        <v>13</v>
      </c>
    </row>
  </sheetData>
  <mergeCells count="4">
    <mergeCell ref="A1:J2"/>
    <mergeCell ref="A19:J20"/>
    <mergeCell ref="A28:J29"/>
    <mergeCell ref="A10:J1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ClassA</vt:lpstr>
      <vt:lpstr>ClassB</vt:lpstr>
      <vt:lpstr>ClassC</vt:lpstr>
      <vt:lpstr>Summary</vt:lpstr>
      <vt:lpstr>Comparison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*Cold</cp:lastModifiedBy>
  <dcterms:created xsi:type="dcterms:W3CDTF">2017-11-26T14:10:00Z</dcterms:created>
  <dcterms:modified xsi:type="dcterms:W3CDTF">2017-12-31T20:46:18Z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