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mc:AlternateContent xmlns:mc="http://schemas.openxmlformats.org/markup-compatibility/2006">
    <mc:Choice Requires="x15">
      <x15ac:absPath xmlns:x15ac="http://schemas.microsoft.com/office/spreadsheetml/2010/11/ac" url="E:\Skype\week 4 advance excel and BI task\excel tasks\"/>
    </mc:Choice>
  </mc:AlternateContent>
  <xr:revisionPtr revIDLastSave="0" documentId="13_ncr:1_{AB81CF63-ED87-49E7-9B1E-0342B9D87A1A}" xr6:coauthVersionLast="47" xr6:coauthVersionMax="47" xr10:uidLastSave="{00000000-0000-0000-0000-000000000000}"/>
  <bookViews>
    <workbookView xWindow="-108" yWindow="-108" windowWidth="23256" windowHeight="12576" firstSheet="2" activeTab="6" xr2:uid="{00000000-000D-0000-FFFF-FFFF00000000}"/>
  </bookViews>
  <sheets>
    <sheet name="Sales Dataset " sheetId="1" r:id="rId1"/>
    <sheet name="Tax Rates" sheetId="2" r:id="rId2"/>
    <sheet name="Product Details" sheetId="3" r:id="rId3"/>
    <sheet name="Sales Assessment" sheetId="5" r:id="rId4"/>
    <sheet name="Sales Info" sheetId="6" r:id="rId5"/>
    <sheet name="Sales Stats" sheetId="14" r:id="rId6"/>
    <sheet name="Stats Visuals" sheetId="15" r:id="rId7"/>
  </sheets>
  <definedNames>
    <definedName name="_xlcn.WorksheetConnection_advanceexceltask1.xlsxTable2" hidden="1">Table2[]</definedName>
    <definedName name="Slicer_Category">#N/A</definedName>
    <definedName name="Slicer_Product">#N/A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advance excel task 1.xlsx!Table2"/>
        </x15:modelTables>
      </x15:dataModel>
    </ext>
  </extLst>
</workbook>
</file>

<file path=xl/calcChain.xml><?xml version="1.0" encoding="utf-8"?>
<calcChain xmlns="http://schemas.openxmlformats.org/spreadsheetml/2006/main">
  <c r="A2" i="5" l="1"/>
  <c r="T12" i="1"/>
  <c r="T11" i="1"/>
  <c r="T10" i="1"/>
  <c r="T9" i="1"/>
  <c r="T8" i="1"/>
  <c r="T7" i="1"/>
  <c r="T6" i="1"/>
  <c r="T5" i="1"/>
  <c r="T4" i="1"/>
  <c r="T3" i="1"/>
  <c r="T2" i="1"/>
  <c r="S12" i="1"/>
  <c r="S11" i="1"/>
  <c r="S10" i="1"/>
  <c r="S9" i="1"/>
  <c r="S8" i="1"/>
  <c r="S7" i="1"/>
  <c r="S6" i="1"/>
  <c r="S5" i="1"/>
  <c r="S4" i="1"/>
  <c r="S3" i="1"/>
  <c r="S2" i="1"/>
  <c r="M15" i="1"/>
  <c r="L15" i="1"/>
  <c r="K15" i="1"/>
  <c r="H2" i="1"/>
  <c r="H3" i="1"/>
  <c r="I3" i="1" s="1"/>
  <c r="H4" i="1"/>
  <c r="I4" i="1" s="1"/>
  <c r="H5" i="1"/>
  <c r="H6" i="1"/>
  <c r="H7" i="1"/>
  <c r="H8" i="1"/>
  <c r="I8" i="1" s="1"/>
  <c r="H9" i="1"/>
  <c r="I9" i="1" s="1"/>
  <c r="H10" i="1"/>
  <c r="I10" i="1" s="1"/>
  <c r="H11" i="1"/>
  <c r="I11" i="1" s="1"/>
  <c r="H12" i="1"/>
  <c r="I12" i="1" l="1"/>
  <c r="I7" i="1"/>
  <c r="I6" i="1"/>
  <c r="I5" i="1"/>
  <c r="I2" i="1"/>
  <c r="G2" i="5"/>
  <c r="G3" i="5"/>
  <c r="F4" i="5"/>
  <c r="G7" i="5"/>
  <c r="R14" i="1" l="1"/>
  <c r="G11" i="5"/>
  <c r="G6" i="5"/>
  <c r="G4" i="5"/>
  <c r="G5" i="5"/>
  <c r="G10" i="5"/>
  <c r="G9" i="5"/>
  <c r="G8" i="5"/>
  <c r="B4" i="5"/>
  <c r="A4" i="5"/>
  <c r="C2" i="5"/>
  <c r="F10" i="5" l="1"/>
  <c r="F7" i="5"/>
  <c r="F11" i="5"/>
  <c r="F9" i="5"/>
  <c r="F8" i="5"/>
  <c r="F6" i="5"/>
  <c r="F3" i="5"/>
  <c r="F5" i="5"/>
  <c r="F2" i="5"/>
  <c r="B2" i="5"/>
  <c r="D2" i="5"/>
  <c r="E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72E9C9-41EE-4C4B-850C-2A0E3AD672E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1F9F0C0-1E6E-4332-A033-0563DD2B2B4B}" name="WorksheetConnection_advance excel task 1.xlsx!Table2" type="102" refreshedVersion="8" minRefreshableVersion="5">
    <extLst>
      <ext xmlns:x15="http://schemas.microsoft.com/office/spreadsheetml/2010/11/main" uri="{DE250136-89BD-433C-8126-D09CA5730AF9}">
        <x15:connection id="Table2">
          <x15:rangePr sourceName="_xlcn.WorksheetConnection_advanceexceltask1.xlsxTable2"/>
        </x15:connection>
      </ext>
    </extLst>
  </connection>
</connections>
</file>

<file path=xl/sharedStrings.xml><?xml version="1.0" encoding="utf-8"?>
<sst xmlns="http://schemas.openxmlformats.org/spreadsheetml/2006/main" count="371" uniqueCount="89">
  <si>
    <t>Transaction ID</t>
  </si>
  <si>
    <t>Product</t>
  </si>
  <si>
    <t>Category</t>
  </si>
  <si>
    <t>Region</t>
  </si>
  <si>
    <t>Sales ($)</t>
  </si>
  <si>
    <t>Date</t>
  </si>
  <si>
    <t>Units Sold</t>
  </si>
  <si>
    <t>T001</t>
  </si>
  <si>
    <t>T002</t>
  </si>
  <si>
    <t>T003</t>
  </si>
  <si>
    <t>T004</t>
  </si>
  <si>
    <t>T005</t>
  </si>
  <si>
    <t>T006</t>
  </si>
  <si>
    <t>T007</t>
  </si>
  <si>
    <t>T008</t>
  </si>
  <si>
    <t>T009</t>
  </si>
  <si>
    <t>T010</t>
  </si>
  <si>
    <t>Laptop</t>
  </si>
  <si>
    <t>Smartphone</t>
  </si>
  <si>
    <t>Refrigerator</t>
  </si>
  <si>
    <t>TV</t>
  </si>
  <si>
    <t>Washing Machine</t>
  </si>
  <si>
    <t>Microwave</t>
  </si>
  <si>
    <t>Camera</t>
  </si>
  <si>
    <t>Tablet</t>
  </si>
  <si>
    <t>Blender</t>
  </si>
  <si>
    <t>Air Conditioner</t>
  </si>
  <si>
    <t>Electronics</t>
  </si>
  <si>
    <t>Appliances</t>
  </si>
  <si>
    <t>North</t>
  </si>
  <si>
    <t>East</t>
  </si>
  <si>
    <t>West</t>
  </si>
  <si>
    <t>South</t>
  </si>
  <si>
    <t>Additional Data for Lookups</t>
  </si>
  <si>
    <t>Tax Rate (%)</t>
  </si>
  <si>
    <t>Supplier</t>
  </si>
  <si>
    <t>Warranty (Years)</t>
  </si>
  <si>
    <t>TechCo</t>
  </si>
  <si>
    <t>MobilePlus</t>
  </si>
  <si>
    <t>HomeEssence</t>
  </si>
  <si>
    <t>VisionMax</t>
  </si>
  <si>
    <t>KitchenKing</t>
  </si>
  <si>
    <t xml:space="preserve">Additional Data for Lookups </t>
  </si>
  <si>
    <t xml:space="preserve">Min Total Sales </t>
  </si>
  <si>
    <t xml:space="preserve">Max Total Sales </t>
  </si>
  <si>
    <t>Min Sales</t>
  </si>
  <si>
    <t>Max Sales</t>
  </si>
  <si>
    <t>Transaction count</t>
  </si>
  <si>
    <t>Total Sales (sum)</t>
  </si>
  <si>
    <t>Average Sales</t>
  </si>
  <si>
    <t>10% of Total Sales Value</t>
  </si>
  <si>
    <t>(sales + sales tax)</t>
  </si>
  <si>
    <t>Sales (above 2000)</t>
  </si>
  <si>
    <t>Sales Category</t>
  </si>
  <si>
    <t>Tax Amount</t>
  </si>
  <si>
    <t>Tax percent</t>
  </si>
  <si>
    <t>T011</t>
  </si>
  <si>
    <t>Sale (Above 5000 AND tax amt 500)</t>
  </si>
  <si>
    <t>Sales (above 20000 or Below 2000)</t>
  </si>
  <si>
    <t>Sales (above 3200 or Below 2000)</t>
  </si>
  <si>
    <t>Bonus (Sale above 8000)</t>
  </si>
  <si>
    <t xml:space="preserve">Sale Category </t>
  </si>
  <si>
    <t>High</t>
  </si>
  <si>
    <t>Medium</t>
  </si>
  <si>
    <t>Low</t>
  </si>
  <si>
    <t>Average sales check</t>
  </si>
  <si>
    <t>Average Amount</t>
  </si>
  <si>
    <t>Yes</t>
  </si>
  <si>
    <t>YES</t>
  </si>
  <si>
    <t>No</t>
  </si>
  <si>
    <t>5%</t>
  </si>
  <si>
    <t>Above Average</t>
  </si>
  <si>
    <t>NO</t>
  </si>
  <si>
    <t>no bonus</t>
  </si>
  <si>
    <t>Grand Total</t>
  </si>
  <si>
    <t>Sum of Units Sold</t>
  </si>
  <si>
    <t>Sum of (sales + sales tax)</t>
  </si>
  <si>
    <t>Warrenty</t>
  </si>
  <si>
    <t>Sales Region</t>
  </si>
  <si>
    <t>Count of Product</t>
  </si>
  <si>
    <t>Product Category</t>
  </si>
  <si>
    <t>Sum of Sales ($)</t>
  </si>
  <si>
    <t>Product by Category</t>
  </si>
  <si>
    <t>Category by region</t>
  </si>
  <si>
    <t>Sum of Tax Amount</t>
  </si>
  <si>
    <t>Total Sales (sales price * unit sold)</t>
  </si>
  <si>
    <t>Sum of Total Sales (sales price * unit sold)</t>
  </si>
  <si>
    <t>Row Labels</t>
  </si>
  <si>
    <t>Count of Sales (above 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</si>
</sst>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yyyy/mm/dd;@"/>
  </numFmts>
  <fonts count="3" x14ac:knownFonts="1">
    <font>
      <sz val="11"/>
      <color theme="1"/>
      <name val="Calibri"/>
      <family val="2"/>
      <scheme val="minor"/>
    </font>
    <font>
      <sz val="8"/>
      <name val="Calibri"/>
      <family val="2"/>
      <scheme val="minor"/>
    </font>
    <font>
      <b/>
      <sz val="11"/>
      <color theme="0"/>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bgColor indexed="64"/>
      </patternFill>
    </fill>
    <fill>
      <patternFill patternType="solid">
        <fgColor theme="4" tint="0.79998168889431442"/>
        <bgColor theme="4" tint="0.79998168889431442"/>
      </patternFill>
    </fill>
  </fills>
  <borders count="7">
    <border>
      <left/>
      <right/>
      <top/>
      <bottom/>
      <diagonal/>
    </border>
    <border>
      <left/>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30">
    <xf numFmtId="0" fontId="0" fillId="0" borderId="0" xfId="0"/>
    <xf numFmtId="2" fontId="0" fillId="0" borderId="0" xfId="0" applyNumberFormat="1"/>
    <xf numFmtId="0" fontId="0" fillId="3" borderId="0" xfId="0" applyFill="1"/>
    <xf numFmtId="0" fontId="0" fillId="0" borderId="0" xfId="0" applyAlignment="1">
      <alignment horizontal="center"/>
    </xf>
    <xf numFmtId="0" fontId="0" fillId="0" borderId="1" xfId="0" applyBorder="1" applyAlignment="1">
      <alignment horizontal="center"/>
    </xf>
    <xf numFmtId="0" fontId="0" fillId="4" borderId="0" xfId="0" applyFill="1"/>
    <xf numFmtId="0" fontId="0" fillId="6" borderId="0" xfId="0" applyFill="1"/>
    <xf numFmtId="0" fontId="0" fillId="0" borderId="0" xfId="0" pivotButton="1"/>
    <xf numFmtId="0" fontId="0" fillId="0" borderId="0" xfId="0" applyAlignment="1">
      <alignment horizontal="left"/>
    </xf>
    <xf numFmtId="0" fontId="0" fillId="0" borderId="4" xfId="0" applyBorder="1"/>
    <xf numFmtId="0" fontId="0" fillId="0" borderId="2" xfId="0" applyBorder="1"/>
    <xf numFmtId="0" fontId="0" fillId="7" borderId="3" xfId="0" applyFill="1" applyBorder="1"/>
    <xf numFmtId="164" fontId="0" fillId="7" borderId="3" xfId="0" applyNumberFormat="1" applyFill="1" applyBorder="1"/>
    <xf numFmtId="2" fontId="0" fillId="7" borderId="3" xfId="0" applyNumberFormat="1" applyFill="1" applyBorder="1"/>
    <xf numFmtId="0" fontId="0" fillId="7" borderId="6" xfId="0" applyFill="1" applyBorder="1"/>
    <xf numFmtId="0" fontId="0" fillId="0" borderId="3" xfId="0" applyBorder="1"/>
    <xf numFmtId="164" fontId="0" fillId="0" borderId="3" xfId="0" applyNumberFormat="1" applyBorder="1"/>
    <xf numFmtId="2" fontId="0" fillId="0" borderId="3" xfId="0" applyNumberFormat="1" applyBorder="1"/>
    <xf numFmtId="0" fontId="0" fillId="0" borderId="6" xfId="0" applyBorder="1"/>
    <xf numFmtId="0" fontId="2" fillId="2" borderId="0" xfId="0" applyFont="1" applyFill="1"/>
    <xf numFmtId="164" fontId="2" fillId="2" borderId="0" xfId="0" applyNumberFormat="1" applyFont="1" applyFill="1"/>
    <xf numFmtId="2" fontId="2" fillId="2" borderId="0" xfId="0" applyNumberFormat="1" applyFont="1" applyFill="1"/>
    <xf numFmtId="0" fontId="2" fillId="4" borderId="0" xfId="0" applyFont="1" applyFill="1"/>
    <xf numFmtId="0" fontId="2" fillId="5" borderId="0" xfId="0" applyFont="1" applyFill="1"/>
    <xf numFmtId="0" fontId="2" fillId="3" borderId="5" xfId="0" applyFont="1" applyFill="1" applyBorder="1"/>
    <xf numFmtId="0" fontId="2" fillId="3" borderId="6" xfId="0" applyFont="1" applyFill="1" applyBorder="1"/>
    <xf numFmtId="0" fontId="0" fillId="7" borderId="5" xfId="0" applyFill="1" applyBorder="1"/>
    <xf numFmtId="0" fontId="0" fillId="0" borderId="5" xfId="0" applyBorder="1"/>
    <xf numFmtId="0" fontId="0" fillId="0" borderId="0" xfId="0" applyAlignment="1">
      <alignment horizontal="left" indent="1"/>
    </xf>
    <xf numFmtId="0" fontId="0" fillId="2" borderId="0" xfId="0" applyFill="1" applyAlignment="1">
      <alignment horizontal="center"/>
    </xf>
  </cellXfs>
  <cellStyles count="1">
    <cellStyle name="Normal" xfId="0" builtinId="0"/>
  </cellStyles>
  <dxfs count="27">
    <dxf>
      <font>
        <b/>
        <i val="0"/>
      </font>
      <fill>
        <patternFill>
          <bgColor theme="2" tint="-0.24994659260841701"/>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ill>
        <patternFill patternType="solid">
          <fgColor indexed="64"/>
          <bgColor rgb="FFFFFF00"/>
        </patternFill>
      </fill>
    </dxf>
    <dxf>
      <fill>
        <patternFill patternType="solid">
          <fgColor indexed="64"/>
          <bgColor rgb="FFFFFF00"/>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14009]yyyy/mm/dd;@"/>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5"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task 1.xlsx]Sales Stats!PivotTable12</c:name>
    <c:fmtId val="4"/>
  </c:pivotSource>
  <c:chart>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Stats'!$F$6</c:f>
              <c:strCache>
                <c:ptCount val="1"/>
                <c:pt idx="0">
                  <c:v>Sum of Sales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'Sales Stats'!$E$7:$E$19</c:f>
              <c:multiLvlStrCache>
                <c:ptCount val="10"/>
                <c:lvl>
                  <c:pt idx="0">
                    <c:v>Air Conditioner</c:v>
                  </c:pt>
                  <c:pt idx="1">
                    <c:v>Blender</c:v>
                  </c:pt>
                  <c:pt idx="2">
                    <c:v>Microwave</c:v>
                  </c:pt>
                  <c:pt idx="3">
                    <c:v>Refrigerator</c:v>
                  </c:pt>
                  <c:pt idx="4">
                    <c:v>Washing Machine</c:v>
                  </c:pt>
                  <c:pt idx="5">
                    <c:v>Camera</c:v>
                  </c:pt>
                  <c:pt idx="6">
                    <c:v>Laptop</c:v>
                  </c:pt>
                  <c:pt idx="7">
                    <c:v>Smartphone</c:v>
                  </c:pt>
                  <c:pt idx="8">
                    <c:v>Tablet</c:v>
                  </c:pt>
                  <c:pt idx="9">
                    <c:v>TV</c:v>
                  </c:pt>
                </c:lvl>
                <c:lvl>
                  <c:pt idx="0">
                    <c:v>Appliances</c:v>
                  </c:pt>
                  <c:pt idx="5">
                    <c:v>Electronics</c:v>
                  </c:pt>
                </c:lvl>
              </c:multiLvlStrCache>
            </c:multiLvlStrRef>
          </c:cat>
          <c:val>
            <c:numRef>
              <c:f>'Sales Stats'!$F$7:$F$19</c:f>
              <c:numCache>
                <c:formatCode>General</c:formatCode>
                <c:ptCount val="10"/>
                <c:pt idx="0">
                  <c:v>2000</c:v>
                </c:pt>
                <c:pt idx="1">
                  <c:v>300</c:v>
                </c:pt>
                <c:pt idx="2">
                  <c:v>500</c:v>
                </c:pt>
                <c:pt idx="3">
                  <c:v>1200</c:v>
                </c:pt>
                <c:pt idx="4">
                  <c:v>700</c:v>
                </c:pt>
                <c:pt idx="5">
                  <c:v>400</c:v>
                </c:pt>
                <c:pt idx="6">
                  <c:v>3300</c:v>
                </c:pt>
                <c:pt idx="7">
                  <c:v>800</c:v>
                </c:pt>
                <c:pt idx="8">
                  <c:v>600</c:v>
                </c:pt>
                <c:pt idx="9">
                  <c:v>900</c:v>
                </c:pt>
              </c:numCache>
            </c:numRef>
          </c:val>
          <c:smooth val="0"/>
          <c:extLst>
            <c:ext xmlns:c16="http://schemas.microsoft.com/office/drawing/2014/chart" uri="{C3380CC4-5D6E-409C-BE32-E72D297353CC}">
              <c16:uniqueId val="{00000000-C77C-45D7-8C52-EE67D1944191}"/>
            </c:ext>
          </c:extLst>
        </c:ser>
        <c:ser>
          <c:idx val="1"/>
          <c:order val="1"/>
          <c:tx>
            <c:strRef>
              <c:f>'Sales Stats'!$G$6</c:f>
              <c:strCache>
                <c:ptCount val="1"/>
                <c:pt idx="0">
                  <c:v>Sum of Total Sales (sales price * unit sold)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'Sales Stats'!$E$7:$E$19</c:f>
              <c:multiLvlStrCache>
                <c:ptCount val="10"/>
                <c:lvl>
                  <c:pt idx="0">
                    <c:v>Air Conditioner</c:v>
                  </c:pt>
                  <c:pt idx="1">
                    <c:v>Blender</c:v>
                  </c:pt>
                  <c:pt idx="2">
                    <c:v>Microwave</c:v>
                  </c:pt>
                  <c:pt idx="3">
                    <c:v>Refrigerator</c:v>
                  </c:pt>
                  <c:pt idx="4">
                    <c:v>Washing Machine</c:v>
                  </c:pt>
                  <c:pt idx="5">
                    <c:v>Camera</c:v>
                  </c:pt>
                  <c:pt idx="6">
                    <c:v>Laptop</c:v>
                  </c:pt>
                  <c:pt idx="7">
                    <c:v>Smartphone</c:v>
                  </c:pt>
                  <c:pt idx="8">
                    <c:v>Tablet</c:v>
                  </c:pt>
                  <c:pt idx="9">
                    <c:v>TV</c:v>
                  </c:pt>
                </c:lvl>
                <c:lvl>
                  <c:pt idx="0">
                    <c:v>Appliances</c:v>
                  </c:pt>
                  <c:pt idx="5">
                    <c:v>Electronics</c:v>
                  </c:pt>
                </c:lvl>
              </c:multiLvlStrCache>
            </c:multiLvlStrRef>
          </c:cat>
          <c:val>
            <c:numRef>
              <c:f>'Sales Stats'!$G$7:$G$19</c:f>
              <c:numCache>
                <c:formatCode>General</c:formatCode>
                <c:ptCount val="10"/>
                <c:pt idx="0">
                  <c:v>2000</c:v>
                </c:pt>
                <c:pt idx="1">
                  <c:v>600</c:v>
                </c:pt>
                <c:pt idx="2">
                  <c:v>1500</c:v>
                </c:pt>
                <c:pt idx="3">
                  <c:v>2400</c:v>
                </c:pt>
                <c:pt idx="4">
                  <c:v>700</c:v>
                </c:pt>
                <c:pt idx="5">
                  <c:v>800</c:v>
                </c:pt>
                <c:pt idx="6">
                  <c:v>13500</c:v>
                </c:pt>
                <c:pt idx="7">
                  <c:v>4000</c:v>
                </c:pt>
                <c:pt idx="8">
                  <c:v>2400</c:v>
                </c:pt>
                <c:pt idx="9">
                  <c:v>900</c:v>
                </c:pt>
              </c:numCache>
            </c:numRef>
          </c:val>
          <c:smooth val="0"/>
          <c:extLst>
            <c:ext xmlns:c16="http://schemas.microsoft.com/office/drawing/2014/chart" uri="{C3380CC4-5D6E-409C-BE32-E72D297353CC}">
              <c16:uniqueId val="{00000006-C77C-45D7-8C52-EE67D1944191}"/>
            </c:ext>
          </c:extLst>
        </c:ser>
        <c:ser>
          <c:idx val="2"/>
          <c:order val="2"/>
          <c:tx>
            <c:strRef>
              <c:f>'Sales Stats'!$H$6</c:f>
              <c:strCache>
                <c:ptCount val="1"/>
                <c:pt idx="0">
                  <c:v>Sum of (sales + sales tax)</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'Sales Stats'!$E$7:$E$19</c:f>
              <c:multiLvlStrCache>
                <c:ptCount val="10"/>
                <c:lvl>
                  <c:pt idx="0">
                    <c:v>Air Conditioner</c:v>
                  </c:pt>
                  <c:pt idx="1">
                    <c:v>Blender</c:v>
                  </c:pt>
                  <c:pt idx="2">
                    <c:v>Microwave</c:v>
                  </c:pt>
                  <c:pt idx="3">
                    <c:v>Refrigerator</c:v>
                  </c:pt>
                  <c:pt idx="4">
                    <c:v>Washing Machine</c:v>
                  </c:pt>
                  <c:pt idx="5">
                    <c:v>Camera</c:v>
                  </c:pt>
                  <c:pt idx="6">
                    <c:v>Laptop</c:v>
                  </c:pt>
                  <c:pt idx="7">
                    <c:v>Smartphone</c:v>
                  </c:pt>
                  <c:pt idx="8">
                    <c:v>Tablet</c:v>
                  </c:pt>
                  <c:pt idx="9">
                    <c:v>TV</c:v>
                  </c:pt>
                </c:lvl>
                <c:lvl>
                  <c:pt idx="0">
                    <c:v>Appliances</c:v>
                  </c:pt>
                  <c:pt idx="5">
                    <c:v>Electronics</c:v>
                  </c:pt>
                </c:lvl>
              </c:multiLvlStrCache>
            </c:multiLvlStrRef>
          </c:cat>
          <c:val>
            <c:numRef>
              <c:f>'Sales Stats'!$H$7:$H$19</c:f>
              <c:numCache>
                <c:formatCode>General</c:formatCode>
                <c:ptCount val="10"/>
                <c:pt idx="0">
                  <c:v>2160</c:v>
                </c:pt>
                <c:pt idx="1">
                  <c:v>660</c:v>
                </c:pt>
                <c:pt idx="2">
                  <c:v>1620</c:v>
                </c:pt>
                <c:pt idx="3">
                  <c:v>2616</c:v>
                </c:pt>
                <c:pt idx="4">
                  <c:v>770</c:v>
                </c:pt>
                <c:pt idx="5">
                  <c:v>872</c:v>
                </c:pt>
                <c:pt idx="6">
                  <c:v>14670</c:v>
                </c:pt>
                <c:pt idx="7">
                  <c:v>4320</c:v>
                </c:pt>
                <c:pt idx="8">
                  <c:v>2568</c:v>
                </c:pt>
                <c:pt idx="9">
                  <c:v>963</c:v>
                </c:pt>
              </c:numCache>
            </c:numRef>
          </c:val>
          <c:smooth val="0"/>
          <c:extLst>
            <c:ext xmlns:c16="http://schemas.microsoft.com/office/drawing/2014/chart" uri="{C3380CC4-5D6E-409C-BE32-E72D297353CC}">
              <c16:uniqueId val="{00000007-C77C-45D7-8C52-EE67D1944191}"/>
            </c:ext>
          </c:extLst>
        </c:ser>
        <c:dLbls>
          <c:showLegendKey val="0"/>
          <c:showVal val="0"/>
          <c:showCatName val="0"/>
          <c:showSerName val="0"/>
          <c:showPercent val="0"/>
          <c:showBubbleSize val="0"/>
        </c:dLbls>
        <c:marker val="1"/>
        <c:smooth val="0"/>
        <c:axId val="1910998991"/>
        <c:axId val="1911003791"/>
      </c:lineChart>
      <c:catAx>
        <c:axId val="191099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003791"/>
        <c:crosses val="autoZero"/>
        <c:auto val="1"/>
        <c:lblAlgn val="ctr"/>
        <c:lblOffset val="100"/>
        <c:noMultiLvlLbl val="0"/>
      </c:catAx>
      <c:valAx>
        <c:axId val="191100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998991"/>
        <c:crosses val="autoZero"/>
        <c:crossBetween val="between"/>
      </c:valAx>
      <c:spPr>
        <a:noFill/>
        <a:ln>
          <a:noFill/>
        </a:ln>
        <a:effectLst/>
      </c:spPr>
    </c:plotArea>
    <c:legend>
      <c:legendPos val="r"/>
      <c:layout>
        <c:manualLayout>
          <c:xMode val="edge"/>
          <c:yMode val="edge"/>
          <c:x val="0.66227745628182022"/>
          <c:y val="0.14083264263019757"/>
          <c:w val="0.32969041520412357"/>
          <c:h val="0.428860685177510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task 1.xlsx]Sales Stats!PivotTable1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Stats'!$B$22</c:f>
              <c:strCache>
                <c:ptCount val="1"/>
                <c:pt idx="0">
                  <c:v>Total</c:v>
                </c:pt>
              </c:strCache>
            </c:strRef>
          </c:tx>
          <c:spPr>
            <a:solidFill>
              <a:schemeClr val="accent1"/>
            </a:solidFill>
            <a:ln>
              <a:noFill/>
            </a:ln>
            <a:effectLst/>
          </c:spPr>
          <c:invertIfNegative val="0"/>
          <c:cat>
            <c:multiLvlStrRef>
              <c:f>'Sales Stats'!$A$23:$A$35</c:f>
              <c:multiLvlStrCache>
                <c:ptCount val="10"/>
                <c:lvl>
                  <c:pt idx="0">
                    <c:v>Air Conditioner</c:v>
                  </c:pt>
                  <c:pt idx="1">
                    <c:v>Blender</c:v>
                  </c:pt>
                  <c:pt idx="2">
                    <c:v>Microwave</c:v>
                  </c:pt>
                  <c:pt idx="3">
                    <c:v>Refrigerator</c:v>
                  </c:pt>
                  <c:pt idx="4">
                    <c:v>Washing Machine</c:v>
                  </c:pt>
                  <c:pt idx="5">
                    <c:v>Camera</c:v>
                  </c:pt>
                  <c:pt idx="6">
                    <c:v>Laptop</c:v>
                  </c:pt>
                  <c:pt idx="7">
                    <c:v>Smartphone</c:v>
                  </c:pt>
                  <c:pt idx="8">
                    <c:v>Tablet</c:v>
                  </c:pt>
                  <c:pt idx="9">
                    <c:v>TV</c:v>
                  </c:pt>
                </c:lvl>
                <c:lvl>
                  <c:pt idx="0">
                    <c:v>Appliances</c:v>
                  </c:pt>
                  <c:pt idx="5">
                    <c:v>Electronics</c:v>
                  </c:pt>
                </c:lvl>
              </c:multiLvlStrCache>
            </c:multiLvlStrRef>
          </c:cat>
          <c:val>
            <c:numRef>
              <c:f>'Sales Stats'!$B$23:$B$35</c:f>
              <c:numCache>
                <c:formatCode>General</c:formatCode>
                <c:ptCount val="10"/>
                <c:pt idx="0">
                  <c:v>1</c:v>
                </c:pt>
                <c:pt idx="1">
                  <c:v>1</c:v>
                </c:pt>
                <c:pt idx="2">
                  <c:v>1</c:v>
                </c:pt>
                <c:pt idx="3">
                  <c:v>1</c:v>
                </c:pt>
                <c:pt idx="4">
                  <c:v>1</c:v>
                </c:pt>
                <c:pt idx="5">
                  <c:v>1</c:v>
                </c:pt>
                <c:pt idx="6">
                  <c:v>2</c:v>
                </c:pt>
                <c:pt idx="7">
                  <c:v>1</c:v>
                </c:pt>
                <c:pt idx="8">
                  <c:v>1</c:v>
                </c:pt>
                <c:pt idx="9">
                  <c:v>1</c:v>
                </c:pt>
              </c:numCache>
            </c:numRef>
          </c:val>
          <c:extLst>
            <c:ext xmlns:c16="http://schemas.microsoft.com/office/drawing/2014/chart" uri="{C3380CC4-5D6E-409C-BE32-E72D297353CC}">
              <c16:uniqueId val="{00000000-9517-4CEA-B600-2BAA3EF7E5CE}"/>
            </c:ext>
          </c:extLst>
        </c:ser>
        <c:dLbls>
          <c:showLegendKey val="0"/>
          <c:showVal val="0"/>
          <c:showCatName val="0"/>
          <c:showSerName val="0"/>
          <c:showPercent val="0"/>
          <c:showBubbleSize val="0"/>
        </c:dLbls>
        <c:gapWidth val="219"/>
        <c:overlap val="-27"/>
        <c:axId val="1611697343"/>
        <c:axId val="1611694943"/>
      </c:barChart>
      <c:catAx>
        <c:axId val="161169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694943"/>
        <c:crosses val="autoZero"/>
        <c:auto val="1"/>
        <c:lblAlgn val="ctr"/>
        <c:lblOffset val="100"/>
        <c:noMultiLvlLbl val="0"/>
      </c:catAx>
      <c:valAx>
        <c:axId val="161169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69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task 1.xlsx]Sales Stats!PivotTable5</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Stats'!$B$1</c:f>
              <c:strCache>
                <c:ptCount val="1"/>
                <c:pt idx="0">
                  <c:v>Total</c:v>
                </c:pt>
              </c:strCache>
            </c:strRef>
          </c:tx>
          <c:spPr>
            <a:solidFill>
              <a:schemeClr val="accent1"/>
            </a:solidFill>
            <a:ln>
              <a:noFill/>
            </a:ln>
            <a:effectLst/>
          </c:spPr>
          <c:invertIfNegative val="0"/>
          <c:cat>
            <c:strRef>
              <c:f>'Sales Stats'!$A$2:$A$6</c:f>
              <c:strCache>
                <c:ptCount val="4"/>
                <c:pt idx="0">
                  <c:v>East</c:v>
                </c:pt>
                <c:pt idx="1">
                  <c:v>North</c:v>
                </c:pt>
                <c:pt idx="2">
                  <c:v>South</c:v>
                </c:pt>
                <c:pt idx="3">
                  <c:v>West</c:v>
                </c:pt>
              </c:strCache>
            </c:strRef>
          </c:cat>
          <c:val>
            <c:numRef>
              <c:f>'Sales Stats'!$B$2:$B$6</c:f>
              <c:numCache>
                <c:formatCode>General</c:formatCode>
                <c:ptCount val="4"/>
                <c:pt idx="0">
                  <c:v>17820</c:v>
                </c:pt>
                <c:pt idx="1">
                  <c:v>6380</c:v>
                </c:pt>
                <c:pt idx="2">
                  <c:v>3531</c:v>
                </c:pt>
                <c:pt idx="3">
                  <c:v>3488</c:v>
                </c:pt>
              </c:numCache>
            </c:numRef>
          </c:val>
          <c:extLst>
            <c:ext xmlns:c16="http://schemas.microsoft.com/office/drawing/2014/chart" uri="{C3380CC4-5D6E-409C-BE32-E72D297353CC}">
              <c16:uniqueId val="{00000000-76A8-44BC-91B3-68D9D22810B7}"/>
            </c:ext>
          </c:extLst>
        </c:ser>
        <c:dLbls>
          <c:showLegendKey val="0"/>
          <c:showVal val="0"/>
          <c:showCatName val="0"/>
          <c:showSerName val="0"/>
          <c:showPercent val="0"/>
          <c:showBubbleSize val="0"/>
        </c:dLbls>
        <c:gapWidth val="219"/>
        <c:overlap val="-27"/>
        <c:axId val="1647216607"/>
        <c:axId val="1647214687"/>
      </c:barChart>
      <c:catAx>
        <c:axId val="164721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214687"/>
        <c:crosses val="autoZero"/>
        <c:auto val="1"/>
        <c:lblAlgn val="ctr"/>
        <c:lblOffset val="100"/>
        <c:noMultiLvlLbl val="0"/>
      </c:catAx>
      <c:valAx>
        <c:axId val="164721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21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task 1.xlsx]Sales Stats!PivotTable14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s>
    <c:plotArea>
      <c:layout/>
      <c:pieChart>
        <c:varyColors val="1"/>
        <c:ser>
          <c:idx val="0"/>
          <c:order val="0"/>
          <c:tx>
            <c:strRef>
              <c:f>'Sales Stats'!$K$16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4C-4637-8862-0F1D914497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4C-4637-8862-0F1D914497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4C-4637-8862-0F1D914497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24C-4637-8862-0F1D914497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24C-4637-8862-0F1D914497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24C-4637-8862-0F1D914497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24C-4637-8862-0F1D9144979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24C-4637-8862-0F1D9144979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24C-4637-8862-0F1D9144979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24C-4637-8862-0F1D91449796}"/>
              </c:ext>
            </c:extLst>
          </c:dPt>
          <c:cat>
            <c:strRef>
              <c:f>'Sales Stats'!$J$17:$J$27</c:f>
              <c:strCache>
                <c:ptCount val="10"/>
                <c:pt idx="0">
                  <c:v>Air Conditioner</c:v>
                </c:pt>
                <c:pt idx="1">
                  <c:v>Blender</c:v>
                </c:pt>
                <c:pt idx="2">
                  <c:v>Camera</c:v>
                </c:pt>
                <c:pt idx="3">
                  <c:v>Laptop</c:v>
                </c:pt>
                <c:pt idx="4">
                  <c:v>Microwave</c:v>
                </c:pt>
                <c:pt idx="5">
                  <c:v>Refrigerator</c:v>
                </c:pt>
                <c:pt idx="6">
                  <c:v>Smartphone</c:v>
                </c:pt>
                <c:pt idx="7">
                  <c:v>Tablet</c:v>
                </c:pt>
                <c:pt idx="8">
                  <c:v>TV</c:v>
                </c:pt>
                <c:pt idx="9">
                  <c:v>Washing Machine</c:v>
                </c:pt>
              </c:strCache>
            </c:strRef>
          </c:cat>
          <c:val>
            <c:numRef>
              <c:f>'Sales Stats'!$K$17:$K$27</c:f>
              <c:numCache>
                <c:formatCode>General</c:formatCode>
                <c:ptCount val="10"/>
                <c:pt idx="0">
                  <c:v>2160</c:v>
                </c:pt>
                <c:pt idx="1">
                  <c:v>660</c:v>
                </c:pt>
                <c:pt idx="2">
                  <c:v>872</c:v>
                </c:pt>
                <c:pt idx="3">
                  <c:v>14670</c:v>
                </c:pt>
                <c:pt idx="4">
                  <c:v>1620</c:v>
                </c:pt>
                <c:pt idx="5">
                  <c:v>2616</c:v>
                </c:pt>
                <c:pt idx="6">
                  <c:v>4320</c:v>
                </c:pt>
                <c:pt idx="7">
                  <c:v>2568</c:v>
                </c:pt>
                <c:pt idx="8">
                  <c:v>963</c:v>
                </c:pt>
                <c:pt idx="9">
                  <c:v>770</c:v>
                </c:pt>
              </c:numCache>
            </c:numRef>
          </c:val>
          <c:extLst>
            <c:ext xmlns:c16="http://schemas.microsoft.com/office/drawing/2014/chart" uri="{C3380CC4-5D6E-409C-BE32-E72D297353CC}">
              <c16:uniqueId val="{00000014-E24C-4637-8862-0F1D9144979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task 1.xlsx]Sales Stats!PivotTable2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Stats'!$F$22</c:f>
              <c:strCache>
                <c:ptCount val="1"/>
                <c:pt idx="0">
                  <c:v>Sum of Total Sales (sales price * unit sold)</c:v>
                </c:pt>
              </c:strCache>
            </c:strRef>
          </c:tx>
          <c:spPr>
            <a:solidFill>
              <a:schemeClr val="accent1"/>
            </a:solidFill>
            <a:ln>
              <a:noFill/>
            </a:ln>
            <a:effectLst/>
          </c:spPr>
          <c:invertIfNegative val="0"/>
          <c:cat>
            <c:strRef>
              <c:f>'Sales Stats'!$E$23:$E$25</c:f>
              <c:strCache>
                <c:ptCount val="2"/>
                <c:pt idx="0">
                  <c:v>Appliances</c:v>
                </c:pt>
                <c:pt idx="1">
                  <c:v>Electronics</c:v>
                </c:pt>
              </c:strCache>
            </c:strRef>
          </c:cat>
          <c:val>
            <c:numRef>
              <c:f>'Sales Stats'!$F$23:$F$25</c:f>
              <c:numCache>
                <c:formatCode>General</c:formatCode>
                <c:ptCount val="2"/>
                <c:pt idx="0">
                  <c:v>7200</c:v>
                </c:pt>
                <c:pt idx="1">
                  <c:v>21600</c:v>
                </c:pt>
              </c:numCache>
            </c:numRef>
          </c:val>
          <c:extLst>
            <c:ext xmlns:c16="http://schemas.microsoft.com/office/drawing/2014/chart" uri="{C3380CC4-5D6E-409C-BE32-E72D297353CC}">
              <c16:uniqueId val="{00000000-DD4F-45A9-AEF5-05EB370D8279}"/>
            </c:ext>
          </c:extLst>
        </c:ser>
        <c:ser>
          <c:idx val="1"/>
          <c:order val="1"/>
          <c:tx>
            <c:strRef>
              <c:f>'Sales Stats'!$G$22</c:f>
              <c:strCache>
                <c:ptCount val="1"/>
                <c:pt idx="0">
                  <c:v>Sum of (sales + sales tax)</c:v>
                </c:pt>
              </c:strCache>
            </c:strRef>
          </c:tx>
          <c:spPr>
            <a:solidFill>
              <a:schemeClr val="accent2"/>
            </a:solidFill>
            <a:ln>
              <a:noFill/>
            </a:ln>
            <a:effectLst/>
          </c:spPr>
          <c:invertIfNegative val="0"/>
          <c:cat>
            <c:strRef>
              <c:f>'Sales Stats'!$E$23:$E$25</c:f>
              <c:strCache>
                <c:ptCount val="2"/>
                <c:pt idx="0">
                  <c:v>Appliances</c:v>
                </c:pt>
                <c:pt idx="1">
                  <c:v>Electronics</c:v>
                </c:pt>
              </c:strCache>
            </c:strRef>
          </c:cat>
          <c:val>
            <c:numRef>
              <c:f>'Sales Stats'!$G$23:$G$25</c:f>
              <c:numCache>
                <c:formatCode>General</c:formatCode>
                <c:ptCount val="2"/>
                <c:pt idx="0">
                  <c:v>7826</c:v>
                </c:pt>
                <c:pt idx="1">
                  <c:v>23393</c:v>
                </c:pt>
              </c:numCache>
            </c:numRef>
          </c:val>
          <c:extLst>
            <c:ext xmlns:c16="http://schemas.microsoft.com/office/drawing/2014/chart" uri="{C3380CC4-5D6E-409C-BE32-E72D297353CC}">
              <c16:uniqueId val="{00000001-DD4F-45A9-AEF5-05EB370D8279}"/>
            </c:ext>
          </c:extLst>
        </c:ser>
        <c:dLbls>
          <c:showLegendKey val="0"/>
          <c:showVal val="0"/>
          <c:showCatName val="0"/>
          <c:showSerName val="0"/>
          <c:showPercent val="0"/>
          <c:showBubbleSize val="0"/>
        </c:dLbls>
        <c:gapWidth val="182"/>
        <c:axId val="1150102720"/>
        <c:axId val="1150084480"/>
      </c:barChart>
      <c:catAx>
        <c:axId val="115010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084480"/>
        <c:crosses val="autoZero"/>
        <c:auto val="1"/>
        <c:lblAlgn val="ctr"/>
        <c:lblOffset val="100"/>
        <c:noMultiLvlLbl val="0"/>
      </c:catAx>
      <c:valAx>
        <c:axId val="1150084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10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35379</xdr:colOff>
      <xdr:row>2</xdr:row>
      <xdr:rowOff>25855</xdr:rowOff>
    </xdr:from>
    <xdr:to>
      <xdr:col>4</xdr:col>
      <xdr:colOff>35379</xdr:colOff>
      <xdr:row>10</xdr:row>
      <xdr:rowOff>20140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FEEC2BE-A850-4228-98CF-7D0072C15B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4979" y="395969"/>
              <a:ext cx="1828800" cy="14747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601435</xdr:colOff>
      <xdr:row>1</xdr:row>
      <xdr:rowOff>127634</xdr:rowOff>
    </xdr:from>
    <xdr:to>
      <xdr:col>32</xdr:col>
      <xdr:colOff>601435</xdr:colOff>
      <xdr:row>19</xdr:row>
      <xdr:rowOff>9524</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13B27617-2BBB-4EA9-B593-1186A91CD59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8279835" y="312691"/>
              <a:ext cx="1828800" cy="3212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31297</xdr:colOff>
      <xdr:row>12</xdr:row>
      <xdr:rowOff>129812</xdr:rowOff>
    </xdr:from>
    <xdr:to>
      <xdr:col>4</xdr:col>
      <xdr:colOff>31297</xdr:colOff>
      <xdr:row>18</xdr:row>
      <xdr:rowOff>26670</xdr:rowOff>
    </xdr:to>
    <mc:AlternateContent xmlns:mc="http://schemas.openxmlformats.org/markup-compatibility/2006">
      <mc:Choice xmlns:a14="http://schemas.microsoft.com/office/drawing/2010/main" Requires="a14">
        <xdr:graphicFrame macro="">
          <xdr:nvGraphicFramePr>
            <xdr:cNvPr id="9" name="Category">
              <a:extLst>
                <a:ext uri="{FF2B5EF4-FFF2-40B4-BE49-F238E27FC236}">
                  <a16:creationId xmlns:a16="http://schemas.microsoft.com/office/drawing/2014/main" id="{FE51CD15-22E6-4D3F-AD3E-F31093601D2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40897" y="2350498"/>
              <a:ext cx="1828800" cy="1007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48984</xdr:colOff>
      <xdr:row>2</xdr:row>
      <xdr:rowOff>10886</xdr:rowOff>
    </xdr:from>
    <xdr:to>
      <xdr:col>28</xdr:col>
      <xdr:colOff>210909</xdr:colOff>
      <xdr:row>18</xdr:row>
      <xdr:rowOff>87085</xdr:rowOff>
    </xdr:to>
    <xdr:graphicFrame macro="">
      <xdr:nvGraphicFramePr>
        <xdr:cNvPr id="10" name="Chart 9">
          <a:extLst>
            <a:ext uri="{FF2B5EF4-FFF2-40B4-BE49-F238E27FC236}">
              <a16:creationId xmlns:a16="http://schemas.microsoft.com/office/drawing/2014/main" id="{F9A79BE1-E052-475C-BFCD-D09291B76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489857</xdr:colOff>
      <xdr:row>21</xdr:row>
      <xdr:rowOff>108856</xdr:rowOff>
    </xdr:from>
    <xdr:to>
      <xdr:col>9</xdr:col>
      <xdr:colOff>556532</xdr:colOff>
      <xdr:row>36</xdr:row>
      <xdr:rowOff>160564</xdr:rowOff>
    </xdr:to>
    <xdr:graphicFrame macro="">
      <xdr:nvGraphicFramePr>
        <xdr:cNvPr id="2" name="Chart 1">
          <a:extLst>
            <a:ext uri="{FF2B5EF4-FFF2-40B4-BE49-F238E27FC236}">
              <a16:creationId xmlns:a16="http://schemas.microsoft.com/office/drawing/2014/main" id="{5AA76D8D-50F8-401E-B33E-AFE93FE2B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576944</xdr:colOff>
      <xdr:row>2</xdr:row>
      <xdr:rowOff>29936</xdr:rowOff>
    </xdr:from>
    <xdr:to>
      <xdr:col>14</xdr:col>
      <xdr:colOff>395968</xdr:colOff>
      <xdr:row>18</xdr:row>
      <xdr:rowOff>96610</xdr:rowOff>
    </xdr:to>
    <xdr:graphicFrame macro="">
      <xdr:nvGraphicFramePr>
        <xdr:cNvPr id="4" name="Chart 3">
          <a:extLst>
            <a:ext uri="{FF2B5EF4-FFF2-40B4-BE49-F238E27FC236}">
              <a16:creationId xmlns:a16="http://schemas.microsoft.com/office/drawing/2014/main" id="{BEF3FC10-3187-4C9F-B8B6-E665FF519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404132</xdr:colOff>
      <xdr:row>21</xdr:row>
      <xdr:rowOff>121104</xdr:rowOff>
    </xdr:from>
    <xdr:to>
      <xdr:col>32</xdr:col>
      <xdr:colOff>23132</xdr:colOff>
      <xdr:row>36</xdr:row>
      <xdr:rowOff>149679</xdr:rowOff>
    </xdr:to>
    <xdr:graphicFrame macro="">
      <xdr:nvGraphicFramePr>
        <xdr:cNvPr id="5" name="Chart 4">
          <a:extLst>
            <a:ext uri="{FF2B5EF4-FFF2-40B4-BE49-F238E27FC236}">
              <a16:creationId xmlns:a16="http://schemas.microsoft.com/office/drawing/2014/main" id="{09FBB640-8209-40E0-B65C-EB8FBA30E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250372</xdr:colOff>
      <xdr:row>21</xdr:row>
      <xdr:rowOff>127909</xdr:rowOff>
    </xdr:from>
    <xdr:to>
      <xdr:col>20</xdr:col>
      <xdr:colOff>59872</xdr:colOff>
      <xdr:row>36</xdr:row>
      <xdr:rowOff>160566</xdr:rowOff>
    </xdr:to>
    <xdr:graphicFrame macro="">
      <xdr:nvGraphicFramePr>
        <xdr:cNvPr id="3" name="Chart 2">
          <a:extLst>
            <a:ext uri="{FF2B5EF4-FFF2-40B4-BE49-F238E27FC236}">
              <a16:creationId xmlns:a16="http://schemas.microsoft.com/office/drawing/2014/main" id="{CC2B4663-BB73-47DC-8311-34C083E45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i" refreshedDate="45734.745852893517" createdVersion="8" refreshedVersion="8" minRefreshableVersion="3" recordCount="11" xr:uid="{624C99A5-48A0-4AD8-B280-D764CA0A247D}">
  <cacheSource type="worksheet">
    <worksheetSource name="Table15"/>
  </cacheSource>
  <cacheFields count="20">
    <cacheField name="Transaction ID" numFmtId="2">
      <sharedItems/>
    </cacheField>
    <cacheField name="Product" numFmtId="0">
      <sharedItems count="10">
        <s v="Laptop"/>
        <s v="Smartphone"/>
        <s v="Refrigerator"/>
        <s v="Tablet"/>
        <s v="Air Conditioner"/>
        <s v="Microwave"/>
        <s v="TV"/>
        <s v="Camera"/>
        <s v="Washing Machine"/>
        <s v="Blender"/>
      </sharedItems>
    </cacheField>
    <cacheField name="Category" numFmtId="0">
      <sharedItems count="2">
        <s v="Electronics"/>
        <s v="Appliances"/>
      </sharedItems>
    </cacheField>
    <cacheField name="Region" numFmtId="0">
      <sharedItems count="4">
        <s v="East"/>
        <s v="North"/>
        <s v="West"/>
        <s v="South"/>
      </sharedItems>
    </cacheField>
    <cacheField name="Sales ($)" numFmtId="0">
      <sharedItems containsSemiMixedTypes="0" containsString="0" containsNumber="1" containsInteger="1" minValue="300" maxValue="2000" count="11">
        <n v="1800"/>
        <n v="1500"/>
        <n v="800"/>
        <n v="1200"/>
        <n v="600"/>
        <n v="2000"/>
        <n v="500"/>
        <n v="900"/>
        <n v="400"/>
        <n v="700"/>
        <n v="300"/>
      </sharedItems>
    </cacheField>
    <cacheField name="Date" numFmtId="164">
      <sharedItems containsSemiMixedTypes="0" containsNonDate="0" containsDate="1" containsString="0" minDate="2025-01-01T00:00:00" maxDate="2025-01-26T00:00:00"/>
    </cacheField>
    <cacheField name="Units Sold" numFmtId="2">
      <sharedItems containsSemiMixedTypes="0" containsString="0" containsNumber="1" containsInteger="1" minValue="1" maxValue="5" count="5">
        <n v="5"/>
        <n v="3"/>
        <n v="2"/>
        <n v="4"/>
        <n v="1"/>
      </sharedItems>
    </cacheField>
    <cacheField name="Total Sales (sales price * unit sold)" numFmtId="0">
      <sharedItems containsSemiMixedTypes="0" containsString="0" containsNumber="1" containsInteger="1" minValue="600" maxValue="9000" count="10">
        <n v="9000"/>
        <n v="4500"/>
        <n v="4000"/>
        <n v="2400"/>
        <n v="2000"/>
        <n v="1500"/>
        <n v="900"/>
        <n v="800"/>
        <n v="700"/>
        <n v="600"/>
      </sharedItems>
    </cacheField>
    <cacheField name="(sales + sales tax)" numFmtId="0">
      <sharedItems containsSemiMixedTypes="0" containsString="0" containsNumber="1" containsInteger="1" minValue="660" maxValue="9720" count="11">
        <n v="9720"/>
        <n v="4950"/>
        <n v="4320"/>
        <n v="2616"/>
        <n v="2568"/>
        <n v="2160"/>
        <n v="1620"/>
        <n v="963"/>
        <n v="872"/>
        <n v="770"/>
        <n v="660"/>
      </sharedItems>
    </cacheField>
    <cacheField name="Sales (above 2000)" numFmtId="0">
      <sharedItems count="2">
        <s v="Yes"/>
        <s v="No"/>
      </sharedItems>
    </cacheField>
    <cacheField name="Sales Category" numFmtId="0">
      <sharedItems/>
    </cacheField>
    <cacheField name="Tax percent" numFmtId="0">
      <sharedItems containsSemiMixedTypes="0" containsString="0" containsNumber="1" containsInteger="1" minValue="7" maxValue="10"/>
    </cacheField>
    <cacheField name="Tax Amount" numFmtId="0">
      <sharedItems containsSemiMixedTypes="0" containsString="0" containsNumber="1" containsInteger="1" minValue="60" maxValue="720"/>
    </cacheField>
    <cacheField name="Sale (Above 5000 AND tax amt 500)" numFmtId="0">
      <sharedItems/>
    </cacheField>
    <cacheField name="Sales (above 20000 or Below 2000)" numFmtId="0">
      <sharedItems/>
    </cacheField>
    <cacheField name="Sales (above 3200 or Below 2000)" numFmtId="0">
      <sharedItems/>
    </cacheField>
    <cacheField name="Bonus (Sale above 8000)" numFmtId="0">
      <sharedItems/>
    </cacheField>
    <cacheField name="Average sales check" numFmtId="0">
      <sharedItems/>
    </cacheField>
    <cacheField name="Supplier" numFmtId="0">
      <sharedItems/>
    </cacheField>
    <cacheField name="Warrenty"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053938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T011"/>
    <x v="0"/>
    <x v="0"/>
    <x v="0"/>
    <x v="0"/>
    <d v="2025-01-17T00:00:00"/>
    <x v="0"/>
    <x v="0"/>
    <x v="0"/>
    <x v="0"/>
    <s v="High"/>
    <n v="8"/>
    <n v="720"/>
    <s v="YES"/>
    <s v="No"/>
    <s v="Yes"/>
    <s v="5%"/>
    <s v="Above Average"/>
    <s v="TechCo"/>
    <n v="3"/>
  </r>
  <r>
    <s v="T001"/>
    <x v="0"/>
    <x v="0"/>
    <x v="1"/>
    <x v="1"/>
    <d v="2025-01-01T00:00:00"/>
    <x v="1"/>
    <x v="1"/>
    <x v="1"/>
    <x v="0"/>
    <s v="High"/>
    <n v="10"/>
    <n v="450"/>
    <s v="NO"/>
    <s v="No"/>
    <s v="Yes"/>
    <s v="no bonus"/>
    <s v="Above Average"/>
    <s v="TechCo"/>
    <n v="3"/>
  </r>
  <r>
    <s v="T002"/>
    <x v="1"/>
    <x v="0"/>
    <x v="0"/>
    <x v="2"/>
    <d v="2025-01-03T00:00:00"/>
    <x v="0"/>
    <x v="2"/>
    <x v="2"/>
    <x v="0"/>
    <s v="High"/>
    <n v="8"/>
    <n v="320"/>
    <s v="NO"/>
    <s v="No"/>
    <s v="Yes"/>
    <s v="no bonus"/>
    <s v="Above Average"/>
    <s v="MobilePlus"/>
    <n v="2"/>
  </r>
  <r>
    <s v="T003"/>
    <x v="2"/>
    <x v="1"/>
    <x v="2"/>
    <x v="3"/>
    <d v="2025-01-05T00:00:00"/>
    <x v="2"/>
    <x v="3"/>
    <x v="3"/>
    <x v="0"/>
    <s v="High"/>
    <n v="9"/>
    <n v="216"/>
    <s v="NO"/>
    <s v="No"/>
    <s v="No"/>
    <s v="no bonus"/>
    <s v="No"/>
    <s v="HomeEssence"/>
    <n v="5"/>
  </r>
  <r>
    <s v="T008"/>
    <x v="3"/>
    <x v="0"/>
    <x v="3"/>
    <x v="4"/>
    <d v="2025-01-20T00:00:00"/>
    <x v="3"/>
    <x v="3"/>
    <x v="4"/>
    <x v="0"/>
    <s v="High"/>
    <n v="7"/>
    <n v="168"/>
    <s v="NO"/>
    <s v="No"/>
    <s v="No"/>
    <s v="no bonus"/>
    <s v="No"/>
    <s v="MobilePlus"/>
    <n v="1"/>
  </r>
  <r>
    <s v="T010"/>
    <x v="4"/>
    <x v="1"/>
    <x v="0"/>
    <x v="5"/>
    <d v="2025-01-25T00:00:00"/>
    <x v="4"/>
    <x v="4"/>
    <x v="5"/>
    <x v="1"/>
    <s v="Medium"/>
    <n v="8"/>
    <n v="160"/>
    <s v="NO"/>
    <s v="No"/>
    <s v="No"/>
    <s v="no bonus"/>
    <s v="No"/>
    <s v="HomeEssence"/>
    <n v="5"/>
  </r>
  <r>
    <s v="T006"/>
    <x v="5"/>
    <x v="1"/>
    <x v="0"/>
    <x v="6"/>
    <d v="2025-01-15T00:00:00"/>
    <x v="1"/>
    <x v="5"/>
    <x v="6"/>
    <x v="1"/>
    <s v="Medium"/>
    <n v="8"/>
    <n v="120"/>
    <s v="NO"/>
    <s v="Yes"/>
    <s v="Yes"/>
    <s v="no bonus"/>
    <s v="No"/>
    <s v="KitchenKing"/>
    <n v="2"/>
  </r>
  <r>
    <s v="T004"/>
    <x v="6"/>
    <x v="0"/>
    <x v="3"/>
    <x v="7"/>
    <d v="2025-01-08T00:00:00"/>
    <x v="4"/>
    <x v="6"/>
    <x v="7"/>
    <x v="1"/>
    <s v="Low"/>
    <n v="7"/>
    <n v="63"/>
    <s v="NO"/>
    <s v="Yes"/>
    <s v="Yes"/>
    <s v="no bonus"/>
    <s v="No"/>
    <s v="VisionMax"/>
    <n v="2"/>
  </r>
  <r>
    <s v="T007"/>
    <x v="7"/>
    <x v="0"/>
    <x v="2"/>
    <x v="8"/>
    <d v="2025-01-18T00:00:00"/>
    <x v="2"/>
    <x v="7"/>
    <x v="8"/>
    <x v="1"/>
    <s v="Low"/>
    <n v="9"/>
    <n v="72"/>
    <s v="NO"/>
    <s v="Yes"/>
    <s v="Yes"/>
    <s v="no bonus"/>
    <s v="No"/>
    <s v="TechCo"/>
    <n v="3"/>
  </r>
  <r>
    <s v="T005"/>
    <x v="8"/>
    <x v="1"/>
    <x v="1"/>
    <x v="9"/>
    <d v="2025-01-12T00:00:00"/>
    <x v="4"/>
    <x v="8"/>
    <x v="9"/>
    <x v="1"/>
    <s v="Low"/>
    <n v="10"/>
    <n v="70"/>
    <s v="NO"/>
    <s v="Yes"/>
    <s v="Yes"/>
    <s v="no bonus"/>
    <s v="No"/>
    <s v="HomeEssence"/>
    <n v="5"/>
  </r>
  <r>
    <s v="T009"/>
    <x v="9"/>
    <x v="1"/>
    <x v="1"/>
    <x v="10"/>
    <d v="2025-01-22T00:00:00"/>
    <x v="2"/>
    <x v="9"/>
    <x v="10"/>
    <x v="1"/>
    <s v="Low"/>
    <n v="10"/>
    <n v="60"/>
    <s v="NO"/>
    <s v="Yes"/>
    <s v="Yes"/>
    <s v="no bonus"/>
    <s v="No"/>
    <s v="KitchenKing"/>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9EDB6A-66FF-4AA0-A983-65AABF639AB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by region">
  <location ref="A8:C20" firstHeaderRow="0" firstDataRow="1" firstDataCol="1"/>
  <pivotFields count="20">
    <pivotField showAll="0"/>
    <pivotField showAll="0">
      <items count="11">
        <item x="4"/>
        <item x="9"/>
        <item x="7"/>
        <item x="0"/>
        <item x="5"/>
        <item x="2"/>
        <item x="1"/>
        <item x="3"/>
        <item x="6"/>
        <item x="8"/>
        <item t="default"/>
      </items>
    </pivotField>
    <pivotField axis="axisRow" showAll="0">
      <items count="3">
        <item x="1"/>
        <item x="0"/>
        <item t="default"/>
      </items>
    </pivotField>
    <pivotField axis="axisRow" showAll="0">
      <items count="5">
        <item x="0"/>
        <item x="1"/>
        <item x="3"/>
        <item x="2"/>
        <item t="default"/>
      </items>
    </pivotField>
    <pivotField showAll="0"/>
    <pivotField numFmtId="164" showAll="0"/>
    <pivotField dataField="1" numFmtId="2"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2">
    <field x="3"/>
    <field x="2"/>
  </rowFields>
  <rowItems count="12">
    <i>
      <x/>
    </i>
    <i r="1">
      <x/>
    </i>
    <i r="1">
      <x v="1"/>
    </i>
    <i>
      <x v="1"/>
    </i>
    <i r="1">
      <x/>
    </i>
    <i r="1">
      <x v="1"/>
    </i>
    <i>
      <x v="2"/>
    </i>
    <i r="1">
      <x v="1"/>
    </i>
    <i>
      <x v="3"/>
    </i>
    <i r="1">
      <x/>
    </i>
    <i r="1">
      <x v="1"/>
    </i>
    <i t="grand">
      <x/>
    </i>
  </rowItems>
  <colFields count="1">
    <field x="-2"/>
  </colFields>
  <colItems count="2">
    <i>
      <x/>
    </i>
    <i i="1">
      <x v="1"/>
    </i>
  </colItems>
  <dataFields count="2">
    <dataField name="Sum of Units Sold" fld="6" baseField="0" baseItem="0" numFmtId="2"/>
    <dataField name="Sum of (sales + sales tax)"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9B56E1-6481-4C7B-A94C-A652A55E147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22:G25" firstHeaderRow="0" firstDataRow="1" firstDataCol="1"/>
  <pivotFields count="20">
    <pivotField showAll="0"/>
    <pivotField showAll="0"/>
    <pivotField axis="axisRow" showAll="0">
      <items count="3">
        <item x="1"/>
        <item x="0"/>
        <item t="default"/>
      </items>
    </pivotField>
    <pivotField showAll="0"/>
    <pivotField showAll="0"/>
    <pivotField numFmtId="164" showAll="0"/>
    <pivotField numFmtId="2"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Fields count="1">
    <field x="-2"/>
  </colFields>
  <colItems count="2">
    <i>
      <x/>
    </i>
    <i i="1">
      <x v="1"/>
    </i>
  </colItems>
  <dataFields count="2">
    <dataField name="Sum of Total Sales (sales price * unit sold)" fld="7" baseField="0" baseItem="0"/>
    <dataField name="Sum of (sales + sales tax)"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3A3CB6-33D9-4E73-BCAC-B37897BB4F7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Product by Category">
  <location ref="E6:H19" firstHeaderRow="0" firstDataRow="1" firstDataCol="1"/>
  <pivotFields count="20">
    <pivotField showAll="0"/>
    <pivotField axis="axisRow" showAll="0">
      <items count="11">
        <item x="4"/>
        <item x="9"/>
        <item x="7"/>
        <item x="0"/>
        <item x="5"/>
        <item x="2"/>
        <item x="1"/>
        <item x="3"/>
        <item x="6"/>
        <item x="8"/>
        <item t="default"/>
      </items>
    </pivotField>
    <pivotField axis="axisRow" showAll="0">
      <items count="3">
        <item x="1"/>
        <item x="0"/>
        <item t="default"/>
      </items>
    </pivotField>
    <pivotField showAll="0">
      <items count="5">
        <item x="0"/>
        <item x="1"/>
        <item x="3"/>
        <item x="2"/>
        <item t="default"/>
      </items>
    </pivotField>
    <pivotField dataField="1" showAll="0"/>
    <pivotField numFmtId="164" showAll="0"/>
    <pivotField numFmtId="2"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2">
    <field x="2"/>
    <field x="1"/>
  </rowFields>
  <rowItems count="13">
    <i>
      <x/>
    </i>
    <i r="1">
      <x/>
    </i>
    <i r="1">
      <x v="1"/>
    </i>
    <i r="1">
      <x v="4"/>
    </i>
    <i r="1">
      <x v="5"/>
    </i>
    <i r="1">
      <x v="9"/>
    </i>
    <i>
      <x v="1"/>
    </i>
    <i r="1">
      <x v="2"/>
    </i>
    <i r="1">
      <x v="3"/>
    </i>
    <i r="1">
      <x v="6"/>
    </i>
    <i r="1">
      <x v="7"/>
    </i>
    <i r="1">
      <x v="8"/>
    </i>
    <i t="grand">
      <x/>
    </i>
  </rowItems>
  <colFields count="1">
    <field x="-2"/>
  </colFields>
  <colItems count="3">
    <i>
      <x/>
    </i>
    <i i="1">
      <x v="1"/>
    </i>
    <i i="2">
      <x v="2"/>
    </i>
  </colItems>
  <dataFields count="3">
    <dataField name="Sum of Sales ($)" fld="4" baseField="0" baseItem="0"/>
    <dataField name="Sum of Total Sales (sales price * unit sold)" fld="7" baseField="0" baseItem="0"/>
    <dataField name="Sum of (sales + sales tax)" fld="8" baseField="0" baseItem="0"/>
  </dataFields>
  <chartFormats count="3">
    <chartFormat chart="4" format="5" series="1">
      <pivotArea type="data" outline="0" fieldPosition="0">
        <references count="1">
          <reference field="4294967294" count="1" selected="0">
            <x v="2"/>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1D74EA-E9CE-4FC1-B548-5FDA00EF3F8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Sales Region">
  <location ref="A1:B6" firstHeaderRow="1" firstDataRow="1" firstDataCol="1"/>
  <pivotFields count="20">
    <pivotField showAll="0"/>
    <pivotField showAll="0">
      <items count="11">
        <item x="4"/>
        <item x="9"/>
        <item x="7"/>
        <item x="0"/>
        <item x="5"/>
        <item x="2"/>
        <item x="1"/>
        <item x="3"/>
        <item x="6"/>
        <item x="8"/>
        <item t="default"/>
      </items>
    </pivotField>
    <pivotField showAll="0">
      <items count="3">
        <item x="1"/>
        <item x="0"/>
        <item t="default"/>
      </items>
    </pivotField>
    <pivotField axis="axisRow" showAll="0">
      <items count="5">
        <item x="0"/>
        <item x="1"/>
        <item x="3"/>
        <item x="2"/>
        <item t="default"/>
      </items>
    </pivotField>
    <pivotField showAll="0"/>
    <pivotField numFmtId="164" showAll="0"/>
    <pivotField numFmtId="2" showAll="0">
      <items count="6">
        <item x="4"/>
        <item x="2"/>
        <item x="1"/>
        <item x="3"/>
        <item x="0"/>
        <item t="default"/>
      </items>
    </pivotField>
    <pivotField showAll="0"/>
    <pivotField dataField="1" showAll="0">
      <items count="12">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Sum of (sales + sales tax)" fld="8" baseField="0" baseItem="0"/>
  </dataFields>
  <chartFormats count="8">
    <chartFormat chart="2"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395B70-1BD4-42AC-AC33-A115BA708766}"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location ref="J16:K27" firstHeaderRow="1" firstDataRow="1" firstDataCol="1"/>
  <pivotFields count="20">
    <pivotField showAll="0"/>
    <pivotField axis="axisRow" showAll="0">
      <items count="11">
        <item x="4"/>
        <item x="9"/>
        <item x="7"/>
        <item x="0"/>
        <item x="5"/>
        <item x="2"/>
        <item x="1"/>
        <item x="3"/>
        <item x="6"/>
        <item x="8"/>
        <item t="default"/>
      </items>
    </pivotField>
    <pivotField showAll="0">
      <items count="3">
        <item x="1"/>
        <item x="0"/>
        <item t="default"/>
      </items>
    </pivotField>
    <pivotField showAll="0">
      <items count="5">
        <item x="0"/>
        <item x="1"/>
        <item x="3"/>
        <item x="2"/>
        <item t="default"/>
      </items>
    </pivotField>
    <pivotField showAll="0"/>
    <pivotField numFmtId="164" showAll="0"/>
    <pivotField numFmtId="2"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Sum of (sales + sales tax)" fld="8" baseField="0" baseItem="0"/>
  </dataFields>
  <chartFormats count="34">
    <chartFormat chart="2" format="1"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 count="1" selected="0">
            <x v="0"/>
          </reference>
        </references>
      </pivotArea>
    </chartFormat>
    <chartFormat chart="4" format="15">
      <pivotArea type="data" outline="0" fieldPosition="0">
        <references count="2">
          <reference field="4294967294" count="1" selected="0">
            <x v="0"/>
          </reference>
          <reference field="1" count="1" selected="0">
            <x v="1"/>
          </reference>
        </references>
      </pivotArea>
    </chartFormat>
    <chartFormat chart="4" format="16">
      <pivotArea type="data" outline="0" fieldPosition="0">
        <references count="2">
          <reference field="4294967294" count="1" selected="0">
            <x v="0"/>
          </reference>
          <reference field="1" count="1" selected="0">
            <x v="2"/>
          </reference>
        </references>
      </pivotArea>
    </chartFormat>
    <chartFormat chart="4" format="17">
      <pivotArea type="data" outline="0" fieldPosition="0">
        <references count="2">
          <reference field="4294967294" count="1" selected="0">
            <x v="0"/>
          </reference>
          <reference field="1" count="1" selected="0">
            <x v="3"/>
          </reference>
        </references>
      </pivotArea>
    </chartFormat>
    <chartFormat chart="4" format="18">
      <pivotArea type="data" outline="0" fieldPosition="0">
        <references count="2">
          <reference field="4294967294" count="1" selected="0">
            <x v="0"/>
          </reference>
          <reference field="1" count="1" selected="0">
            <x v="4"/>
          </reference>
        </references>
      </pivotArea>
    </chartFormat>
    <chartFormat chart="4" format="19">
      <pivotArea type="data" outline="0" fieldPosition="0">
        <references count="2">
          <reference field="4294967294" count="1" selected="0">
            <x v="0"/>
          </reference>
          <reference field="1" count="1" selected="0">
            <x v="5"/>
          </reference>
        </references>
      </pivotArea>
    </chartFormat>
    <chartFormat chart="4" format="20">
      <pivotArea type="data" outline="0" fieldPosition="0">
        <references count="2">
          <reference field="4294967294" count="1" selected="0">
            <x v="0"/>
          </reference>
          <reference field="1" count="1" selected="0">
            <x v="6"/>
          </reference>
        </references>
      </pivotArea>
    </chartFormat>
    <chartFormat chart="4" format="21">
      <pivotArea type="data" outline="0" fieldPosition="0">
        <references count="2">
          <reference field="4294967294" count="1" selected="0">
            <x v="0"/>
          </reference>
          <reference field="1" count="1" selected="0">
            <x v="7"/>
          </reference>
        </references>
      </pivotArea>
    </chartFormat>
    <chartFormat chart="4" format="22">
      <pivotArea type="data" outline="0" fieldPosition="0">
        <references count="2">
          <reference field="4294967294" count="1" selected="0">
            <x v="0"/>
          </reference>
          <reference field="1" count="1" selected="0">
            <x v="8"/>
          </reference>
        </references>
      </pivotArea>
    </chartFormat>
    <chartFormat chart="4" format="23">
      <pivotArea type="data" outline="0" fieldPosition="0">
        <references count="2">
          <reference field="4294967294" count="1" selected="0">
            <x v="0"/>
          </reference>
          <reference field="1" count="1" selected="0">
            <x v="9"/>
          </reference>
        </references>
      </pivotArea>
    </chartFormat>
    <chartFormat chart="5" format="35" series="1">
      <pivotArea type="data" outline="0" fieldPosition="0">
        <references count="1">
          <reference field="4294967294" count="1" selected="0">
            <x v="0"/>
          </reference>
        </references>
      </pivotArea>
    </chartFormat>
    <chartFormat chart="5" format="36">
      <pivotArea type="data" outline="0" fieldPosition="0">
        <references count="2">
          <reference field="4294967294" count="1" selected="0">
            <x v="0"/>
          </reference>
          <reference field="1" count="1" selected="0">
            <x v="0"/>
          </reference>
        </references>
      </pivotArea>
    </chartFormat>
    <chartFormat chart="5" format="37">
      <pivotArea type="data" outline="0" fieldPosition="0">
        <references count="2">
          <reference field="4294967294" count="1" selected="0">
            <x v="0"/>
          </reference>
          <reference field="1" count="1" selected="0">
            <x v="1"/>
          </reference>
        </references>
      </pivotArea>
    </chartFormat>
    <chartFormat chart="5" format="38">
      <pivotArea type="data" outline="0" fieldPosition="0">
        <references count="2">
          <reference field="4294967294" count="1" selected="0">
            <x v="0"/>
          </reference>
          <reference field="1" count="1" selected="0">
            <x v="2"/>
          </reference>
        </references>
      </pivotArea>
    </chartFormat>
    <chartFormat chart="5" format="39">
      <pivotArea type="data" outline="0" fieldPosition="0">
        <references count="2">
          <reference field="4294967294" count="1" selected="0">
            <x v="0"/>
          </reference>
          <reference field="1" count="1" selected="0">
            <x v="3"/>
          </reference>
        </references>
      </pivotArea>
    </chartFormat>
    <chartFormat chart="5" format="40">
      <pivotArea type="data" outline="0" fieldPosition="0">
        <references count="2">
          <reference field="4294967294" count="1" selected="0">
            <x v="0"/>
          </reference>
          <reference field="1" count="1" selected="0">
            <x v="4"/>
          </reference>
        </references>
      </pivotArea>
    </chartFormat>
    <chartFormat chart="5" format="41">
      <pivotArea type="data" outline="0" fieldPosition="0">
        <references count="2">
          <reference field="4294967294" count="1" selected="0">
            <x v="0"/>
          </reference>
          <reference field="1" count="1" selected="0">
            <x v="5"/>
          </reference>
        </references>
      </pivotArea>
    </chartFormat>
    <chartFormat chart="5" format="42">
      <pivotArea type="data" outline="0" fieldPosition="0">
        <references count="2">
          <reference field="4294967294" count="1" selected="0">
            <x v="0"/>
          </reference>
          <reference field="1" count="1" selected="0">
            <x v="6"/>
          </reference>
        </references>
      </pivotArea>
    </chartFormat>
    <chartFormat chart="5" format="43">
      <pivotArea type="data" outline="0" fieldPosition="0">
        <references count="2">
          <reference field="4294967294" count="1" selected="0">
            <x v="0"/>
          </reference>
          <reference field="1" count="1" selected="0">
            <x v="7"/>
          </reference>
        </references>
      </pivotArea>
    </chartFormat>
    <chartFormat chart="5" format="44">
      <pivotArea type="data" outline="0" fieldPosition="0">
        <references count="2">
          <reference field="4294967294" count="1" selected="0">
            <x v="0"/>
          </reference>
          <reference field="1" count="1" selected="0">
            <x v="8"/>
          </reference>
        </references>
      </pivotArea>
    </chartFormat>
    <chartFormat chart="5" format="45">
      <pivotArea type="data" outline="0" fieldPosition="0">
        <references count="2">
          <reference field="4294967294" count="1" selected="0">
            <x v="0"/>
          </reference>
          <reference field="1" count="1" selected="0">
            <x v="9"/>
          </reference>
        </references>
      </pivotArea>
    </chartFormat>
    <chartFormat chart="6" format="35" series="1">
      <pivotArea type="data" outline="0" fieldPosition="0">
        <references count="1">
          <reference field="4294967294" count="1" selected="0">
            <x v="0"/>
          </reference>
        </references>
      </pivotArea>
    </chartFormat>
    <chartFormat chart="6" format="36">
      <pivotArea type="data" outline="0" fieldPosition="0">
        <references count="2">
          <reference field="4294967294" count="1" selected="0">
            <x v="0"/>
          </reference>
          <reference field="1" count="1" selected="0">
            <x v="0"/>
          </reference>
        </references>
      </pivotArea>
    </chartFormat>
    <chartFormat chart="6" format="37">
      <pivotArea type="data" outline="0" fieldPosition="0">
        <references count="2">
          <reference field="4294967294" count="1" selected="0">
            <x v="0"/>
          </reference>
          <reference field="1" count="1" selected="0">
            <x v="1"/>
          </reference>
        </references>
      </pivotArea>
    </chartFormat>
    <chartFormat chart="6" format="38">
      <pivotArea type="data" outline="0" fieldPosition="0">
        <references count="2">
          <reference field="4294967294" count="1" selected="0">
            <x v="0"/>
          </reference>
          <reference field="1" count="1" selected="0">
            <x v="2"/>
          </reference>
        </references>
      </pivotArea>
    </chartFormat>
    <chartFormat chart="6" format="39">
      <pivotArea type="data" outline="0" fieldPosition="0">
        <references count="2">
          <reference field="4294967294" count="1" selected="0">
            <x v="0"/>
          </reference>
          <reference field="1" count="1" selected="0">
            <x v="3"/>
          </reference>
        </references>
      </pivotArea>
    </chartFormat>
    <chartFormat chart="6" format="40">
      <pivotArea type="data" outline="0" fieldPosition="0">
        <references count="2">
          <reference field="4294967294" count="1" selected="0">
            <x v="0"/>
          </reference>
          <reference field="1" count="1" selected="0">
            <x v="4"/>
          </reference>
        </references>
      </pivotArea>
    </chartFormat>
    <chartFormat chart="6" format="41">
      <pivotArea type="data" outline="0" fieldPosition="0">
        <references count="2">
          <reference field="4294967294" count="1" selected="0">
            <x v="0"/>
          </reference>
          <reference field="1" count="1" selected="0">
            <x v="5"/>
          </reference>
        </references>
      </pivotArea>
    </chartFormat>
    <chartFormat chart="6" format="42">
      <pivotArea type="data" outline="0" fieldPosition="0">
        <references count="2">
          <reference field="4294967294" count="1" selected="0">
            <x v="0"/>
          </reference>
          <reference field="1" count="1" selected="0">
            <x v="6"/>
          </reference>
        </references>
      </pivotArea>
    </chartFormat>
    <chartFormat chart="6" format="43">
      <pivotArea type="data" outline="0" fieldPosition="0">
        <references count="2">
          <reference field="4294967294" count="1" selected="0">
            <x v="0"/>
          </reference>
          <reference field="1" count="1" selected="0">
            <x v="7"/>
          </reference>
        </references>
      </pivotArea>
    </chartFormat>
    <chartFormat chart="6" format="44">
      <pivotArea type="data" outline="0" fieldPosition="0">
        <references count="2">
          <reference field="4294967294" count="1" selected="0">
            <x v="0"/>
          </reference>
          <reference field="1" count="1" selected="0">
            <x v="8"/>
          </reference>
        </references>
      </pivotArea>
    </chartFormat>
    <chartFormat chart="6" format="45">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8D4FD5-C925-4E91-A252-CB50D3A0433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B35" firstHeaderRow="1" firstDataRow="1" firstDataCol="1"/>
  <pivotFields count="20">
    <pivotField showAll="0"/>
    <pivotField axis="axisRow" showAll="0">
      <items count="11">
        <item x="4"/>
        <item x="9"/>
        <item x="7"/>
        <item x="0"/>
        <item x="5"/>
        <item x="2"/>
        <item x="1"/>
        <item x="3"/>
        <item x="6"/>
        <item x="8"/>
        <item t="default"/>
      </items>
    </pivotField>
    <pivotField axis="axisRow" showAll="0">
      <items count="3">
        <item x="1"/>
        <item x="0"/>
        <item t="default"/>
      </items>
    </pivotField>
    <pivotField showAll="0">
      <items count="5">
        <item x="0"/>
        <item x="1"/>
        <item x="3"/>
        <item x="2"/>
        <item t="default"/>
      </items>
    </pivotField>
    <pivotField showAll="0"/>
    <pivotField numFmtId="164" showAll="0"/>
    <pivotField numFmtId="2"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2">
    <field x="2"/>
    <field x="1"/>
  </rowFields>
  <rowItems count="13">
    <i>
      <x/>
    </i>
    <i r="1">
      <x/>
    </i>
    <i r="1">
      <x v="1"/>
    </i>
    <i r="1">
      <x v="4"/>
    </i>
    <i r="1">
      <x v="5"/>
    </i>
    <i r="1">
      <x v="9"/>
    </i>
    <i>
      <x v="1"/>
    </i>
    <i r="1">
      <x v="2"/>
    </i>
    <i r="1">
      <x v="3"/>
    </i>
    <i r="1">
      <x v="6"/>
    </i>
    <i r="1">
      <x v="7"/>
    </i>
    <i r="1">
      <x v="8"/>
    </i>
    <i t="grand">
      <x/>
    </i>
  </rowItems>
  <colItems count="1">
    <i/>
  </colItems>
  <dataFields count="1">
    <dataField name="Count of Sales (above 2000)" fld="9"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9A9D85-0D8F-4D89-8DC7-0C1C14B98913}"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by Category">
  <location ref="J1:K14" firstHeaderRow="1" firstDataRow="1" firstDataCol="1"/>
  <pivotFields count="20">
    <pivotField showAll="0"/>
    <pivotField axis="axisRow" showAll="0">
      <items count="11">
        <item x="4"/>
        <item x="9"/>
        <item x="7"/>
        <item x="0"/>
        <item x="5"/>
        <item x="2"/>
        <item x="1"/>
        <item x="3"/>
        <item x="6"/>
        <item x="8"/>
        <item t="default"/>
      </items>
    </pivotField>
    <pivotField axis="axisRow" showAll="0">
      <items count="3">
        <item x="1"/>
        <item x="0"/>
        <item t="default"/>
      </items>
    </pivotField>
    <pivotField showAll="0">
      <items count="5">
        <item x="0"/>
        <item x="1"/>
        <item x="3"/>
        <item x="2"/>
        <item t="default"/>
      </items>
    </pivotField>
    <pivotField showAll="0"/>
    <pivotField numFmtId="164" showAll="0"/>
    <pivotField numFmtId="2"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2">
    <field x="2"/>
    <field x="1"/>
  </rowFields>
  <rowItems count="13">
    <i>
      <x/>
    </i>
    <i r="1">
      <x/>
    </i>
    <i r="1">
      <x v="1"/>
    </i>
    <i r="1">
      <x v="4"/>
    </i>
    <i r="1">
      <x v="5"/>
    </i>
    <i r="1">
      <x v="9"/>
    </i>
    <i>
      <x v="1"/>
    </i>
    <i r="1">
      <x v="2"/>
    </i>
    <i r="1">
      <x v="3"/>
    </i>
    <i r="1">
      <x v="6"/>
    </i>
    <i r="1">
      <x v="7"/>
    </i>
    <i r="1">
      <x v="8"/>
    </i>
    <i t="grand">
      <x/>
    </i>
  </rowItems>
  <colItems count="1">
    <i/>
  </colItems>
  <dataFields count="1">
    <dataField name="Sum of Tax Amount"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98BD6E-3F0D-4534-BA83-E8019135785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E1:F4" firstHeaderRow="1" firstDataRow="1" firstDataCol="1"/>
  <pivotFields count="20">
    <pivotField showAll="0"/>
    <pivotField dataField="1" showAll="0">
      <items count="11">
        <item x="4"/>
        <item x="9"/>
        <item x="7"/>
        <item x="0"/>
        <item x="5"/>
        <item x="2"/>
        <item x="1"/>
        <item x="3"/>
        <item x="6"/>
        <item x="8"/>
        <item t="default"/>
      </items>
    </pivotField>
    <pivotField axis="axisRow" showAll="0">
      <items count="3">
        <item x="1"/>
        <item x="0"/>
        <item t="default"/>
      </items>
    </pivotField>
    <pivotField showAll="0">
      <items count="5">
        <item x="0"/>
        <item x="1"/>
        <item x="3"/>
        <item x="2"/>
        <item t="default"/>
      </items>
    </pivotField>
    <pivotField showAll="0"/>
    <pivotField numFmtId="164"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Produc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2E4BE0-566D-4BCD-9627-3DE5D9CFFABE}" sourceName="Region">
  <pivotTables>
    <pivotTable tabId="14" name="PivotTable5"/>
    <pivotTable tabId="14" name="PivotTable10"/>
    <pivotTable tabId="14" name="PivotTable11"/>
    <pivotTable tabId="14" name="PivotTable12"/>
    <pivotTable tabId="14" name="PivotTable13"/>
    <pivotTable tabId="14" name="PivotTable1"/>
    <pivotTable tabId="14" name="PivotTable14"/>
  </pivotTables>
  <data>
    <tabular pivotCacheId="1053938668">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20D441A-049B-4F1C-8A97-6CE6AC1A485C}" sourceName="Product">
  <pivotTables>
    <pivotTable tabId="14" name="PivotTable11"/>
    <pivotTable tabId="14" name="PivotTable10"/>
    <pivotTable tabId="14" name="PivotTable12"/>
    <pivotTable tabId="14" name="PivotTable13"/>
    <pivotTable tabId="14" name="PivotTable5"/>
    <pivotTable tabId="14" name="PivotTable1"/>
    <pivotTable tabId="14" name="PivotTable14"/>
  </pivotTables>
  <data>
    <tabular pivotCacheId="1053938668">
      <items count="10">
        <i x="4" s="1"/>
        <i x="9" s="1"/>
        <i x="7" s="1"/>
        <i x="0" s="1"/>
        <i x="5" s="1"/>
        <i x="2" s="1"/>
        <i x="1" s="1"/>
        <i x="3" s="1"/>
        <i x="6"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AD8A06E-6DFF-449B-93B9-FBCAB307BDB4}" sourceName="Category">
  <pivotTables>
    <pivotTable tabId="14" name="PivotTable12"/>
    <pivotTable tabId="14" name="PivotTable10"/>
    <pivotTable tabId="14" name="PivotTable11"/>
    <pivotTable tabId="14" name="PivotTable13"/>
    <pivotTable tabId="14" name="PivotTable5"/>
    <pivotTable tabId="14" name="PivotTable1"/>
    <pivotTable tabId="14" name="PivotTable14"/>
  </pivotTables>
  <data>
    <tabular pivotCacheId="10539386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050C2E5-2FCA-4AE5-BAE7-84DE15815B90}" cache="Slicer_Region" caption="Region" rowHeight="234950"/>
  <slicer name="Product" xr10:uid="{F3F018B2-4104-4C68-B92E-4499D9155A9D}" cache="Slicer_Product" caption="Product" rowHeight="234950"/>
  <slicer name="Category" xr10:uid="{0E20B8C1-F0A3-4AFD-8DBA-5FB590E79642}"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70870F5-3207-47E1-9421-0E533636B9AE}" name="Table15" displayName="Table15" ref="A1:T12" totalsRowShown="0" headerRowDxfId="26" dataDxfId="25" tableBorderDxfId="24">
  <autoFilter ref="A1:T12" xr:uid="{170870F5-3207-47E1-9421-0E533636B9AE}"/>
  <tableColumns count="20">
    <tableColumn id="1" xr3:uid="{08B0E550-2CB5-4807-B92C-420EDD6AD402}" name="Transaction ID" dataDxfId="23"/>
    <tableColumn id="2" xr3:uid="{B76FB786-35AA-40F4-B9D0-DED39CA55B8E}" name="Product" dataDxfId="22"/>
    <tableColumn id="3" xr3:uid="{61988BF3-4C2A-45D8-9175-BC1BC92DFD30}" name="Category" dataDxfId="21"/>
    <tableColumn id="4" xr3:uid="{E5FBD98A-0062-4C31-B412-5D5E8DAAE908}" name="Region" dataDxfId="20"/>
    <tableColumn id="5" xr3:uid="{9AFB6D5A-09D7-44C6-BBBA-3D7BBC9C0BC7}" name="Sales ($)" dataDxfId="19"/>
    <tableColumn id="6" xr3:uid="{711E917A-4542-4167-882B-E2E08C249B08}" name="Date" dataDxfId="18"/>
    <tableColumn id="7" xr3:uid="{4B4158F1-6BBA-4FB7-95F6-0C0F586CDBC0}" name="Units Sold" dataDxfId="17"/>
    <tableColumn id="8" xr3:uid="{108C918D-3B33-4723-8DEA-C290AEAD6829}" name="Total Sales (sales price * unit sold)" dataDxfId="16">
      <calculatedColumnFormula>E2*G2</calculatedColumnFormula>
    </tableColumn>
    <tableColumn id="9" xr3:uid="{FF7EAFB3-42E5-4249-B1CA-06419F9A8D63}" name="(sales + sales tax)" dataDxfId="15">
      <calculatedColumnFormula>H2+(H2*VLOOKUP(D2,'Tax Rates'!A:B,2,0)/100)</calculatedColumnFormula>
    </tableColumn>
    <tableColumn id="10" xr3:uid="{CB64999C-04D5-488A-9072-6C91E802E5F9}" name="Sales (above 2000)" dataDxfId="14"/>
    <tableColumn id="11" xr3:uid="{F1546178-C1C0-42FF-931E-7851476054B6}" name="Sales Category" dataDxfId="13"/>
    <tableColumn id="12" xr3:uid="{07096465-F4AE-4385-A753-2D8DDFAF07C3}" name="Tax percent" dataDxfId="12"/>
    <tableColumn id="13" xr3:uid="{145C1366-2EF3-4A34-9C79-DF72A86B7853}" name="Tax Amount" dataDxfId="11"/>
    <tableColumn id="14" xr3:uid="{BCBF78C6-D4E7-488A-AF50-74BB44ADC876}" name="Sale (Above 5000 AND tax amt 500)" dataDxfId="10"/>
    <tableColumn id="15" xr3:uid="{DA4BC9F6-20AA-4EC1-B486-39BD38E82A94}" name="Sales (above 20000 or Below 2000)" dataDxfId="9"/>
    <tableColumn id="16" xr3:uid="{A55448CE-7CC8-4FE4-A09E-9CBCC93E5C01}" name="Sales (above 3200 or Below 2000)" dataDxfId="8"/>
    <tableColumn id="17" xr3:uid="{C9424CFD-E182-4B97-836C-BA62A17D1922}" name="Bonus (Sale above 8000)" dataDxfId="7"/>
    <tableColumn id="18" xr3:uid="{E04CB416-8527-466D-9392-E9E579D208FA}" name="Average sales check" dataDxfId="6"/>
    <tableColumn id="19" xr3:uid="{4B82AD26-A4E0-4711-8DDF-7AD3EF8E8D18}" name="Supplier" dataDxfId="5">
      <calculatedColumnFormula>VLOOKUP(B2,'Product Details'!A:C,2,0)</calculatedColumnFormula>
    </tableColumn>
    <tableColumn id="20" xr3:uid="{FF161EB0-6ED2-4FCD-9DD5-92F4261D9606}" name="Warrenty" dataDxfId="4">
      <calculatedColumnFormula>VLOOKUP(B2,'Product Details'!A:C,3,0)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C11604-F822-4136-BCF5-BEEAEDC035E8}" name="Table2" displayName="Table2" ref="A3:B7" totalsRowShown="0" headerRowDxfId="3">
  <autoFilter ref="A3:B7" xr:uid="{07C11604-F822-4136-BCF5-BEEAEDC035E8}"/>
  <tableColumns count="2">
    <tableColumn id="1" xr3:uid="{4EBD63DB-7E7A-45A8-B7DF-E245E429C0F1}" name="Region"/>
    <tableColumn id="2" xr3:uid="{C1FFC247-8785-4730-921B-4D3E9F3E9D97}" name="Tax Rate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30683C-7C38-4D3E-9040-A2ED49A52051}" name="Table3" displayName="Table3" ref="A3:C13" totalsRowShown="0" headerRowDxfId="2">
  <autoFilter ref="A3:C13" xr:uid="{3D30683C-7C38-4D3E-9040-A2ED49A52051}"/>
  <tableColumns count="3">
    <tableColumn id="1" xr3:uid="{BBF55CF7-088F-43A3-ACE3-01981444B431}" name="Product"/>
    <tableColumn id="2" xr3:uid="{FA7872DB-BEC6-4374-B4DD-C4C428E40C3A}" name="Supplier"/>
    <tableColumn id="3" xr3:uid="{C035B5A8-2328-4ACC-A3E6-5EF273902F3A}" name="Warranty (Yea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5"/>
  <sheetViews>
    <sheetView topLeftCell="K1" workbookViewId="0">
      <selection activeCell="K20" sqref="K20"/>
    </sheetView>
  </sheetViews>
  <sheetFormatPr defaultRowHeight="14.4" outlineLevelRow="1" x14ac:dyDescent="0.3"/>
  <cols>
    <col min="1" max="1" width="14.88671875" customWidth="1"/>
    <col min="2" max="2" width="15.44140625" bestFit="1" customWidth="1"/>
    <col min="3" max="3" width="10.44140625" customWidth="1"/>
    <col min="4" max="4" width="8.6640625" customWidth="1"/>
    <col min="5" max="5" width="9.88671875" customWidth="1"/>
    <col min="6" max="6" width="10.33203125" bestFit="1" customWidth="1"/>
    <col min="7" max="7" width="11.33203125" customWidth="1"/>
    <col min="8" max="8" width="12.21875" customWidth="1"/>
    <col min="9" max="9" width="17.109375" customWidth="1"/>
    <col min="10" max="10" width="18.5546875" customWidth="1"/>
    <col min="11" max="11" width="15.109375" customWidth="1"/>
    <col min="12" max="12" width="12.6640625" customWidth="1"/>
    <col min="13" max="13" width="13.109375" customWidth="1"/>
    <col min="14" max="14" width="32.44140625" customWidth="1"/>
    <col min="15" max="15" width="31.77734375" customWidth="1"/>
    <col min="16" max="16" width="30.77734375" customWidth="1"/>
    <col min="17" max="17" width="23.44140625" customWidth="1"/>
    <col min="18" max="18" width="19.5546875" customWidth="1"/>
    <col min="19" max="19" width="13.5546875" customWidth="1"/>
    <col min="20" max="20" width="12.5546875" customWidth="1"/>
  </cols>
  <sheetData>
    <row r="1" spans="1:20" outlineLevel="1" x14ac:dyDescent="0.3">
      <c r="A1" s="19" t="s">
        <v>0</v>
      </c>
      <c r="B1" s="19" t="s">
        <v>1</v>
      </c>
      <c r="C1" s="19" t="s">
        <v>2</v>
      </c>
      <c r="D1" s="19" t="s">
        <v>3</v>
      </c>
      <c r="E1" s="19" t="s">
        <v>4</v>
      </c>
      <c r="F1" s="20" t="s">
        <v>5</v>
      </c>
      <c r="G1" s="21" t="s">
        <v>6</v>
      </c>
      <c r="H1" s="22" t="s">
        <v>85</v>
      </c>
      <c r="I1" s="22" t="s">
        <v>51</v>
      </c>
      <c r="J1" s="23" t="s">
        <v>52</v>
      </c>
      <c r="K1" s="23" t="s">
        <v>53</v>
      </c>
      <c r="L1" s="23" t="s">
        <v>55</v>
      </c>
      <c r="M1" s="23" t="s">
        <v>54</v>
      </c>
      <c r="N1" s="23" t="s">
        <v>57</v>
      </c>
      <c r="O1" s="23" t="s">
        <v>58</v>
      </c>
      <c r="P1" s="23" t="s">
        <v>59</v>
      </c>
      <c r="Q1" s="23" t="s">
        <v>60</v>
      </c>
      <c r="R1" s="23" t="s">
        <v>65</v>
      </c>
      <c r="S1" s="23" t="s">
        <v>35</v>
      </c>
      <c r="T1" s="23" t="s">
        <v>77</v>
      </c>
    </row>
    <row r="2" spans="1:20" outlineLevel="1" x14ac:dyDescent="0.3">
      <c r="A2" s="13" t="s">
        <v>56</v>
      </c>
      <c r="B2" s="11" t="s">
        <v>17</v>
      </c>
      <c r="C2" s="11" t="s">
        <v>27</v>
      </c>
      <c r="D2" s="11" t="s">
        <v>30</v>
      </c>
      <c r="E2" s="11">
        <v>1800</v>
      </c>
      <c r="F2" s="12">
        <v>45674</v>
      </c>
      <c r="G2" s="13">
        <v>5</v>
      </c>
      <c r="H2" s="11">
        <f t="shared" ref="H2:H12" si="0">E2*G2</f>
        <v>9000</v>
      </c>
      <c r="I2" s="11">
        <f>H2+(H2*VLOOKUP(D2,'Tax Rates'!A:B,2,0)/100)</f>
        <v>9720</v>
      </c>
      <c r="J2" s="11" t="s">
        <v>67</v>
      </c>
      <c r="K2" s="11" t="s">
        <v>62</v>
      </c>
      <c r="L2" s="11">
        <v>8</v>
      </c>
      <c r="M2" s="11">
        <v>720</v>
      </c>
      <c r="N2" s="11" t="s">
        <v>68</v>
      </c>
      <c r="O2" s="11" t="s">
        <v>69</v>
      </c>
      <c r="P2" s="11" t="s">
        <v>67</v>
      </c>
      <c r="Q2" s="11" t="s">
        <v>70</v>
      </c>
      <c r="R2" s="11" t="s">
        <v>71</v>
      </c>
      <c r="S2" s="11" t="str">
        <f>VLOOKUP(B2,'Product Details'!A:C,2,0)</f>
        <v>TechCo</v>
      </c>
      <c r="T2" s="11">
        <f>VLOOKUP(B2,'Product Details'!A:C,3,0)</f>
        <v>3</v>
      </c>
    </row>
    <row r="3" spans="1:20" outlineLevel="1" x14ac:dyDescent="0.3">
      <c r="A3" s="17" t="s">
        <v>7</v>
      </c>
      <c r="B3" s="15" t="s">
        <v>17</v>
      </c>
      <c r="C3" s="15" t="s">
        <v>27</v>
      </c>
      <c r="D3" s="15" t="s">
        <v>29</v>
      </c>
      <c r="E3" s="15">
        <v>1500</v>
      </c>
      <c r="F3" s="16">
        <v>45658</v>
      </c>
      <c r="G3" s="17">
        <v>3</v>
      </c>
      <c r="H3" s="15">
        <f t="shared" si="0"/>
        <v>4500</v>
      </c>
      <c r="I3" s="15">
        <f>H3+(H3*VLOOKUP(D3,'Tax Rates'!A:B,2,0)/100)</f>
        <v>4950</v>
      </c>
      <c r="J3" s="15" t="s">
        <v>67</v>
      </c>
      <c r="K3" s="15" t="s">
        <v>62</v>
      </c>
      <c r="L3" s="15">
        <v>10</v>
      </c>
      <c r="M3" s="15">
        <v>450</v>
      </c>
      <c r="N3" s="15" t="s">
        <v>72</v>
      </c>
      <c r="O3" s="15" t="s">
        <v>69</v>
      </c>
      <c r="P3" s="15" t="s">
        <v>67</v>
      </c>
      <c r="Q3" s="15" t="s">
        <v>73</v>
      </c>
      <c r="R3" s="15" t="s">
        <v>71</v>
      </c>
      <c r="S3" s="11" t="str">
        <f>VLOOKUP(B3,'Product Details'!A:C,2,0)</f>
        <v>TechCo</v>
      </c>
      <c r="T3" s="11">
        <f>VLOOKUP(B3,'Product Details'!A:C,3,0)</f>
        <v>3</v>
      </c>
    </row>
    <row r="4" spans="1:20" outlineLevel="1" x14ac:dyDescent="0.3">
      <c r="A4" s="13" t="s">
        <v>8</v>
      </c>
      <c r="B4" s="11" t="s">
        <v>18</v>
      </c>
      <c r="C4" s="11" t="s">
        <v>27</v>
      </c>
      <c r="D4" s="11" t="s">
        <v>30</v>
      </c>
      <c r="E4" s="11">
        <v>800</v>
      </c>
      <c r="F4" s="12">
        <v>45660</v>
      </c>
      <c r="G4" s="13">
        <v>5</v>
      </c>
      <c r="H4" s="11">
        <f t="shared" si="0"/>
        <v>4000</v>
      </c>
      <c r="I4" s="11">
        <f>H4+(H4*VLOOKUP(D4,'Tax Rates'!A:B,2,0)/100)</f>
        <v>4320</v>
      </c>
      <c r="J4" s="11" t="s">
        <v>67</v>
      </c>
      <c r="K4" s="11" t="s">
        <v>62</v>
      </c>
      <c r="L4" s="11">
        <v>8</v>
      </c>
      <c r="M4" s="11">
        <v>320</v>
      </c>
      <c r="N4" s="11" t="s">
        <v>72</v>
      </c>
      <c r="O4" s="11" t="s">
        <v>69</v>
      </c>
      <c r="P4" s="11" t="s">
        <v>67</v>
      </c>
      <c r="Q4" s="11" t="s">
        <v>73</v>
      </c>
      <c r="R4" s="11" t="s">
        <v>71</v>
      </c>
      <c r="S4" s="11" t="str">
        <f>VLOOKUP(B4,'Product Details'!A:C,2,0)</f>
        <v>MobilePlus</v>
      </c>
      <c r="T4" s="11">
        <f>VLOOKUP(B4,'Product Details'!A:C,3,0)</f>
        <v>2</v>
      </c>
    </row>
    <row r="5" spans="1:20" outlineLevel="1" x14ac:dyDescent="0.3">
      <c r="A5" s="17" t="s">
        <v>9</v>
      </c>
      <c r="B5" s="15" t="s">
        <v>19</v>
      </c>
      <c r="C5" s="15" t="s">
        <v>28</v>
      </c>
      <c r="D5" s="15" t="s">
        <v>31</v>
      </c>
      <c r="E5" s="15">
        <v>1200</v>
      </c>
      <c r="F5" s="16">
        <v>45662</v>
      </c>
      <c r="G5" s="17">
        <v>2</v>
      </c>
      <c r="H5" s="15">
        <f t="shared" si="0"/>
        <v>2400</v>
      </c>
      <c r="I5" s="15">
        <f>H5+(H5*VLOOKUP(D5,'Tax Rates'!A:B,2,0)/100)</f>
        <v>2616</v>
      </c>
      <c r="J5" s="15" t="s">
        <v>67</v>
      </c>
      <c r="K5" s="15" t="s">
        <v>62</v>
      </c>
      <c r="L5" s="15">
        <v>9</v>
      </c>
      <c r="M5" s="15">
        <v>216</v>
      </c>
      <c r="N5" s="15" t="s">
        <v>72</v>
      </c>
      <c r="O5" s="15" t="s">
        <v>69</v>
      </c>
      <c r="P5" s="15" t="s">
        <v>69</v>
      </c>
      <c r="Q5" s="15" t="s">
        <v>73</v>
      </c>
      <c r="R5" s="15" t="s">
        <v>69</v>
      </c>
      <c r="S5" s="11" t="str">
        <f>VLOOKUP(B5,'Product Details'!A:C,2,0)</f>
        <v>HomeEssence</v>
      </c>
      <c r="T5" s="11">
        <f>VLOOKUP(B5,'Product Details'!A:C,3,0)</f>
        <v>5</v>
      </c>
    </row>
    <row r="6" spans="1:20" outlineLevel="1" x14ac:dyDescent="0.3">
      <c r="A6" s="13" t="s">
        <v>14</v>
      </c>
      <c r="B6" s="11" t="s">
        <v>24</v>
      </c>
      <c r="C6" s="11" t="s">
        <v>27</v>
      </c>
      <c r="D6" s="11" t="s">
        <v>32</v>
      </c>
      <c r="E6" s="11">
        <v>600</v>
      </c>
      <c r="F6" s="12">
        <v>45677</v>
      </c>
      <c r="G6" s="13">
        <v>4</v>
      </c>
      <c r="H6" s="11">
        <f t="shared" si="0"/>
        <v>2400</v>
      </c>
      <c r="I6" s="11">
        <f>H6+(H6*VLOOKUP(D6,'Tax Rates'!A:B,2,0)/100)</f>
        <v>2568</v>
      </c>
      <c r="J6" s="11" t="s">
        <v>67</v>
      </c>
      <c r="K6" s="11" t="s">
        <v>62</v>
      </c>
      <c r="L6" s="11">
        <v>7</v>
      </c>
      <c r="M6" s="11">
        <v>168</v>
      </c>
      <c r="N6" s="11" t="s">
        <v>72</v>
      </c>
      <c r="O6" s="11" t="s">
        <v>69</v>
      </c>
      <c r="P6" s="11" t="s">
        <v>69</v>
      </c>
      <c r="Q6" s="11" t="s">
        <v>73</v>
      </c>
      <c r="R6" s="11" t="s">
        <v>69</v>
      </c>
      <c r="S6" s="11" t="str">
        <f>VLOOKUP(B6,'Product Details'!A:C,2,0)</f>
        <v>MobilePlus</v>
      </c>
      <c r="T6" s="11">
        <f>VLOOKUP(B6,'Product Details'!A:C,3,0)</f>
        <v>1</v>
      </c>
    </row>
    <row r="7" spans="1:20" outlineLevel="1" x14ac:dyDescent="0.3">
      <c r="A7" s="17" t="s">
        <v>16</v>
      </c>
      <c r="B7" s="15" t="s">
        <v>26</v>
      </c>
      <c r="C7" s="15" t="s">
        <v>28</v>
      </c>
      <c r="D7" s="15" t="s">
        <v>30</v>
      </c>
      <c r="E7" s="15">
        <v>2000</v>
      </c>
      <c r="F7" s="16">
        <v>45682</v>
      </c>
      <c r="G7" s="17">
        <v>1</v>
      </c>
      <c r="H7" s="15">
        <f t="shared" si="0"/>
        <v>2000</v>
      </c>
      <c r="I7" s="15">
        <f>H7+(H7*VLOOKUP(D7,'Tax Rates'!A:B,2,0)/100)</f>
        <v>2160</v>
      </c>
      <c r="J7" s="15" t="s">
        <v>69</v>
      </c>
      <c r="K7" s="15" t="s">
        <v>63</v>
      </c>
      <c r="L7" s="15">
        <v>8</v>
      </c>
      <c r="M7" s="15">
        <v>160</v>
      </c>
      <c r="N7" s="15" t="s">
        <v>72</v>
      </c>
      <c r="O7" s="15" t="s">
        <v>69</v>
      </c>
      <c r="P7" s="15" t="s">
        <v>69</v>
      </c>
      <c r="Q7" s="15" t="s">
        <v>73</v>
      </c>
      <c r="R7" s="15" t="s">
        <v>69</v>
      </c>
      <c r="S7" s="11" t="str">
        <f>VLOOKUP(B7,'Product Details'!A:C,2,0)</f>
        <v>HomeEssence</v>
      </c>
      <c r="T7" s="11">
        <f>VLOOKUP(B7,'Product Details'!A:C,3,0)</f>
        <v>5</v>
      </c>
    </row>
    <row r="8" spans="1:20" outlineLevel="1" x14ac:dyDescent="0.3">
      <c r="A8" s="13" t="s">
        <v>12</v>
      </c>
      <c r="B8" s="11" t="s">
        <v>22</v>
      </c>
      <c r="C8" s="11" t="s">
        <v>28</v>
      </c>
      <c r="D8" s="11" t="s">
        <v>30</v>
      </c>
      <c r="E8" s="11">
        <v>500</v>
      </c>
      <c r="F8" s="12">
        <v>45672</v>
      </c>
      <c r="G8" s="13">
        <v>3</v>
      </c>
      <c r="H8" s="11">
        <f t="shared" si="0"/>
        <v>1500</v>
      </c>
      <c r="I8" s="11">
        <f>H8+(H8*VLOOKUP(D8,'Tax Rates'!A:B,2,0)/100)</f>
        <v>1620</v>
      </c>
      <c r="J8" s="11" t="s">
        <v>69</v>
      </c>
      <c r="K8" s="11" t="s">
        <v>63</v>
      </c>
      <c r="L8" s="11">
        <v>8</v>
      </c>
      <c r="M8" s="11">
        <v>120</v>
      </c>
      <c r="N8" s="11" t="s">
        <v>72</v>
      </c>
      <c r="O8" s="11" t="s">
        <v>67</v>
      </c>
      <c r="P8" s="11" t="s">
        <v>67</v>
      </c>
      <c r="Q8" s="11" t="s">
        <v>73</v>
      </c>
      <c r="R8" s="11" t="s">
        <v>69</v>
      </c>
      <c r="S8" s="11" t="str">
        <f>VLOOKUP(B8,'Product Details'!A:C,2,0)</f>
        <v>KitchenKing</v>
      </c>
      <c r="T8" s="11">
        <f>VLOOKUP(B8,'Product Details'!A:C,3,0)</f>
        <v>2</v>
      </c>
    </row>
    <row r="9" spans="1:20" outlineLevel="1" x14ac:dyDescent="0.3">
      <c r="A9" s="17" t="s">
        <v>10</v>
      </c>
      <c r="B9" s="15" t="s">
        <v>20</v>
      </c>
      <c r="C9" s="15" t="s">
        <v>27</v>
      </c>
      <c r="D9" s="15" t="s">
        <v>32</v>
      </c>
      <c r="E9" s="15">
        <v>900</v>
      </c>
      <c r="F9" s="16">
        <v>45665</v>
      </c>
      <c r="G9" s="17">
        <v>1</v>
      </c>
      <c r="H9" s="15">
        <f t="shared" si="0"/>
        <v>900</v>
      </c>
      <c r="I9" s="15">
        <f>H9+(H9*VLOOKUP(D9,'Tax Rates'!A:B,2,0)/100)</f>
        <v>963</v>
      </c>
      <c r="J9" s="15" t="s">
        <v>69</v>
      </c>
      <c r="K9" s="15" t="s">
        <v>64</v>
      </c>
      <c r="L9" s="15">
        <v>7</v>
      </c>
      <c r="M9" s="15">
        <v>63</v>
      </c>
      <c r="N9" s="15" t="s">
        <v>72</v>
      </c>
      <c r="O9" s="15" t="s">
        <v>67</v>
      </c>
      <c r="P9" s="15" t="s">
        <v>67</v>
      </c>
      <c r="Q9" s="15" t="s">
        <v>73</v>
      </c>
      <c r="R9" s="15" t="s">
        <v>69</v>
      </c>
      <c r="S9" s="11" t="str">
        <f>VLOOKUP(B9,'Product Details'!A:C,2,0)</f>
        <v>VisionMax</v>
      </c>
      <c r="T9" s="11">
        <f>VLOOKUP(B9,'Product Details'!A:C,3,0)</f>
        <v>2</v>
      </c>
    </row>
    <row r="10" spans="1:20" outlineLevel="1" x14ac:dyDescent="0.3">
      <c r="A10" s="13" t="s">
        <v>13</v>
      </c>
      <c r="B10" s="11" t="s">
        <v>23</v>
      </c>
      <c r="C10" s="11" t="s">
        <v>27</v>
      </c>
      <c r="D10" s="11" t="s">
        <v>31</v>
      </c>
      <c r="E10" s="11">
        <v>400</v>
      </c>
      <c r="F10" s="12">
        <v>45675</v>
      </c>
      <c r="G10" s="13">
        <v>2</v>
      </c>
      <c r="H10" s="11">
        <f t="shared" si="0"/>
        <v>800</v>
      </c>
      <c r="I10" s="11">
        <f>H10+(H10*VLOOKUP(D10,'Tax Rates'!A:B,2,0)/100)</f>
        <v>872</v>
      </c>
      <c r="J10" s="11" t="s">
        <v>69</v>
      </c>
      <c r="K10" s="11" t="s">
        <v>64</v>
      </c>
      <c r="L10" s="11">
        <v>9</v>
      </c>
      <c r="M10" s="11">
        <v>72</v>
      </c>
      <c r="N10" s="11" t="s">
        <v>72</v>
      </c>
      <c r="O10" s="11" t="s">
        <v>67</v>
      </c>
      <c r="P10" s="11" t="s">
        <v>67</v>
      </c>
      <c r="Q10" s="11" t="s">
        <v>73</v>
      </c>
      <c r="R10" s="11" t="s">
        <v>69</v>
      </c>
      <c r="S10" s="11" t="str">
        <f>VLOOKUP(B10,'Product Details'!A:C,2,0)</f>
        <v>TechCo</v>
      </c>
      <c r="T10" s="11">
        <f>VLOOKUP(B10,'Product Details'!A:C,3,0)</f>
        <v>3</v>
      </c>
    </row>
    <row r="11" spans="1:20" outlineLevel="1" x14ac:dyDescent="0.3">
      <c r="A11" s="17" t="s">
        <v>11</v>
      </c>
      <c r="B11" s="15" t="s">
        <v>21</v>
      </c>
      <c r="C11" s="15" t="s">
        <v>28</v>
      </c>
      <c r="D11" s="15" t="s">
        <v>29</v>
      </c>
      <c r="E11" s="15">
        <v>700</v>
      </c>
      <c r="F11" s="16">
        <v>45669</v>
      </c>
      <c r="G11" s="17">
        <v>1</v>
      </c>
      <c r="H11" s="15">
        <f t="shared" si="0"/>
        <v>700</v>
      </c>
      <c r="I11" s="15">
        <f>H11+(H11*VLOOKUP(D11,'Tax Rates'!A:B,2,0)/100)</f>
        <v>770</v>
      </c>
      <c r="J11" s="15" t="s">
        <v>69</v>
      </c>
      <c r="K11" s="15" t="s">
        <v>64</v>
      </c>
      <c r="L11" s="15">
        <v>10</v>
      </c>
      <c r="M11" s="15">
        <v>70</v>
      </c>
      <c r="N11" s="15" t="s">
        <v>72</v>
      </c>
      <c r="O11" s="15" t="s">
        <v>67</v>
      </c>
      <c r="P11" s="15" t="s">
        <v>67</v>
      </c>
      <c r="Q11" s="15" t="s">
        <v>73</v>
      </c>
      <c r="R11" s="15" t="s">
        <v>69</v>
      </c>
      <c r="S11" s="11" t="str">
        <f>VLOOKUP(B11,'Product Details'!A:C,2,0)</f>
        <v>HomeEssence</v>
      </c>
      <c r="T11" s="11">
        <f>VLOOKUP(B11,'Product Details'!A:C,3,0)</f>
        <v>5</v>
      </c>
    </row>
    <row r="12" spans="1:20" outlineLevel="1" x14ac:dyDescent="0.3">
      <c r="A12" s="13" t="s">
        <v>15</v>
      </c>
      <c r="B12" s="11" t="s">
        <v>25</v>
      </c>
      <c r="C12" s="11" t="s">
        <v>28</v>
      </c>
      <c r="D12" s="11" t="s">
        <v>29</v>
      </c>
      <c r="E12" s="11">
        <v>300</v>
      </c>
      <c r="F12" s="12">
        <v>45679</v>
      </c>
      <c r="G12" s="13">
        <v>2</v>
      </c>
      <c r="H12" s="11">
        <f t="shared" si="0"/>
        <v>600</v>
      </c>
      <c r="I12" s="11">
        <f>H12+(H12*VLOOKUP(D12,'Tax Rates'!A:B,2,0)/100)</f>
        <v>660</v>
      </c>
      <c r="J12" s="11" t="s">
        <v>69</v>
      </c>
      <c r="K12" s="11" t="s">
        <v>64</v>
      </c>
      <c r="L12" s="11">
        <v>10</v>
      </c>
      <c r="M12" s="11">
        <v>60</v>
      </c>
      <c r="N12" s="11" t="s">
        <v>72</v>
      </c>
      <c r="O12" s="11" t="s">
        <v>67</v>
      </c>
      <c r="P12" s="11" t="s">
        <v>67</v>
      </c>
      <c r="Q12" s="11" t="s">
        <v>73</v>
      </c>
      <c r="R12" s="11" t="s">
        <v>69</v>
      </c>
      <c r="S12" s="11" t="str">
        <f>VLOOKUP(B12,'Product Details'!A:C,2,0)</f>
        <v>KitchenKing</v>
      </c>
      <c r="T12" s="11">
        <f>VLOOKUP(B12,'Product Details'!A:C,3,0)</f>
        <v>2</v>
      </c>
    </row>
    <row r="14" spans="1:20" x14ac:dyDescent="0.3">
      <c r="J14" t="s">
        <v>61</v>
      </c>
      <c r="K14" t="s">
        <v>62</v>
      </c>
      <c r="L14" t="s">
        <v>63</v>
      </c>
      <c r="M14" t="s">
        <v>64</v>
      </c>
      <c r="Q14" t="s">
        <v>66</v>
      </c>
      <c r="R14">
        <f>AVERAGE(I2:I12)</f>
        <v>2838.090909090909</v>
      </c>
    </row>
    <row r="15" spans="1:20" x14ac:dyDescent="0.3">
      <c r="K15">
        <f>COUNTIF(K2:K12,K14)</f>
        <v>5</v>
      </c>
      <c r="L15">
        <f>COUNTIFS(K2:K12,L14)</f>
        <v>2</v>
      </c>
      <c r="M15">
        <f>COUNTIF(K2:K12,M14)</f>
        <v>4</v>
      </c>
    </row>
  </sheetData>
  <sortState xmlns:xlrd2="http://schemas.microsoft.com/office/spreadsheetml/2017/richdata2" ref="A2:M12">
    <sortCondition descending="1" ref="H2:H12"/>
  </sortState>
  <conditionalFormatting sqref="E2:E12">
    <cfRule type="dataBar" priority="1">
      <dataBar>
        <cfvo type="min"/>
        <cfvo type="max"/>
        <color rgb="FFFF555A"/>
      </dataBar>
      <extLst>
        <ext xmlns:x14="http://schemas.microsoft.com/office/spreadsheetml/2009/9/main" uri="{B025F937-C7B1-47D3-B67F-A62EFF666E3E}">
          <x14:id>{31743FDB-B8A6-4F6C-8006-0BCF05200F89}</x14:id>
        </ext>
      </extLst>
    </cfRule>
  </conditionalFormatting>
  <conditionalFormatting sqref="H2:H12">
    <cfRule type="cellIs" dxfId="1" priority="3" operator="greaterThan">
      <formula>2000</formula>
    </cfRule>
  </conditionalFormatting>
  <conditionalFormatting sqref="K2:K12">
    <cfRule type="cellIs" dxfId="0" priority="2" operator="equal">
      <formula>"Low"</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1743FDB-B8A6-4F6C-8006-0BCF05200F89}">
            <x14:dataBar minLength="0" maxLength="100" border="1" negativeBarBorderColorSameAsPositive="0">
              <x14:cfvo type="autoMin"/>
              <x14:cfvo type="autoMax"/>
              <x14:borderColor rgb="FFFF555A"/>
              <x14:negativeFillColor rgb="FFFF0000"/>
              <x14:negativeBorderColor rgb="FFFF0000"/>
              <x14:axisColor rgb="FF000000"/>
            </x14:dataBar>
          </x14:cfRule>
          <xm:sqref>E2:E12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08F12-B020-438F-983E-5A3B5151D73E}">
  <sheetPr codeName="Sheet2"/>
  <dimension ref="A1:I7"/>
  <sheetViews>
    <sheetView workbookViewId="0">
      <selection activeCell="E7" sqref="E7"/>
    </sheetView>
  </sheetViews>
  <sheetFormatPr defaultRowHeight="14.4" x14ac:dyDescent="0.3"/>
  <cols>
    <col min="1" max="1" width="8.6640625" customWidth="1"/>
    <col min="2" max="2" width="13.21875" customWidth="1"/>
    <col min="3" max="3" width="10.77734375" bestFit="1" customWidth="1"/>
    <col min="5" max="5" width="11.33203125" bestFit="1" customWidth="1"/>
    <col min="6" max="6" width="5.77734375" bestFit="1" customWidth="1"/>
    <col min="7" max="7" width="4.44140625" bestFit="1" customWidth="1"/>
    <col min="8" max="8" width="5.21875" bestFit="1" customWidth="1"/>
    <col min="9" max="9" width="5.6640625" bestFit="1" customWidth="1"/>
  </cols>
  <sheetData>
    <row r="1" spans="1:9" x14ac:dyDescent="0.3">
      <c r="A1" s="29" t="s">
        <v>33</v>
      </c>
      <c r="B1" s="29"/>
      <c r="C1" s="29"/>
    </row>
    <row r="3" spans="1:9" x14ac:dyDescent="0.3">
      <c r="A3" s="2" t="s">
        <v>3</v>
      </c>
      <c r="B3" s="2" t="s">
        <v>34</v>
      </c>
      <c r="E3" s="24" t="s">
        <v>3</v>
      </c>
      <c r="F3" s="26" t="s">
        <v>29</v>
      </c>
      <c r="G3" s="27" t="s">
        <v>30</v>
      </c>
      <c r="H3" s="26" t="s">
        <v>31</v>
      </c>
      <c r="I3" s="10" t="s">
        <v>32</v>
      </c>
    </row>
    <row r="4" spans="1:9" x14ac:dyDescent="0.3">
      <c r="A4" t="s">
        <v>29</v>
      </c>
      <c r="B4">
        <v>10</v>
      </c>
      <c r="E4" s="25" t="s">
        <v>34</v>
      </c>
      <c r="F4" s="14">
        <v>10</v>
      </c>
      <c r="G4" s="18">
        <v>8</v>
      </c>
      <c r="H4" s="14">
        <v>9</v>
      </c>
      <c r="I4" s="9">
        <v>7</v>
      </c>
    </row>
    <row r="5" spans="1:9" x14ac:dyDescent="0.3">
      <c r="A5" t="s">
        <v>30</v>
      </c>
      <c r="B5">
        <v>8</v>
      </c>
    </row>
    <row r="6" spans="1:9" x14ac:dyDescent="0.3">
      <c r="A6" t="s">
        <v>31</v>
      </c>
      <c r="B6">
        <v>9</v>
      </c>
    </row>
    <row r="7" spans="1:9" x14ac:dyDescent="0.3">
      <c r="A7" t="s">
        <v>32</v>
      </c>
      <c r="B7">
        <v>7</v>
      </c>
    </row>
  </sheetData>
  <mergeCells count="1">
    <mergeCell ref="A1:C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A2040-94C2-4718-9AF4-FBE0002861DB}">
  <sheetPr codeName="Sheet3"/>
  <dimension ref="A1:C13"/>
  <sheetViews>
    <sheetView workbookViewId="0">
      <selection activeCell="F14" sqref="F14"/>
    </sheetView>
  </sheetViews>
  <sheetFormatPr defaultRowHeight="14.4" x14ac:dyDescent="0.3"/>
  <cols>
    <col min="1" max="1" width="15.44140625" bestFit="1" customWidth="1"/>
    <col min="2" max="2" width="12.33203125" bestFit="1" customWidth="1"/>
    <col min="3" max="3" width="17" customWidth="1"/>
    <col min="4" max="4" width="6.5546875" bestFit="1" customWidth="1"/>
    <col min="5" max="5" width="7.6640625" bestFit="1" customWidth="1"/>
    <col min="6" max="6" width="14.21875" bestFit="1" customWidth="1"/>
    <col min="7" max="7" width="9.109375" bestFit="1" customWidth="1"/>
  </cols>
  <sheetData>
    <row r="1" spans="1:3" x14ac:dyDescent="0.3">
      <c r="A1" s="29" t="s">
        <v>42</v>
      </c>
      <c r="B1" s="29"/>
    </row>
    <row r="2" spans="1:3" x14ac:dyDescent="0.3">
      <c r="A2" s="4"/>
      <c r="B2" s="3"/>
    </row>
    <row r="3" spans="1:3" x14ac:dyDescent="0.3">
      <c r="A3" s="2" t="s">
        <v>1</v>
      </c>
      <c r="B3" s="2" t="s">
        <v>35</v>
      </c>
      <c r="C3" s="2" t="s">
        <v>36</v>
      </c>
    </row>
    <row r="4" spans="1:3" x14ac:dyDescent="0.3">
      <c r="A4" t="s">
        <v>17</v>
      </c>
      <c r="B4" t="s">
        <v>37</v>
      </c>
      <c r="C4">
        <v>3</v>
      </c>
    </row>
    <row r="5" spans="1:3" x14ac:dyDescent="0.3">
      <c r="A5" t="s">
        <v>18</v>
      </c>
      <c r="B5" t="s">
        <v>38</v>
      </c>
      <c r="C5">
        <v>2</v>
      </c>
    </row>
    <row r="6" spans="1:3" x14ac:dyDescent="0.3">
      <c r="A6" t="s">
        <v>19</v>
      </c>
      <c r="B6" t="s">
        <v>39</v>
      </c>
      <c r="C6">
        <v>5</v>
      </c>
    </row>
    <row r="7" spans="1:3" x14ac:dyDescent="0.3">
      <c r="A7" t="s">
        <v>20</v>
      </c>
      <c r="B7" t="s">
        <v>40</v>
      </c>
      <c r="C7">
        <v>2</v>
      </c>
    </row>
    <row r="8" spans="1:3" x14ac:dyDescent="0.3">
      <c r="A8" t="s">
        <v>21</v>
      </c>
      <c r="B8" t="s">
        <v>39</v>
      </c>
      <c r="C8">
        <v>5</v>
      </c>
    </row>
    <row r="9" spans="1:3" x14ac:dyDescent="0.3">
      <c r="A9" t="s">
        <v>22</v>
      </c>
      <c r="B9" t="s">
        <v>41</v>
      </c>
      <c r="C9">
        <v>2</v>
      </c>
    </row>
    <row r="10" spans="1:3" x14ac:dyDescent="0.3">
      <c r="A10" t="s">
        <v>23</v>
      </c>
      <c r="B10" t="s">
        <v>37</v>
      </c>
      <c r="C10">
        <v>3</v>
      </c>
    </row>
    <row r="11" spans="1:3" x14ac:dyDescent="0.3">
      <c r="A11" t="s">
        <v>24</v>
      </c>
      <c r="B11" t="s">
        <v>38</v>
      </c>
      <c r="C11">
        <v>1</v>
      </c>
    </row>
    <row r="12" spans="1:3" x14ac:dyDescent="0.3">
      <c r="A12" t="s">
        <v>25</v>
      </c>
      <c r="B12" t="s">
        <v>41</v>
      </c>
      <c r="C12">
        <v>2</v>
      </c>
    </row>
    <row r="13" spans="1:3" x14ac:dyDescent="0.3">
      <c r="A13" t="s">
        <v>26</v>
      </c>
      <c r="B13" t="s">
        <v>39</v>
      </c>
      <c r="C13">
        <v>5</v>
      </c>
    </row>
  </sheetData>
  <mergeCells count="1">
    <mergeCell ref="A1:B1"/>
  </mergeCells>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7943-1546-4F67-8745-700371A8EA33}">
  <sheetPr codeName="Sheet4"/>
  <dimension ref="A1:G11"/>
  <sheetViews>
    <sheetView workbookViewId="0">
      <selection activeCell="D20" sqref="D20"/>
    </sheetView>
  </sheetViews>
  <sheetFormatPr defaultRowHeight="14.4" x14ac:dyDescent="0.3"/>
  <cols>
    <col min="1" max="1" width="13.88671875" bestFit="1" customWidth="1"/>
    <col min="2" max="2" width="14.33203125" bestFit="1" customWidth="1"/>
    <col min="3" max="3" width="15.77734375" bestFit="1" customWidth="1"/>
    <col min="4" max="4" width="14.77734375" bestFit="1" customWidth="1"/>
    <col min="5" max="5" width="12.109375" bestFit="1" customWidth="1"/>
    <col min="6" max="6" width="20.6640625" customWidth="1"/>
    <col min="7" max="7" width="17.6640625" customWidth="1"/>
  </cols>
  <sheetData>
    <row r="1" spans="1:7" x14ac:dyDescent="0.3">
      <c r="A1" s="5" t="s">
        <v>43</v>
      </c>
      <c r="B1" s="5" t="s">
        <v>44</v>
      </c>
      <c r="C1" s="5" t="s">
        <v>47</v>
      </c>
      <c r="D1" s="5" t="s">
        <v>48</v>
      </c>
      <c r="E1" s="5" t="s">
        <v>49</v>
      </c>
      <c r="F1" s="5" t="s">
        <v>50</v>
      </c>
      <c r="G1" s="5" t="s">
        <v>51</v>
      </c>
    </row>
    <row r="2" spans="1:7" x14ac:dyDescent="0.3">
      <c r="A2">
        <f>MIN('Sales Dataset '!H2:H11)</f>
        <v>700</v>
      </c>
      <c r="B2">
        <f>MAX('Sales Dataset '!H2:H11)</f>
        <v>9000</v>
      </c>
      <c r="C2">
        <f>COUNTA('Sales Dataset '!A2:A11)</f>
        <v>10</v>
      </c>
      <c r="D2">
        <f>SUM('Sales Dataset '!H2:H11)</f>
        <v>28200</v>
      </c>
      <c r="E2">
        <f>AVERAGE('Sales Dataset '!H2:H11)</f>
        <v>2820</v>
      </c>
      <c r="F2">
        <f>'Sales Dataset '!H2*10%</f>
        <v>900</v>
      </c>
      <c r="G2">
        <f>'Sales Dataset '!H2 + ('Sales Dataset '!H2 * VLOOKUP('Sales Dataset '!D2,'Tax Rates'!A:B,2,FALSE)/100)</f>
        <v>9720</v>
      </c>
    </row>
    <row r="3" spans="1:7" x14ac:dyDescent="0.3">
      <c r="A3" s="5" t="s">
        <v>45</v>
      </c>
      <c r="B3" s="5" t="s">
        <v>46</v>
      </c>
      <c r="F3">
        <f>'Sales Dataset '!H3*10%</f>
        <v>450</v>
      </c>
      <c r="G3">
        <f>'Sales Dataset '!H3 + ('Sales Dataset '!H3 * VLOOKUP('Sales Dataset '!D3,'Tax Rates'!A:B,2,FALSE)/100)</f>
        <v>4950</v>
      </c>
    </row>
    <row r="4" spans="1:7" x14ac:dyDescent="0.3">
      <c r="A4">
        <f>MIN('Sales Dataset '!E2:E11)</f>
        <v>400</v>
      </c>
      <c r="B4">
        <f>MAX('Sales Dataset '!E2:E11)</f>
        <v>2000</v>
      </c>
      <c r="F4">
        <f>'Sales Dataset '!H4*10%</f>
        <v>400</v>
      </c>
      <c r="G4">
        <f>'Sales Dataset '!H4 + ('Sales Dataset '!H4 * VLOOKUP('Sales Dataset '!D4,'Tax Rates'!A:B,2,FALSE)/100)</f>
        <v>4320</v>
      </c>
    </row>
    <row r="5" spans="1:7" x14ac:dyDescent="0.3">
      <c r="F5">
        <f>'Sales Dataset '!H5*10%</f>
        <v>240</v>
      </c>
      <c r="G5">
        <f>'Sales Dataset '!H5 + ('Sales Dataset '!H5 * VLOOKUP('Sales Dataset '!D5,'Tax Rates'!A:B,2,FALSE)/100)</f>
        <v>2616</v>
      </c>
    </row>
    <row r="6" spans="1:7" x14ac:dyDescent="0.3">
      <c r="F6">
        <f>'Sales Dataset '!H6*10%</f>
        <v>240</v>
      </c>
      <c r="G6">
        <f>'Sales Dataset '!H6 + ('Sales Dataset '!H6 * VLOOKUP('Sales Dataset '!D6,'Tax Rates'!A:B,2,FALSE)/100)</f>
        <v>2568</v>
      </c>
    </row>
    <row r="7" spans="1:7" x14ac:dyDescent="0.3">
      <c r="F7">
        <f>'Sales Dataset '!H7*10%</f>
        <v>200</v>
      </c>
      <c r="G7">
        <f>'Sales Dataset '!H7 + ('Sales Dataset '!H7 * VLOOKUP('Sales Dataset '!D7,'Tax Rates'!A:B,2,FALSE)/100)</f>
        <v>2160</v>
      </c>
    </row>
    <row r="8" spans="1:7" x14ac:dyDescent="0.3">
      <c r="F8">
        <f>'Sales Dataset '!H8*10%</f>
        <v>150</v>
      </c>
      <c r="G8">
        <f>'Sales Dataset '!H8 + ('Sales Dataset '!H8 * VLOOKUP('Sales Dataset '!D8,'Tax Rates'!A:B,2,FALSE)/100)</f>
        <v>1620</v>
      </c>
    </row>
    <row r="9" spans="1:7" x14ac:dyDescent="0.3">
      <c r="F9">
        <f>'Sales Dataset '!H9*10%</f>
        <v>90</v>
      </c>
      <c r="G9">
        <f>'Sales Dataset '!H9 + ('Sales Dataset '!H9 * VLOOKUP('Sales Dataset '!D9,'Tax Rates'!A:B,2,FALSE)/100)</f>
        <v>963</v>
      </c>
    </row>
    <row r="10" spans="1:7" x14ac:dyDescent="0.3">
      <c r="F10">
        <f>'Sales Dataset '!H10*10%</f>
        <v>80</v>
      </c>
      <c r="G10">
        <f>'Sales Dataset '!H10 + ('Sales Dataset '!H10 * VLOOKUP('Sales Dataset '!D10,'Tax Rates'!A:B,2,FALSE)/100)</f>
        <v>872</v>
      </c>
    </row>
    <row r="11" spans="1:7" x14ac:dyDescent="0.3">
      <c r="F11">
        <f>'Sales Dataset '!H11*10%</f>
        <v>70</v>
      </c>
      <c r="G11">
        <f>'Sales Dataset '!H11 + ('Sales Dataset '!H11 * VLOOKUP('Sales Dataset '!D11,'Tax Rates'!A:B,2,FALSE)/100)</f>
        <v>770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62F77-80D5-4ABD-B32A-07CAE17253AE}">
  <sheetPr codeName="Sheet5"/>
  <dimension ref="A1:I12"/>
  <sheetViews>
    <sheetView workbookViewId="0">
      <selection activeCell="A20" sqref="A20"/>
    </sheetView>
  </sheetViews>
  <sheetFormatPr defaultRowHeight="14.4" x14ac:dyDescent="0.3"/>
  <cols>
    <col min="1" max="1" width="16.21875" bestFit="1" customWidth="1"/>
    <col min="2" max="2" width="12.88671875" bestFit="1" customWidth="1"/>
    <col min="3" max="3" width="10.5546875" bestFit="1" customWidth="1"/>
    <col min="4" max="4" width="10.77734375" bestFit="1" customWidth="1"/>
    <col min="5" max="5" width="30.21875" bestFit="1" customWidth="1"/>
    <col min="6" max="6" width="29.88671875" bestFit="1" customWidth="1"/>
    <col min="7" max="7" width="28.77734375" bestFit="1" customWidth="1"/>
    <col min="8" max="8" width="21" bestFit="1" customWidth="1"/>
    <col min="9" max="9" width="17.33203125" bestFit="1" customWidth="1"/>
  </cols>
  <sheetData>
    <row r="1" spans="1:9" x14ac:dyDescent="0.3">
      <c r="A1" s="6" t="s">
        <v>52</v>
      </c>
      <c r="B1" s="6" t="s">
        <v>53</v>
      </c>
      <c r="C1" s="6" t="s">
        <v>55</v>
      </c>
      <c r="D1" s="6" t="s">
        <v>54</v>
      </c>
      <c r="E1" s="6" t="s">
        <v>57</v>
      </c>
      <c r="F1" s="6" t="s">
        <v>58</v>
      </c>
      <c r="G1" s="6" t="s">
        <v>59</v>
      </c>
      <c r="H1" s="6" t="s">
        <v>60</v>
      </c>
      <c r="I1" s="6" t="s">
        <v>65</v>
      </c>
    </row>
    <row r="2" spans="1:9" x14ac:dyDescent="0.3">
      <c r="A2" t="s">
        <v>67</v>
      </c>
      <c r="B2" t="s">
        <v>62</v>
      </c>
      <c r="C2">
        <v>8</v>
      </c>
      <c r="D2">
        <v>720</v>
      </c>
      <c r="E2" t="s">
        <v>68</v>
      </c>
      <c r="F2" t="s">
        <v>69</v>
      </c>
      <c r="G2" t="s">
        <v>67</v>
      </c>
      <c r="H2" t="s">
        <v>70</v>
      </c>
      <c r="I2" t="s">
        <v>71</v>
      </c>
    </row>
    <row r="3" spans="1:9" x14ac:dyDescent="0.3">
      <c r="A3" t="s">
        <v>67</v>
      </c>
      <c r="B3" t="s">
        <v>62</v>
      </c>
      <c r="C3">
        <v>10</v>
      </c>
      <c r="D3">
        <v>450</v>
      </c>
      <c r="E3" t="s">
        <v>72</v>
      </c>
      <c r="F3" t="s">
        <v>69</v>
      </c>
      <c r="G3" t="s">
        <v>67</v>
      </c>
      <c r="H3" t="s">
        <v>73</v>
      </c>
      <c r="I3" t="s">
        <v>71</v>
      </c>
    </row>
    <row r="4" spans="1:9" x14ac:dyDescent="0.3">
      <c r="A4" t="s">
        <v>67</v>
      </c>
      <c r="B4" t="s">
        <v>62</v>
      </c>
      <c r="C4">
        <v>8</v>
      </c>
      <c r="D4">
        <v>320</v>
      </c>
      <c r="E4" t="s">
        <v>72</v>
      </c>
      <c r="F4" t="s">
        <v>69</v>
      </c>
      <c r="G4" t="s">
        <v>67</v>
      </c>
      <c r="H4" t="s">
        <v>73</v>
      </c>
      <c r="I4" t="s">
        <v>71</v>
      </c>
    </row>
    <row r="5" spans="1:9" x14ac:dyDescent="0.3">
      <c r="A5" t="s">
        <v>67</v>
      </c>
      <c r="B5" t="s">
        <v>62</v>
      </c>
      <c r="C5">
        <v>9</v>
      </c>
      <c r="D5">
        <v>216</v>
      </c>
      <c r="E5" t="s">
        <v>72</v>
      </c>
      <c r="F5" t="s">
        <v>69</v>
      </c>
      <c r="G5" t="s">
        <v>69</v>
      </c>
      <c r="H5" t="s">
        <v>73</v>
      </c>
      <c r="I5" t="s">
        <v>69</v>
      </c>
    </row>
    <row r="6" spans="1:9" x14ac:dyDescent="0.3">
      <c r="A6" t="s">
        <v>67</v>
      </c>
      <c r="B6" t="s">
        <v>62</v>
      </c>
      <c r="C6">
        <v>7</v>
      </c>
      <c r="D6">
        <v>168</v>
      </c>
      <c r="E6" t="s">
        <v>72</v>
      </c>
      <c r="F6" t="s">
        <v>69</v>
      </c>
      <c r="G6" t="s">
        <v>69</v>
      </c>
      <c r="H6" t="s">
        <v>73</v>
      </c>
      <c r="I6" t="s">
        <v>69</v>
      </c>
    </row>
    <row r="7" spans="1:9" x14ac:dyDescent="0.3">
      <c r="A7" t="s">
        <v>69</v>
      </c>
      <c r="B7" t="s">
        <v>63</v>
      </c>
      <c r="C7">
        <v>8</v>
      </c>
      <c r="D7">
        <v>160</v>
      </c>
      <c r="E7" t="s">
        <v>72</v>
      </c>
      <c r="F7" t="s">
        <v>69</v>
      </c>
      <c r="G7" t="s">
        <v>69</v>
      </c>
      <c r="H7" t="s">
        <v>73</v>
      </c>
      <c r="I7" t="s">
        <v>69</v>
      </c>
    </row>
    <row r="8" spans="1:9" x14ac:dyDescent="0.3">
      <c r="A8" t="s">
        <v>69</v>
      </c>
      <c r="B8" t="s">
        <v>63</v>
      </c>
      <c r="C8">
        <v>8</v>
      </c>
      <c r="D8">
        <v>120</v>
      </c>
      <c r="E8" t="s">
        <v>72</v>
      </c>
      <c r="F8" t="s">
        <v>67</v>
      </c>
      <c r="G8" t="s">
        <v>67</v>
      </c>
      <c r="H8" t="s">
        <v>73</v>
      </c>
      <c r="I8" t="s">
        <v>69</v>
      </c>
    </row>
    <row r="9" spans="1:9" x14ac:dyDescent="0.3">
      <c r="A9" t="s">
        <v>69</v>
      </c>
      <c r="B9" t="s">
        <v>64</v>
      </c>
      <c r="C9">
        <v>7</v>
      </c>
      <c r="D9">
        <v>63</v>
      </c>
      <c r="E9" t="s">
        <v>72</v>
      </c>
      <c r="F9" t="s">
        <v>67</v>
      </c>
      <c r="G9" t="s">
        <v>67</v>
      </c>
      <c r="H9" t="s">
        <v>73</v>
      </c>
      <c r="I9" t="s">
        <v>69</v>
      </c>
    </row>
    <row r="10" spans="1:9" x14ac:dyDescent="0.3">
      <c r="A10" t="s">
        <v>69</v>
      </c>
      <c r="B10" t="s">
        <v>64</v>
      </c>
      <c r="C10">
        <v>9</v>
      </c>
      <c r="D10">
        <v>72</v>
      </c>
      <c r="E10" t="s">
        <v>72</v>
      </c>
      <c r="F10" t="s">
        <v>67</v>
      </c>
      <c r="G10" t="s">
        <v>67</v>
      </c>
      <c r="H10" t="s">
        <v>73</v>
      </c>
      <c r="I10" t="s">
        <v>69</v>
      </c>
    </row>
    <row r="11" spans="1:9" x14ac:dyDescent="0.3">
      <c r="A11" t="s">
        <v>69</v>
      </c>
      <c r="B11" t="s">
        <v>64</v>
      </c>
      <c r="C11">
        <v>10</v>
      </c>
      <c r="D11">
        <v>70</v>
      </c>
      <c r="E11" t="s">
        <v>72</v>
      </c>
      <c r="F11" t="s">
        <v>67</v>
      </c>
      <c r="G11" t="s">
        <v>67</v>
      </c>
      <c r="H11" t="s">
        <v>73</v>
      </c>
      <c r="I11" t="s">
        <v>69</v>
      </c>
    </row>
    <row r="12" spans="1:9" x14ac:dyDescent="0.3">
      <c r="A12" t="s">
        <v>69</v>
      </c>
      <c r="B12" t="s">
        <v>64</v>
      </c>
      <c r="C12">
        <v>10</v>
      </c>
      <c r="D12">
        <v>60</v>
      </c>
      <c r="E12" t="s">
        <v>72</v>
      </c>
      <c r="F12" t="s">
        <v>67</v>
      </c>
      <c r="G12" t="s">
        <v>67</v>
      </c>
      <c r="H12" t="s">
        <v>73</v>
      </c>
      <c r="I12" t="s">
        <v>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CD394-2CF8-4A72-A2CE-E3332231E4C2}">
  <sheetPr codeName="Sheet6"/>
  <dimension ref="A1:K35"/>
  <sheetViews>
    <sheetView zoomScale="80" zoomScaleNormal="80" workbookViewId="0">
      <selection activeCell="G30" sqref="G30"/>
    </sheetView>
  </sheetViews>
  <sheetFormatPr defaultRowHeight="14.4" x14ac:dyDescent="0.3"/>
  <cols>
    <col min="1" max="1" width="19.88671875" bestFit="1" customWidth="1"/>
    <col min="2" max="2" width="25.109375" bestFit="1" customWidth="1"/>
    <col min="3" max="3" width="22.6640625" bestFit="1" customWidth="1"/>
    <col min="5" max="5" width="21.21875" bestFit="1" customWidth="1"/>
    <col min="6" max="6" width="14.6640625" bestFit="1" customWidth="1"/>
    <col min="7" max="7" width="37.6640625" bestFit="1" customWidth="1"/>
    <col min="8" max="8" width="22.6640625" bestFit="1" customWidth="1"/>
    <col min="9" max="9" width="10.33203125" customWidth="1"/>
    <col min="10" max="10" width="16.21875" bestFit="1" customWidth="1"/>
    <col min="11" max="11" width="22.6640625" bestFit="1" customWidth="1"/>
    <col min="12" max="12" width="23" bestFit="1" customWidth="1"/>
  </cols>
  <sheetData>
    <row r="1" spans="1:11" x14ac:dyDescent="0.3">
      <c r="A1" s="7" t="s">
        <v>78</v>
      </c>
      <c r="B1" t="s">
        <v>76</v>
      </c>
      <c r="E1" s="7" t="s">
        <v>80</v>
      </c>
      <c r="F1" t="s">
        <v>79</v>
      </c>
      <c r="J1" s="7" t="s">
        <v>82</v>
      </c>
      <c r="K1" t="s">
        <v>84</v>
      </c>
    </row>
    <row r="2" spans="1:11" x14ac:dyDescent="0.3">
      <c r="A2" s="8" t="s">
        <v>30</v>
      </c>
      <c r="B2">
        <v>17820</v>
      </c>
      <c r="E2" s="8" t="s">
        <v>28</v>
      </c>
      <c r="F2">
        <v>5</v>
      </c>
      <c r="J2" s="8" t="s">
        <v>28</v>
      </c>
      <c r="K2">
        <v>626</v>
      </c>
    </row>
    <row r="3" spans="1:11" x14ac:dyDescent="0.3">
      <c r="A3" s="8" t="s">
        <v>29</v>
      </c>
      <c r="B3">
        <v>6380</v>
      </c>
      <c r="E3" s="8" t="s">
        <v>27</v>
      </c>
      <c r="F3">
        <v>6</v>
      </c>
      <c r="J3" s="28" t="s">
        <v>26</v>
      </c>
      <c r="K3">
        <v>160</v>
      </c>
    </row>
    <row r="4" spans="1:11" x14ac:dyDescent="0.3">
      <c r="A4" s="8" t="s">
        <v>32</v>
      </c>
      <c r="B4">
        <v>3531</v>
      </c>
      <c r="E4" s="8" t="s">
        <v>74</v>
      </c>
      <c r="F4">
        <v>11</v>
      </c>
      <c r="J4" s="28" t="s">
        <v>25</v>
      </c>
      <c r="K4">
        <v>60</v>
      </c>
    </row>
    <row r="5" spans="1:11" x14ac:dyDescent="0.3">
      <c r="A5" s="8" t="s">
        <v>31</v>
      </c>
      <c r="B5">
        <v>3488</v>
      </c>
      <c r="J5" s="28" t="s">
        <v>22</v>
      </c>
      <c r="K5">
        <v>120</v>
      </c>
    </row>
    <row r="6" spans="1:11" x14ac:dyDescent="0.3">
      <c r="A6" s="8" t="s">
        <v>74</v>
      </c>
      <c r="B6">
        <v>31219</v>
      </c>
      <c r="E6" s="7" t="s">
        <v>82</v>
      </c>
      <c r="F6" t="s">
        <v>81</v>
      </c>
      <c r="G6" t="s">
        <v>86</v>
      </c>
      <c r="H6" t="s">
        <v>76</v>
      </c>
      <c r="J6" s="28" t="s">
        <v>19</v>
      </c>
      <c r="K6">
        <v>216</v>
      </c>
    </row>
    <row r="7" spans="1:11" x14ac:dyDescent="0.3">
      <c r="E7" s="8" t="s">
        <v>28</v>
      </c>
      <c r="F7">
        <v>4700</v>
      </c>
      <c r="G7">
        <v>7200</v>
      </c>
      <c r="H7">
        <v>7826</v>
      </c>
      <c r="J7" s="28" t="s">
        <v>21</v>
      </c>
      <c r="K7">
        <v>70</v>
      </c>
    </row>
    <row r="8" spans="1:11" x14ac:dyDescent="0.3">
      <c r="A8" s="7" t="s">
        <v>83</v>
      </c>
      <c r="B8" t="s">
        <v>75</v>
      </c>
      <c r="C8" t="s">
        <v>76</v>
      </c>
      <c r="E8" s="28" t="s">
        <v>26</v>
      </c>
      <c r="F8">
        <v>2000</v>
      </c>
      <c r="G8">
        <v>2000</v>
      </c>
      <c r="H8">
        <v>2160</v>
      </c>
      <c r="J8" s="8" t="s">
        <v>27</v>
      </c>
      <c r="K8">
        <v>1793</v>
      </c>
    </row>
    <row r="9" spans="1:11" x14ac:dyDescent="0.3">
      <c r="A9" s="8" t="s">
        <v>30</v>
      </c>
      <c r="B9" s="1">
        <v>14</v>
      </c>
      <c r="C9">
        <v>17820</v>
      </c>
      <c r="E9" s="28" t="s">
        <v>25</v>
      </c>
      <c r="F9">
        <v>300</v>
      </c>
      <c r="G9">
        <v>600</v>
      </c>
      <c r="H9">
        <v>660</v>
      </c>
      <c r="J9" s="28" t="s">
        <v>23</v>
      </c>
      <c r="K9">
        <v>72</v>
      </c>
    </row>
    <row r="10" spans="1:11" x14ac:dyDescent="0.3">
      <c r="A10" s="28" t="s">
        <v>28</v>
      </c>
      <c r="B10" s="1">
        <v>4</v>
      </c>
      <c r="C10">
        <v>3780</v>
      </c>
      <c r="E10" s="28" t="s">
        <v>22</v>
      </c>
      <c r="F10">
        <v>500</v>
      </c>
      <c r="G10">
        <v>1500</v>
      </c>
      <c r="H10">
        <v>1620</v>
      </c>
      <c r="J10" s="28" t="s">
        <v>17</v>
      </c>
      <c r="K10">
        <v>1170</v>
      </c>
    </row>
    <row r="11" spans="1:11" x14ac:dyDescent="0.3">
      <c r="A11" s="28" t="s">
        <v>27</v>
      </c>
      <c r="B11" s="1">
        <v>10</v>
      </c>
      <c r="C11">
        <v>14040</v>
      </c>
      <c r="E11" s="28" t="s">
        <v>19</v>
      </c>
      <c r="F11">
        <v>1200</v>
      </c>
      <c r="G11">
        <v>2400</v>
      </c>
      <c r="H11">
        <v>2616</v>
      </c>
      <c r="J11" s="28" t="s">
        <v>18</v>
      </c>
      <c r="K11">
        <v>320</v>
      </c>
    </row>
    <row r="12" spans="1:11" x14ac:dyDescent="0.3">
      <c r="A12" s="8" t="s">
        <v>29</v>
      </c>
      <c r="B12" s="1">
        <v>6</v>
      </c>
      <c r="C12">
        <v>6380</v>
      </c>
      <c r="E12" s="28" t="s">
        <v>21</v>
      </c>
      <c r="F12">
        <v>700</v>
      </c>
      <c r="G12">
        <v>700</v>
      </c>
      <c r="H12">
        <v>770</v>
      </c>
      <c r="J12" s="28" t="s">
        <v>24</v>
      </c>
      <c r="K12">
        <v>168</v>
      </c>
    </row>
    <row r="13" spans="1:11" x14ac:dyDescent="0.3">
      <c r="A13" s="28" t="s">
        <v>28</v>
      </c>
      <c r="B13" s="1">
        <v>3</v>
      </c>
      <c r="C13">
        <v>1430</v>
      </c>
      <c r="E13" s="8" t="s">
        <v>27</v>
      </c>
      <c r="F13">
        <v>6000</v>
      </c>
      <c r="G13">
        <v>21600</v>
      </c>
      <c r="H13">
        <v>23393</v>
      </c>
      <c r="J13" s="28" t="s">
        <v>20</v>
      </c>
      <c r="K13">
        <v>63</v>
      </c>
    </row>
    <row r="14" spans="1:11" x14ac:dyDescent="0.3">
      <c r="A14" s="28" t="s">
        <v>27</v>
      </c>
      <c r="B14" s="1">
        <v>3</v>
      </c>
      <c r="C14">
        <v>4950</v>
      </c>
      <c r="E14" s="28" t="s">
        <v>23</v>
      </c>
      <c r="F14">
        <v>400</v>
      </c>
      <c r="G14">
        <v>800</v>
      </c>
      <c r="H14">
        <v>872</v>
      </c>
      <c r="J14" s="8" t="s">
        <v>74</v>
      </c>
      <c r="K14">
        <v>2419</v>
      </c>
    </row>
    <row r="15" spans="1:11" x14ac:dyDescent="0.3">
      <c r="A15" s="8" t="s">
        <v>32</v>
      </c>
      <c r="B15" s="1">
        <v>5</v>
      </c>
      <c r="C15">
        <v>3531</v>
      </c>
      <c r="E15" s="28" t="s">
        <v>17</v>
      </c>
      <c r="F15">
        <v>3300</v>
      </c>
      <c r="G15">
        <v>13500</v>
      </c>
      <c r="H15">
        <v>14670</v>
      </c>
    </row>
    <row r="16" spans="1:11" x14ac:dyDescent="0.3">
      <c r="A16" s="28" t="s">
        <v>27</v>
      </c>
      <c r="B16" s="1">
        <v>5</v>
      </c>
      <c r="C16">
        <v>3531</v>
      </c>
      <c r="E16" s="28" t="s">
        <v>18</v>
      </c>
      <c r="F16">
        <v>800</v>
      </c>
      <c r="G16">
        <v>4000</v>
      </c>
      <c r="H16">
        <v>4320</v>
      </c>
      <c r="J16" s="7" t="s">
        <v>1</v>
      </c>
      <c r="K16" t="s">
        <v>76</v>
      </c>
    </row>
    <row r="17" spans="1:11" x14ac:dyDescent="0.3">
      <c r="A17" s="8" t="s">
        <v>31</v>
      </c>
      <c r="B17" s="1">
        <v>4</v>
      </c>
      <c r="C17">
        <v>3488</v>
      </c>
      <c r="E17" s="28" t="s">
        <v>24</v>
      </c>
      <c r="F17">
        <v>600</v>
      </c>
      <c r="G17">
        <v>2400</v>
      </c>
      <c r="H17">
        <v>2568</v>
      </c>
      <c r="J17" s="8" t="s">
        <v>26</v>
      </c>
      <c r="K17">
        <v>2160</v>
      </c>
    </row>
    <row r="18" spans="1:11" x14ac:dyDescent="0.3">
      <c r="A18" s="28" t="s">
        <v>28</v>
      </c>
      <c r="B18" s="1">
        <v>2</v>
      </c>
      <c r="C18">
        <v>2616</v>
      </c>
      <c r="E18" s="28" t="s">
        <v>20</v>
      </c>
      <c r="F18">
        <v>900</v>
      </c>
      <c r="G18">
        <v>900</v>
      </c>
      <c r="H18">
        <v>963</v>
      </c>
      <c r="J18" s="8" t="s">
        <v>25</v>
      </c>
      <c r="K18">
        <v>660</v>
      </c>
    </row>
    <row r="19" spans="1:11" x14ac:dyDescent="0.3">
      <c r="A19" s="28" t="s">
        <v>27</v>
      </c>
      <c r="B19" s="1">
        <v>2</v>
      </c>
      <c r="C19">
        <v>872</v>
      </c>
      <c r="E19" s="8" t="s">
        <v>74</v>
      </c>
      <c r="F19">
        <v>10700</v>
      </c>
      <c r="G19">
        <v>28800</v>
      </c>
      <c r="H19">
        <v>31219</v>
      </c>
      <c r="J19" s="8" t="s">
        <v>23</v>
      </c>
      <c r="K19">
        <v>872</v>
      </c>
    </row>
    <row r="20" spans="1:11" x14ac:dyDescent="0.3">
      <c r="A20" s="8" t="s">
        <v>74</v>
      </c>
      <c r="B20" s="1">
        <v>29</v>
      </c>
      <c r="C20">
        <v>31219</v>
      </c>
      <c r="J20" s="8" t="s">
        <v>17</v>
      </c>
      <c r="K20">
        <v>14670</v>
      </c>
    </row>
    <row r="21" spans="1:11" x14ac:dyDescent="0.3">
      <c r="J21" s="8" t="s">
        <v>22</v>
      </c>
      <c r="K21">
        <v>1620</v>
      </c>
    </row>
    <row r="22" spans="1:11" x14ac:dyDescent="0.3">
      <c r="A22" s="7" t="s">
        <v>87</v>
      </c>
      <c r="B22" t="s">
        <v>88</v>
      </c>
      <c r="E22" s="7" t="s">
        <v>87</v>
      </c>
      <c r="F22" t="s">
        <v>86</v>
      </c>
      <c r="G22" t="s">
        <v>76</v>
      </c>
      <c r="J22" s="8" t="s">
        <v>19</v>
      </c>
      <c r="K22">
        <v>2616</v>
      </c>
    </row>
    <row r="23" spans="1:11" x14ac:dyDescent="0.3">
      <c r="A23" s="8" t="s">
        <v>28</v>
      </c>
      <c r="B23">
        <v>5</v>
      </c>
      <c r="E23" s="8" t="s">
        <v>28</v>
      </c>
      <c r="F23">
        <v>7200</v>
      </c>
      <c r="G23">
        <v>7826</v>
      </c>
      <c r="J23" s="8" t="s">
        <v>18</v>
      </c>
      <c r="K23">
        <v>4320</v>
      </c>
    </row>
    <row r="24" spans="1:11" x14ac:dyDescent="0.3">
      <c r="A24" s="28" t="s">
        <v>26</v>
      </c>
      <c r="B24">
        <v>1</v>
      </c>
      <c r="E24" s="8" t="s">
        <v>27</v>
      </c>
      <c r="F24">
        <v>21600</v>
      </c>
      <c r="G24">
        <v>23393</v>
      </c>
      <c r="J24" s="8" t="s">
        <v>24</v>
      </c>
      <c r="K24">
        <v>2568</v>
      </c>
    </row>
    <row r="25" spans="1:11" x14ac:dyDescent="0.3">
      <c r="A25" s="28" t="s">
        <v>25</v>
      </c>
      <c r="B25">
        <v>1</v>
      </c>
      <c r="E25" s="8" t="s">
        <v>74</v>
      </c>
      <c r="F25">
        <v>28800</v>
      </c>
      <c r="G25">
        <v>31219</v>
      </c>
      <c r="J25" s="8" t="s">
        <v>20</v>
      </c>
      <c r="K25">
        <v>963</v>
      </c>
    </row>
    <row r="26" spans="1:11" x14ac:dyDescent="0.3">
      <c r="A26" s="28" t="s">
        <v>22</v>
      </c>
      <c r="B26">
        <v>1</v>
      </c>
      <c r="J26" s="8" t="s">
        <v>21</v>
      </c>
      <c r="K26">
        <v>770</v>
      </c>
    </row>
    <row r="27" spans="1:11" x14ac:dyDescent="0.3">
      <c r="A27" s="28" t="s">
        <v>19</v>
      </c>
      <c r="B27">
        <v>1</v>
      </c>
      <c r="J27" s="8" t="s">
        <v>74</v>
      </c>
      <c r="K27">
        <v>31219</v>
      </c>
    </row>
    <row r="28" spans="1:11" x14ac:dyDescent="0.3">
      <c r="A28" s="28" t="s">
        <v>21</v>
      </c>
      <c r="B28">
        <v>1</v>
      </c>
    </row>
    <row r="29" spans="1:11" x14ac:dyDescent="0.3">
      <c r="A29" s="8" t="s">
        <v>27</v>
      </c>
      <c r="B29">
        <v>6</v>
      </c>
    </row>
    <row r="30" spans="1:11" x14ac:dyDescent="0.3">
      <c r="A30" s="28" t="s">
        <v>23</v>
      </c>
      <c r="B30">
        <v>1</v>
      </c>
    </row>
    <row r="31" spans="1:11" x14ac:dyDescent="0.3">
      <c r="A31" s="28" t="s">
        <v>17</v>
      </c>
      <c r="B31">
        <v>2</v>
      </c>
    </row>
    <row r="32" spans="1:11" x14ac:dyDescent="0.3">
      <c r="A32" s="28" t="s">
        <v>18</v>
      </c>
      <c r="B32">
        <v>1</v>
      </c>
    </row>
    <row r="33" spans="1:2" x14ac:dyDescent="0.3">
      <c r="A33" s="28" t="s">
        <v>24</v>
      </c>
      <c r="B33">
        <v>1</v>
      </c>
    </row>
    <row r="34" spans="1:2" x14ac:dyDescent="0.3">
      <c r="A34" s="28" t="s">
        <v>20</v>
      </c>
      <c r="B34">
        <v>1</v>
      </c>
    </row>
    <row r="35" spans="1:2" x14ac:dyDescent="0.3">
      <c r="A35" s="8" t="s">
        <v>74</v>
      </c>
      <c r="B35">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A287A-7F95-4DCF-A1EF-942846900410}">
  <sheetPr codeName="Sheet7"/>
  <dimension ref="A1"/>
  <sheetViews>
    <sheetView showGridLines="0" showRowColHeaders="0" tabSelected="1" zoomScale="70" zoomScaleNormal="70" workbookViewId="0">
      <selection activeCell="G49" sqref="G49"/>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Dataset </vt:lpstr>
      <vt:lpstr>Tax Rates</vt:lpstr>
      <vt:lpstr>Product Details</vt:lpstr>
      <vt:lpstr>Sales Assessment</vt:lpstr>
      <vt:lpstr>Sales Info</vt:lpstr>
      <vt:lpstr>Sales Stats</vt:lpstr>
      <vt:lpstr>Stats 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 Jain</dc:creator>
  <cp:lastModifiedBy>Aditi Jain</cp:lastModifiedBy>
  <dcterms:created xsi:type="dcterms:W3CDTF">2015-06-05T18:17:20Z</dcterms:created>
  <dcterms:modified xsi:type="dcterms:W3CDTF">2025-03-20T05:11:43Z</dcterms:modified>
</cp:coreProperties>
</file>