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hidePivotFieldList="1" defaultThemeVersion="124226"/>
  <mc:AlternateContent xmlns:mc="http://schemas.openxmlformats.org/markup-compatibility/2006">
    <mc:Choice Requires="x15">
      <x15ac:absPath xmlns:x15ac="http://schemas.microsoft.com/office/spreadsheetml/2010/11/ac" url="E:\Skype\week 4 advance excel and BI task\excel tasks\"/>
    </mc:Choice>
  </mc:AlternateContent>
  <xr:revisionPtr revIDLastSave="0" documentId="13_ncr:1_{8169EB30-1D95-46D8-BBE7-43DD1990D934}" xr6:coauthVersionLast="47" xr6:coauthVersionMax="47" xr10:uidLastSave="{00000000-0000-0000-0000-000000000000}"/>
  <bookViews>
    <workbookView xWindow="-108" yWindow="-108" windowWidth="23256" windowHeight="12576" activeTab="3" xr2:uid="{00000000-000D-0000-FFFF-FFFF00000000}"/>
  </bookViews>
  <sheets>
    <sheet name="Student Data" sheetId="11" r:id="rId1"/>
    <sheet name="class, teacher, Subjects " sheetId="3" r:id="rId2"/>
    <sheet name="Pivots" sheetId="12" r:id="rId3"/>
    <sheet name="Visuals" sheetId="13" r:id="rId4"/>
  </sheets>
  <externalReferences>
    <externalReference r:id="rId5"/>
  </externalReferences>
  <definedNames>
    <definedName name="_xlcn.WorksheetConnection_advanceexceltask3.xlsxTable11" hidden="1">'[1]School Management Data'!$A$1:$P$191</definedName>
    <definedName name="_xlcn.WorksheetConnection_advanceexceltask3.xlsxTable21" hidden="1">'[1]School Management Data'!$V$1:$W$5</definedName>
    <definedName name="Slicer_Class">#N/A</definedName>
    <definedName name="Slicer_Gender">#N/A</definedName>
    <definedName name="Slicer_Grade">#N/A</definedName>
    <definedName name="Slicer_Result">#N/A</definedName>
    <definedName name="Slicer_Teacher">#N/A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dvance excel task 3.xlsx!Table2"/>
          <x15:modelTable id="Table1" name="Table1" connection="WorksheetConnection_advance excel task 3.xlsx!Table1"/>
        </x15:modelTables>
      </x15:dataModel>
    </ext>
  </extLst>
</workbook>
</file>

<file path=xl/calcChain.xml><?xml version="1.0" encoding="utf-8"?>
<calcChain xmlns="http://schemas.openxmlformats.org/spreadsheetml/2006/main">
  <c r="Z2" i="11" l="1"/>
  <c r="R191" i="11"/>
  <c r="L191" i="11"/>
  <c r="K191" i="11"/>
  <c r="J191" i="11"/>
  <c r="R190" i="11"/>
  <c r="L190" i="11"/>
  <c r="O190" i="11" s="1"/>
  <c r="K190" i="11"/>
  <c r="J190" i="11"/>
  <c r="R189" i="11"/>
  <c r="L189" i="11"/>
  <c r="P189" i="11" s="1"/>
  <c r="K189" i="11"/>
  <c r="J189" i="11"/>
  <c r="R188" i="11"/>
  <c r="L188" i="11"/>
  <c r="K188" i="11"/>
  <c r="J188" i="11"/>
  <c r="R187" i="11"/>
  <c r="P187" i="11"/>
  <c r="O187" i="11"/>
  <c r="N187" i="11"/>
  <c r="M187" i="11"/>
  <c r="L187" i="11"/>
  <c r="K187" i="11"/>
  <c r="J187" i="11"/>
  <c r="R186" i="11"/>
  <c r="L186" i="11"/>
  <c r="N186" i="11" s="1"/>
  <c r="K186" i="11"/>
  <c r="J186" i="11"/>
  <c r="R185" i="11"/>
  <c r="L185" i="11"/>
  <c r="K185" i="11"/>
  <c r="J185" i="11"/>
  <c r="R184" i="11"/>
  <c r="L184" i="11"/>
  <c r="M184" i="11" s="1"/>
  <c r="K184" i="11"/>
  <c r="J184" i="11"/>
  <c r="R183" i="11"/>
  <c r="L183" i="11"/>
  <c r="K183" i="11"/>
  <c r="J183" i="11"/>
  <c r="R182" i="11"/>
  <c r="L182" i="11"/>
  <c r="K182" i="11"/>
  <c r="J182" i="11"/>
  <c r="R181" i="11"/>
  <c r="P181" i="11"/>
  <c r="O181" i="11"/>
  <c r="N181" i="11"/>
  <c r="M181" i="11"/>
  <c r="L181" i="11"/>
  <c r="K181" i="11"/>
  <c r="J181" i="11"/>
  <c r="R180" i="11"/>
  <c r="L180" i="11"/>
  <c r="P180" i="11" s="1"/>
  <c r="K180" i="11"/>
  <c r="J180" i="11"/>
  <c r="R179" i="11"/>
  <c r="L179" i="11"/>
  <c r="K179" i="11"/>
  <c r="J179" i="11"/>
  <c r="R178" i="11"/>
  <c r="N178" i="11"/>
  <c r="M178" i="11"/>
  <c r="L178" i="11"/>
  <c r="P178" i="11" s="1"/>
  <c r="K178" i="11"/>
  <c r="J178" i="11"/>
  <c r="R177" i="11"/>
  <c r="P177" i="11"/>
  <c r="O177" i="11"/>
  <c r="N177" i="11"/>
  <c r="M177" i="11"/>
  <c r="L177" i="11"/>
  <c r="K177" i="11"/>
  <c r="J177" i="11"/>
  <c r="R176" i="11"/>
  <c r="L176" i="11"/>
  <c r="K176" i="11"/>
  <c r="J176" i="11"/>
  <c r="R175" i="11"/>
  <c r="P175" i="11"/>
  <c r="O175" i="11"/>
  <c r="N175" i="11"/>
  <c r="M175" i="11"/>
  <c r="L175" i="11"/>
  <c r="K175" i="11"/>
  <c r="J175" i="11"/>
  <c r="R174" i="11"/>
  <c r="L174" i="11"/>
  <c r="K174" i="11"/>
  <c r="J174" i="11"/>
  <c r="R173" i="11"/>
  <c r="L173" i="11"/>
  <c r="K173" i="11"/>
  <c r="J173" i="11"/>
  <c r="R172" i="11"/>
  <c r="N172" i="11"/>
  <c r="M172" i="11"/>
  <c r="L172" i="11"/>
  <c r="P172" i="11" s="1"/>
  <c r="K172" i="11"/>
  <c r="J172" i="11"/>
  <c r="R171" i="11"/>
  <c r="L171" i="11"/>
  <c r="P171" i="11" s="1"/>
  <c r="K171" i="11"/>
  <c r="J171" i="11"/>
  <c r="R170" i="11"/>
  <c r="L170" i="11"/>
  <c r="K170" i="11"/>
  <c r="J170" i="11"/>
  <c r="R169" i="11"/>
  <c r="L169" i="11"/>
  <c r="N169" i="11" s="1"/>
  <c r="K169" i="11"/>
  <c r="J169" i="11"/>
  <c r="R168" i="11"/>
  <c r="N168" i="11"/>
  <c r="M168" i="11"/>
  <c r="L168" i="11"/>
  <c r="P168" i="11" s="1"/>
  <c r="K168" i="11"/>
  <c r="J168" i="11"/>
  <c r="R167" i="11"/>
  <c r="L167" i="11"/>
  <c r="K167" i="11"/>
  <c r="J167" i="11"/>
  <c r="R166" i="11"/>
  <c r="N166" i="11"/>
  <c r="M166" i="11"/>
  <c r="L166" i="11"/>
  <c r="P166" i="11" s="1"/>
  <c r="K166" i="11"/>
  <c r="J166" i="11"/>
  <c r="R165" i="11"/>
  <c r="L165" i="11"/>
  <c r="K165" i="11"/>
  <c r="J165" i="11"/>
  <c r="R164" i="11"/>
  <c r="L164" i="11"/>
  <c r="K164" i="11"/>
  <c r="J164" i="11"/>
  <c r="R163" i="11"/>
  <c r="L163" i="11"/>
  <c r="M163" i="11" s="1"/>
  <c r="K163" i="11"/>
  <c r="J163" i="11"/>
  <c r="R162" i="11"/>
  <c r="L162" i="11"/>
  <c r="P162" i="11" s="1"/>
  <c r="K162" i="11"/>
  <c r="J162" i="11"/>
  <c r="R161" i="11"/>
  <c r="L161" i="11"/>
  <c r="K161" i="11"/>
  <c r="J161" i="11"/>
  <c r="R160" i="11"/>
  <c r="P160" i="11"/>
  <c r="O160" i="11"/>
  <c r="N160" i="11"/>
  <c r="M160" i="11"/>
  <c r="L160" i="11"/>
  <c r="K160" i="11"/>
  <c r="J160" i="11"/>
  <c r="R159" i="11"/>
  <c r="L159" i="11"/>
  <c r="N159" i="11" s="1"/>
  <c r="K159" i="11"/>
  <c r="J159" i="11"/>
  <c r="R158" i="11"/>
  <c r="L158" i="11"/>
  <c r="K158" i="11"/>
  <c r="J158" i="11"/>
  <c r="R157" i="11"/>
  <c r="L157" i="11"/>
  <c r="N157" i="11" s="1"/>
  <c r="K157" i="11"/>
  <c r="J157" i="11"/>
  <c r="R156" i="11"/>
  <c r="L156" i="11"/>
  <c r="K156" i="11"/>
  <c r="J156" i="11"/>
  <c r="R155" i="11"/>
  <c r="L155" i="11"/>
  <c r="K155" i="11"/>
  <c r="J155" i="11"/>
  <c r="R154" i="11"/>
  <c r="P154" i="11"/>
  <c r="O154" i="11"/>
  <c r="N154" i="11"/>
  <c r="M154" i="11"/>
  <c r="L154" i="11"/>
  <c r="K154" i="11"/>
  <c r="J154" i="11"/>
  <c r="R153" i="11"/>
  <c r="L153" i="11"/>
  <c r="P153" i="11" s="1"/>
  <c r="K153" i="11"/>
  <c r="J153" i="11"/>
  <c r="R152" i="11"/>
  <c r="L152" i="11"/>
  <c r="K152" i="11"/>
  <c r="J152" i="11"/>
  <c r="R151" i="11"/>
  <c r="N151" i="11"/>
  <c r="M151" i="11"/>
  <c r="L151" i="11"/>
  <c r="P151" i="11" s="1"/>
  <c r="K151" i="11"/>
  <c r="J151" i="11"/>
  <c r="R150" i="11"/>
  <c r="P150" i="11"/>
  <c r="O150" i="11"/>
  <c r="N150" i="11"/>
  <c r="M150" i="11"/>
  <c r="L150" i="11"/>
  <c r="K150" i="11"/>
  <c r="J150" i="11"/>
  <c r="R149" i="11"/>
  <c r="L149" i="11"/>
  <c r="K149" i="11"/>
  <c r="J149" i="11"/>
  <c r="R148" i="11"/>
  <c r="P148" i="11"/>
  <c r="O148" i="11"/>
  <c r="N148" i="11"/>
  <c r="M148" i="11"/>
  <c r="L148" i="11"/>
  <c r="K148" i="11"/>
  <c r="J148" i="11"/>
  <c r="R147" i="11"/>
  <c r="L147" i="11"/>
  <c r="K147" i="11"/>
  <c r="J147" i="11"/>
  <c r="R146" i="11"/>
  <c r="L146" i="11"/>
  <c r="K146" i="11"/>
  <c r="J146" i="11"/>
  <c r="R145" i="11"/>
  <c r="N145" i="11"/>
  <c r="M145" i="11"/>
  <c r="L145" i="11"/>
  <c r="P145" i="11" s="1"/>
  <c r="K145" i="11"/>
  <c r="J145" i="11"/>
  <c r="R144" i="11"/>
  <c r="L144" i="11"/>
  <c r="P144" i="11" s="1"/>
  <c r="K144" i="11"/>
  <c r="J144" i="11"/>
  <c r="R143" i="11"/>
  <c r="L143" i="11"/>
  <c r="K143" i="11"/>
  <c r="J143" i="11"/>
  <c r="R142" i="11"/>
  <c r="L142" i="11"/>
  <c r="M142" i="11" s="1"/>
  <c r="K142" i="11"/>
  <c r="J142" i="11"/>
  <c r="R141" i="11"/>
  <c r="N141" i="11"/>
  <c r="M141" i="11"/>
  <c r="L141" i="11"/>
  <c r="P141" i="11" s="1"/>
  <c r="K141" i="11"/>
  <c r="J141" i="11"/>
  <c r="R140" i="11"/>
  <c r="L140" i="11"/>
  <c r="K140" i="11"/>
  <c r="J140" i="11"/>
  <c r="R139" i="11"/>
  <c r="N139" i="11"/>
  <c r="M139" i="11"/>
  <c r="L139" i="11"/>
  <c r="P139" i="11" s="1"/>
  <c r="K139" i="11"/>
  <c r="J139" i="11"/>
  <c r="R138" i="11"/>
  <c r="L138" i="11"/>
  <c r="M138" i="11" s="1"/>
  <c r="K138" i="11"/>
  <c r="J138" i="11"/>
  <c r="R137" i="11"/>
  <c r="L137" i="11"/>
  <c r="K137" i="11"/>
  <c r="J137" i="11"/>
  <c r="R136" i="11"/>
  <c r="L136" i="11"/>
  <c r="M136" i="11" s="1"/>
  <c r="K136" i="11"/>
  <c r="J136" i="11"/>
  <c r="R135" i="11"/>
  <c r="L135" i="11"/>
  <c r="P135" i="11" s="1"/>
  <c r="K135" i="11"/>
  <c r="J135" i="11"/>
  <c r="R134" i="11"/>
  <c r="L134" i="11"/>
  <c r="K134" i="11"/>
  <c r="J134" i="11"/>
  <c r="R133" i="11"/>
  <c r="P133" i="11"/>
  <c r="O133" i="11"/>
  <c r="N133" i="11"/>
  <c r="M133" i="11"/>
  <c r="L133" i="11"/>
  <c r="K133" i="11"/>
  <c r="J133" i="11"/>
  <c r="R132" i="11"/>
  <c r="L132" i="11"/>
  <c r="M132" i="11" s="1"/>
  <c r="K132" i="11"/>
  <c r="J132" i="11"/>
  <c r="R131" i="11"/>
  <c r="L131" i="11"/>
  <c r="K131" i="11"/>
  <c r="J131" i="11"/>
  <c r="R130" i="11"/>
  <c r="L130" i="11"/>
  <c r="M130" i="11" s="1"/>
  <c r="K130" i="11"/>
  <c r="J130" i="11"/>
  <c r="R129" i="11"/>
  <c r="L129" i="11"/>
  <c r="M129" i="11" s="1"/>
  <c r="K129" i="11"/>
  <c r="J129" i="11"/>
  <c r="R128" i="11"/>
  <c r="L128" i="11"/>
  <c r="K128" i="11"/>
  <c r="J128" i="11"/>
  <c r="R127" i="11"/>
  <c r="P127" i="11"/>
  <c r="O127" i="11"/>
  <c r="N127" i="11"/>
  <c r="M127" i="11"/>
  <c r="L127" i="11"/>
  <c r="K127" i="11"/>
  <c r="J127" i="11"/>
  <c r="R126" i="11"/>
  <c r="L126" i="11"/>
  <c r="P126" i="11" s="1"/>
  <c r="K126" i="11"/>
  <c r="J126" i="11"/>
  <c r="R125" i="11"/>
  <c r="L125" i="11"/>
  <c r="K125" i="11"/>
  <c r="J125" i="11"/>
  <c r="R124" i="11"/>
  <c r="L124" i="11"/>
  <c r="P124" i="11" s="1"/>
  <c r="K124" i="11"/>
  <c r="J124" i="11"/>
  <c r="R123" i="11"/>
  <c r="P123" i="11"/>
  <c r="O123" i="11"/>
  <c r="N123" i="11"/>
  <c r="M123" i="11"/>
  <c r="L123" i="11"/>
  <c r="K123" i="11"/>
  <c r="J123" i="11"/>
  <c r="R122" i="11"/>
  <c r="L122" i="11"/>
  <c r="K122" i="11"/>
  <c r="J122" i="11"/>
  <c r="R121" i="11"/>
  <c r="P121" i="11"/>
  <c r="O121" i="11"/>
  <c r="N121" i="11"/>
  <c r="M121" i="11"/>
  <c r="L121" i="11"/>
  <c r="K121" i="11"/>
  <c r="J121" i="11"/>
  <c r="R120" i="11"/>
  <c r="L120" i="11"/>
  <c r="M120" i="11" s="1"/>
  <c r="K120" i="11"/>
  <c r="J120" i="11"/>
  <c r="R119" i="11"/>
  <c r="L119" i="11"/>
  <c r="K119" i="11"/>
  <c r="J119" i="11"/>
  <c r="R118" i="11"/>
  <c r="L118" i="11"/>
  <c r="P118" i="11" s="1"/>
  <c r="K118" i="11"/>
  <c r="J118" i="11"/>
  <c r="R117" i="11"/>
  <c r="L117" i="11"/>
  <c r="P117" i="11" s="1"/>
  <c r="K117" i="11"/>
  <c r="J117" i="11"/>
  <c r="R116" i="11"/>
  <c r="L116" i="11"/>
  <c r="K116" i="11"/>
  <c r="J116" i="11"/>
  <c r="R115" i="11"/>
  <c r="L115" i="11"/>
  <c r="N115" i="11" s="1"/>
  <c r="K115" i="11"/>
  <c r="J115" i="11"/>
  <c r="R114" i="11"/>
  <c r="L114" i="11"/>
  <c r="P114" i="11" s="1"/>
  <c r="K114" i="11"/>
  <c r="J114" i="11"/>
  <c r="R113" i="11"/>
  <c r="L113" i="11"/>
  <c r="K113" i="11"/>
  <c r="J113" i="11"/>
  <c r="R112" i="11"/>
  <c r="L112" i="11"/>
  <c r="P112" i="11" s="1"/>
  <c r="K112" i="11"/>
  <c r="J112" i="11"/>
  <c r="R111" i="11"/>
  <c r="L111" i="11"/>
  <c r="K111" i="11"/>
  <c r="J111" i="11"/>
  <c r="R110" i="11"/>
  <c r="L110" i="11"/>
  <c r="K110" i="11"/>
  <c r="J110" i="11"/>
  <c r="R109" i="11"/>
  <c r="L109" i="11"/>
  <c r="N109" i="11" s="1"/>
  <c r="K109" i="11"/>
  <c r="J109" i="11"/>
  <c r="R108" i="11"/>
  <c r="L108" i="11"/>
  <c r="P108" i="11" s="1"/>
  <c r="K108" i="11"/>
  <c r="J108" i="11"/>
  <c r="R107" i="11"/>
  <c r="L107" i="11"/>
  <c r="K107" i="11"/>
  <c r="J107" i="11"/>
  <c r="R106" i="11"/>
  <c r="P106" i="11"/>
  <c r="O106" i="11"/>
  <c r="N106" i="11"/>
  <c r="M106" i="11"/>
  <c r="L106" i="11"/>
  <c r="K106" i="11"/>
  <c r="J106" i="11"/>
  <c r="R105" i="11"/>
  <c r="L105" i="11"/>
  <c r="M105" i="11" s="1"/>
  <c r="K105" i="11"/>
  <c r="J105" i="11"/>
  <c r="R104" i="11"/>
  <c r="L104" i="11"/>
  <c r="K104" i="11"/>
  <c r="J104" i="11"/>
  <c r="R103" i="11"/>
  <c r="L103" i="11"/>
  <c r="M103" i="11" s="1"/>
  <c r="K103" i="11"/>
  <c r="J103" i="11"/>
  <c r="R102" i="11"/>
  <c r="L102" i="11"/>
  <c r="M102" i="11" s="1"/>
  <c r="K102" i="11"/>
  <c r="J102" i="11"/>
  <c r="R101" i="11"/>
  <c r="L101" i="11"/>
  <c r="K101" i="11"/>
  <c r="J101" i="11"/>
  <c r="R100" i="11"/>
  <c r="P100" i="11"/>
  <c r="O100" i="11"/>
  <c r="N100" i="11"/>
  <c r="M100" i="11"/>
  <c r="L100" i="11"/>
  <c r="K100" i="11"/>
  <c r="J100" i="11"/>
  <c r="R99" i="11"/>
  <c r="L99" i="11"/>
  <c r="P99" i="11" s="1"/>
  <c r="K99" i="11"/>
  <c r="J99" i="11"/>
  <c r="R98" i="11"/>
  <c r="L98" i="11"/>
  <c r="K98" i="11"/>
  <c r="J98" i="11"/>
  <c r="R97" i="11"/>
  <c r="L97" i="11"/>
  <c r="P97" i="11" s="1"/>
  <c r="K97" i="11"/>
  <c r="J97" i="11"/>
  <c r="R96" i="11"/>
  <c r="P96" i="11"/>
  <c r="O96" i="11"/>
  <c r="N96" i="11"/>
  <c r="M96" i="11"/>
  <c r="L96" i="11"/>
  <c r="K96" i="11"/>
  <c r="J96" i="11"/>
  <c r="R95" i="11"/>
  <c r="L95" i="11"/>
  <c r="K95" i="11"/>
  <c r="J95" i="11"/>
  <c r="R94" i="11"/>
  <c r="P94" i="11"/>
  <c r="O94" i="11"/>
  <c r="N94" i="11"/>
  <c r="M94" i="11"/>
  <c r="L94" i="11"/>
  <c r="K94" i="11"/>
  <c r="J94" i="11"/>
  <c r="R93" i="11"/>
  <c r="L93" i="11"/>
  <c r="M93" i="11" s="1"/>
  <c r="K93" i="11"/>
  <c r="J93" i="11"/>
  <c r="R92" i="11"/>
  <c r="L92" i="11"/>
  <c r="K92" i="11"/>
  <c r="J92" i="11"/>
  <c r="R91" i="11"/>
  <c r="L91" i="11"/>
  <c r="P91" i="11" s="1"/>
  <c r="K91" i="11"/>
  <c r="J91" i="11"/>
  <c r="R90" i="11"/>
  <c r="L90" i="11"/>
  <c r="P90" i="11" s="1"/>
  <c r="K90" i="11"/>
  <c r="J90" i="11"/>
  <c r="R89" i="11"/>
  <c r="L89" i="11"/>
  <c r="K89" i="11"/>
  <c r="J89" i="11"/>
  <c r="R88" i="11"/>
  <c r="L88" i="11"/>
  <c r="M88" i="11" s="1"/>
  <c r="K88" i="11"/>
  <c r="J88" i="11"/>
  <c r="R87" i="11"/>
  <c r="L87" i="11"/>
  <c r="P87" i="11" s="1"/>
  <c r="K87" i="11"/>
  <c r="J87" i="11"/>
  <c r="R86" i="11"/>
  <c r="L86" i="11"/>
  <c r="K86" i="11"/>
  <c r="J86" i="11"/>
  <c r="R85" i="11"/>
  <c r="L85" i="11"/>
  <c r="P85" i="11" s="1"/>
  <c r="K85" i="11"/>
  <c r="J85" i="11"/>
  <c r="R84" i="11"/>
  <c r="L84" i="11"/>
  <c r="M84" i="11" s="1"/>
  <c r="K84" i="11"/>
  <c r="J84" i="11"/>
  <c r="R83" i="11"/>
  <c r="L83" i="11"/>
  <c r="K83" i="11"/>
  <c r="J83" i="11"/>
  <c r="R82" i="11"/>
  <c r="L82" i="11"/>
  <c r="O82" i="11" s="1"/>
  <c r="K82" i="11"/>
  <c r="J82" i="11"/>
  <c r="R81" i="11"/>
  <c r="L81" i="11"/>
  <c r="P81" i="11" s="1"/>
  <c r="K81" i="11"/>
  <c r="J81" i="11"/>
  <c r="R80" i="11"/>
  <c r="L80" i="11"/>
  <c r="K80" i="11"/>
  <c r="J80" i="11"/>
  <c r="R79" i="11"/>
  <c r="P79" i="11"/>
  <c r="O79" i="11"/>
  <c r="N79" i="11"/>
  <c r="M79" i="11"/>
  <c r="L79" i="11"/>
  <c r="K79" i="11"/>
  <c r="J79" i="11"/>
  <c r="R78" i="11"/>
  <c r="L78" i="11"/>
  <c r="N78" i="11" s="1"/>
  <c r="K78" i="11"/>
  <c r="J78" i="11"/>
  <c r="R77" i="11"/>
  <c r="L77" i="11"/>
  <c r="K77" i="11"/>
  <c r="J77" i="11"/>
  <c r="R76" i="11"/>
  <c r="L76" i="11"/>
  <c r="O76" i="11" s="1"/>
  <c r="K76" i="11"/>
  <c r="J76" i="11"/>
  <c r="R75" i="11"/>
  <c r="L75" i="11"/>
  <c r="M75" i="11" s="1"/>
  <c r="K75" i="11"/>
  <c r="J75" i="11"/>
  <c r="R74" i="11"/>
  <c r="L74" i="11"/>
  <c r="K74" i="11"/>
  <c r="J74" i="11"/>
  <c r="R73" i="11"/>
  <c r="P73" i="11"/>
  <c r="O73" i="11"/>
  <c r="N73" i="11"/>
  <c r="M73" i="11"/>
  <c r="L73" i="11"/>
  <c r="K73" i="11"/>
  <c r="J73" i="11"/>
  <c r="R72" i="11"/>
  <c r="L72" i="11"/>
  <c r="P72" i="11" s="1"/>
  <c r="K72" i="11"/>
  <c r="J72" i="11"/>
  <c r="R71" i="11"/>
  <c r="L71" i="11"/>
  <c r="K71" i="11"/>
  <c r="J71" i="11"/>
  <c r="R70" i="11"/>
  <c r="L70" i="11"/>
  <c r="P70" i="11" s="1"/>
  <c r="K70" i="11"/>
  <c r="J70" i="11"/>
  <c r="R69" i="11"/>
  <c r="P69" i="11"/>
  <c r="O69" i="11"/>
  <c r="N69" i="11"/>
  <c r="M69" i="11"/>
  <c r="L69" i="11"/>
  <c r="K69" i="11"/>
  <c r="J69" i="11"/>
  <c r="R68" i="11"/>
  <c r="L68" i="11"/>
  <c r="K68" i="11"/>
  <c r="J68" i="11"/>
  <c r="R67" i="11"/>
  <c r="P67" i="11"/>
  <c r="O67" i="11"/>
  <c r="N67" i="11"/>
  <c r="M67" i="11"/>
  <c r="L67" i="11"/>
  <c r="K67" i="11"/>
  <c r="J67" i="11"/>
  <c r="R66" i="11"/>
  <c r="L66" i="11"/>
  <c r="K66" i="11"/>
  <c r="J66" i="11"/>
  <c r="R65" i="11"/>
  <c r="L65" i="11"/>
  <c r="K65" i="11"/>
  <c r="J65" i="11"/>
  <c r="R64" i="11"/>
  <c r="L64" i="11"/>
  <c r="M64" i="11" s="1"/>
  <c r="K64" i="11"/>
  <c r="J64" i="11"/>
  <c r="R63" i="11"/>
  <c r="L63" i="11"/>
  <c r="P63" i="11" s="1"/>
  <c r="K63" i="11"/>
  <c r="J63" i="11"/>
  <c r="R62" i="11"/>
  <c r="L62" i="11"/>
  <c r="K62" i="11"/>
  <c r="J62" i="11"/>
  <c r="R61" i="11"/>
  <c r="L61" i="11"/>
  <c r="P61" i="11" s="1"/>
  <c r="K61" i="11"/>
  <c r="J61" i="11"/>
  <c r="R60" i="11"/>
  <c r="L60" i="11"/>
  <c r="M60" i="11" s="1"/>
  <c r="K60" i="11"/>
  <c r="J60" i="11"/>
  <c r="R59" i="11"/>
  <c r="L59" i="11"/>
  <c r="K59" i="11"/>
  <c r="J59" i="11"/>
  <c r="R58" i="11"/>
  <c r="L58" i="11"/>
  <c r="M58" i="11" s="1"/>
  <c r="K58" i="11"/>
  <c r="J58" i="11"/>
  <c r="R57" i="11"/>
  <c r="L57" i="11"/>
  <c r="M57" i="11" s="1"/>
  <c r="K57" i="11"/>
  <c r="J57" i="11"/>
  <c r="R56" i="11"/>
  <c r="L56" i="11"/>
  <c r="K56" i="11"/>
  <c r="J56" i="11"/>
  <c r="R55" i="11"/>
  <c r="L55" i="11"/>
  <c r="O55" i="11" s="1"/>
  <c r="K55" i="11"/>
  <c r="J55" i="11"/>
  <c r="R54" i="11"/>
  <c r="L54" i="11"/>
  <c r="P54" i="11" s="1"/>
  <c r="K54" i="11"/>
  <c r="J54" i="11"/>
  <c r="R53" i="11"/>
  <c r="L53" i="11"/>
  <c r="K53" i="11"/>
  <c r="J53" i="11"/>
  <c r="R52" i="11"/>
  <c r="P52" i="11"/>
  <c r="O52" i="11"/>
  <c r="N52" i="11"/>
  <c r="M52" i="11"/>
  <c r="L52" i="11"/>
  <c r="K52" i="11"/>
  <c r="J52" i="11"/>
  <c r="R51" i="11"/>
  <c r="L51" i="11"/>
  <c r="N51" i="11" s="1"/>
  <c r="K51" i="11"/>
  <c r="J51" i="11"/>
  <c r="R50" i="11"/>
  <c r="L50" i="11"/>
  <c r="K50" i="11"/>
  <c r="J50" i="11"/>
  <c r="R49" i="11"/>
  <c r="L49" i="11"/>
  <c r="O49" i="11" s="1"/>
  <c r="K49" i="11"/>
  <c r="J49" i="11"/>
  <c r="R48" i="11"/>
  <c r="L48" i="11"/>
  <c r="K48" i="11"/>
  <c r="J48" i="11"/>
  <c r="R47" i="11"/>
  <c r="L47" i="11"/>
  <c r="K47" i="11"/>
  <c r="J47" i="11"/>
  <c r="R46" i="11"/>
  <c r="P46" i="11"/>
  <c r="O46" i="11"/>
  <c r="N46" i="11"/>
  <c r="M46" i="11"/>
  <c r="L46" i="11"/>
  <c r="K46" i="11"/>
  <c r="J46" i="11"/>
  <c r="R45" i="11"/>
  <c r="L45" i="11"/>
  <c r="P45" i="11" s="1"/>
  <c r="K45" i="11"/>
  <c r="J45" i="11"/>
  <c r="R44" i="11"/>
  <c r="L44" i="11"/>
  <c r="K44" i="11"/>
  <c r="J44" i="11"/>
  <c r="R43" i="11"/>
  <c r="L43" i="11"/>
  <c r="M43" i="11" s="1"/>
  <c r="K43" i="11"/>
  <c r="J43" i="11"/>
  <c r="R42" i="11"/>
  <c r="P42" i="11"/>
  <c r="O42" i="11"/>
  <c r="N42" i="11"/>
  <c r="M42" i="11"/>
  <c r="L42" i="11"/>
  <c r="K42" i="11"/>
  <c r="J42" i="11"/>
  <c r="R41" i="11"/>
  <c r="L41" i="11"/>
  <c r="K41" i="11"/>
  <c r="J41" i="11"/>
  <c r="R40" i="11"/>
  <c r="P40" i="11"/>
  <c r="O40" i="11"/>
  <c r="N40" i="11"/>
  <c r="M40" i="11"/>
  <c r="L40" i="11"/>
  <c r="K40" i="11"/>
  <c r="J40" i="11"/>
  <c r="R39" i="11"/>
  <c r="L39" i="11"/>
  <c r="K39" i="11"/>
  <c r="J39" i="11"/>
  <c r="R38" i="11"/>
  <c r="L38" i="11"/>
  <c r="K38" i="11"/>
  <c r="J38" i="11"/>
  <c r="R37" i="11"/>
  <c r="L37" i="11"/>
  <c r="P37" i="11" s="1"/>
  <c r="K37" i="11"/>
  <c r="J37" i="11"/>
  <c r="R36" i="11"/>
  <c r="L36" i="11"/>
  <c r="P36" i="11" s="1"/>
  <c r="K36" i="11"/>
  <c r="J36" i="11"/>
  <c r="R35" i="11"/>
  <c r="L35" i="11"/>
  <c r="K35" i="11"/>
  <c r="J35" i="11"/>
  <c r="R34" i="11"/>
  <c r="L34" i="11"/>
  <c r="O34" i="11" s="1"/>
  <c r="K34" i="11"/>
  <c r="J34" i="11"/>
  <c r="R33" i="11"/>
  <c r="L33" i="11"/>
  <c r="P33" i="11" s="1"/>
  <c r="K33" i="11"/>
  <c r="J33" i="11"/>
  <c r="R32" i="11"/>
  <c r="L32" i="11"/>
  <c r="K32" i="11"/>
  <c r="J32" i="11"/>
  <c r="R31" i="11"/>
  <c r="L31" i="11"/>
  <c r="P31" i="11" s="1"/>
  <c r="K31" i="11"/>
  <c r="J31" i="11"/>
  <c r="R30" i="11"/>
  <c r="M30" i="11"/>
  <c r="L30" i="11"/>
  <c r="K30" i="11"/>
  <c r="J30" i="11"/>
  <c r="R29" i="11"/>
  <c r="L29" i="11"/>
  <c r="K29" i="11"/>
  <c r="J29" i="11"/>
  <c r="R28" i="11"/>
  <c r="P28" i="11"/>
  <c r="O28" i="11"/>
  <c r="N28" i="11"/>
  <c r="M28" i="11"/>
  <c r="L28" i="11"/>
  <c r="K28" i="11"/>
  <c r="J28" i="11"/>
  <c r="R27" i="11"/>
  <c r="L27" i="11"/>
  <c r="P27" i="11" s="1"/>
  <c r="K27" i="11"/>
  <c r="J27" i="11"/>
  <c r="R26" i="11"/>
  <c r="L26" i="11"/>
  <c r="K26" i="11"/>
  <c r="J26" i="11"/>
  <c r="R25" i="11"/>
  <c r="P25" i="11"/>
  <c r="O25" i="11"/>
  <c r="N25" i="11"/>
  <c r="L25" i="11"/>
  <c r="M25" i="11" s="1"/>
  <c r="K25" i="11"/>
  <c r="J25" i="11"/>
  <c r="R24" i="11"/>
  <c r="P24" i="11"/>
  <c r="O24" i="11"/>
  <c r="N24" i="11"/>
  <c r="M24" i="11"/>
  <c r="L24" i="11"/>
  <c r="K24" i="11"/>
  <c r="J24" i="11"/>
  <c r="R23" i="11"/>
  <c r="L23" i="11"/>
  <c r="K23" i="11"/>
  <c r="J23" i="11"/>
  <c r="R22" i="11"/>
  <c r="L22" i="11"/>
  <c r="N22" i="11" s="1"/>
  <c r="K22" i="11"/>
  <c r="J22" i="11"/>
  <c r="R21" i="11"/>
  <c r="L21" i="11"/>
  <c r="K21" i="11"/>
  <c r="J21" i="11"/>
  <c r="R20" i="11"/>
  <c r="L20" i="11"/>
  <c r="M20" i="11" s="1"/>
  <c r="K20" i="11"/>
  <c r="J20" i="11"/>
  <c r="U19" i="11"/>
  <c r="V19" i="11" s="1"/>
  <c r="W19" i="11" s="1"/>
  <c r="X19" i="11" s="1"/>
  <c r="R19" i="11"/>
  <c r="L19" i="11"/>
  <c r="N19" i="11" s="1"/>
  <c r="K19" i="11"/>
  <c r="J19" i="11"/>
  <c r="R18" i="11"/>
  <c r="L18" i="11"/>
  <c r="M18" i="11" s="1"/>
  <c r="K18" i="11"/>
  <c r="J18" i="11"/>
  <c r="R17" i="11"/>
  <c r="L17" i="11"/>
  <c r="O17" i="11" s="1"/>
  <c r="K17" i="11"/>
  <c r="J17" i="11"/>
  <c r="R16" i="11"/>
  <c r="L16" i="11"/>
  <c r="K16" i="11"/>
  <c r="J16" i="11"/>
  <c r="X15" i="11"/>
  <c r="W15" i="11"/>
  <c r="V15" i="11"/>
  <c r="U15" i="11"/>
  <c r="R15" i="11"/>
  <c r="L15" i="11"/>
  <c r="K15" i="11"/>
  <c r="J15" i="11"/>
  <c r="R14" i="11"/>
  <c r="L14" i="11"/>
  <c r="M14" i="11" s="1"/>
  <c r="K14" i="11"/>
  <c r="J14" i="11"/>
  <c r="R13" i="11"/>
  <c r="L13" i="11"/>
  <c r="P13" i="11" s="1"/>
  <c r="K13" i="11"/>
  <c r="J13" i="11"/>
  <c r="R12" i="11"/>
  <c r="L12" i="11"/>
  <c r="N12" i="11" s="1"/>
  <c r="K12" i="11"/>
  <c r="J12" i="11"/>
  <c r="V11" i="11"/>
  <c r="U11" i="11"/>
  <c r="R11" i="11"/>
  <c r="P11" i="11"/>
  <c r="L11" i="11"/>
  <c r="K11" i="11"/>
  <c r="J11" i="11"/>
  <c r="V10" i="11"/>
  <c r="U10" i="11"/>
  <c r="R10" i="11"/>
  <c r="L10" i="11"/>
  <c r="M10" i="11" s="1"/>
  <c r="K10" i="11"/>
  <c r="J10" i="11"/>
  <c r="V9" i="11"/>
  <c r="U9" i="11"/>
  <c r="R9" i="11"/>
  <c r="L9" i="11"/>
  <c r="K9" i="11"/>
  <c r="J9" i="11"/>
  <c r="V8" i="11"/>
  <c r="U8" i="11"/>
  <c r="R8" i="11"/>
  <c r="L8" i="11"/>
  <c r="M8" i="11" s="1"/>
  <c r="K8" i="11"/>
  <c r="J8" i="11"/>
  <c r="R7" i="11"/>
  <c r="N7" i="11"/>
  <c r="L7" i="11"/>
  <c r="M7" i="11" s="1"/>
  <c r="K7" i="11"/>
  <c r="J7" i="11"/>
  <c r="R6" i="11"/>
  <c r="P6" i="11"/>
  <c r="O6" i="11"/>
  <c r="N6" i="11"/>
  <c r="M6" i="11"/>
  <c r="L6" i="11"/>
  <c r="K6" i="11"/>
  <c r="J6" i="11"/>
  <c r="V5" i="11"/>
  <c r="R5" i="11"/>
  <c r="L5" i="11"/>
  <c r="P5" i="11" s="1"/>
  <c r="K5" i="11"/>
  <c r="J5" i="11"/>
  <c r="U30" i="11"/>
  <c r="V4" i="11"/>
  <c r="R4" i="11"/>
  <c r="P4" i="11"/>
  <c r="O4" i="11"/>
  <c r="L4" i="11"/>
  <c r="N4" i="11" s="1"/>
  <c r="K4" i="11"/>
  <c r="J4" i="11"/>
  <c r="U29" i="11"/>
  <c r="V3" i="11"/>
  <c r="R3" i="11"/>
  <c r="L3" i="11"/>
  <c r="P3" i="11" s="1"/>
  <c r="K3" i="11"/>
  <c r="J3" i="11"/>
  <c r="U28" i="11"/>
  <c r="V2" i="11"/>
  <c r="T2" i="11"/>
  <c r="R2" i="11"/>
  <c r="L2" i="11"/>
  <c r="K2" i="11"/>
  <c r="J2" i="11"/>
  <c r="M34" i="11" l="1"/>
  <c r="P51" i="11"/>
  <c r="O115" i="11"/>
  <c r="O132" i="11"/>
  <c r="O136" i="11"/>
  <c r="N142" i="11"/>
  <c r="M85" i="11"/>
  <c r="M87" i="11"/>
  <c r="M91" i="11"/>
  <c r="P103" i="11"/>
  <c r="P130" i="11"/>
  <c r="M97" i="11"/>
  <c r="M112" i="11"/>
  <c r="M114" i="11"/>
  <c r="M118" i="11"/>
  <c r="M124" i="11"/>
  <c r="P142" i="11"/>
  <c r="P157" i="11"/>
  <c r="P159" i="11"/>
  <c r="P163" i="11"/>
  <c r="P169" i="11"/>
  <c r="P184" i="11"/>
  <c r="P186" i="11"/>
  <c r="P190" i="11"/>
  <c r="M61" i="11"/>
  <c r="M76" i="11"/>
  <c r="N88" i="11"/>
  <c r="M109" i="11"/>
  <c r="N10" i="11"/>
  <c r="M157" i="11"/>
  <c r="M159" i="11"/>
  <c r="M190" i="11"/>
  <c r="O3" i="11"/>
  <c r="O14" i="11"/>
  <c r="O18" i="11"/>
  <c r="P49" i="11"/>
  <c r="P76" i="11"/>
  <c r="O105" i="11"/>
  <c r="O109" i="11"/>
  <c r="O130" i="11"/>
  <c r="N163" i="11"/>
  <c r="N184" i="11"/>
  <c r="N190" i="11"/>
  <c r="P10" i="11"/>
  <c r="P18" i="11"/>
  <c r="M31" i="11"/>
  <c r="M33" i="11"/>
  <c r="M37" i="11"/>
  <c r="P105" i="11"/>
  <c r="P109" i="11"/>
  <c r="P115" i="11"/>
  <c r="P132" i="11"/>
  <c r="P136" i="11"/>
  <c r="O157" i="11"/>
  <c r="O163" i="11"/>
  <c r="O169" i="11"/>
  <c r="O184" i="11"/>
  <c r="O186" i="11"/>
  <c r="N37" i="11"/>
  <c r="N43" i="11"/>
  <c r="N70" i="11"/>
  <c r="N85" i="11"/>
  <c r="N87" i="11"/>
  <c r="N91" i="11"/>
  <c r="O58" i="11"/>
  <c r="O85" i="11"/>
  <c r="O87" i="11"/>
  <c r="N97" i="11"/>
  <c r="M49" i="11"/>
  <c r="M51" i="11"/>
  <c r="M55" i="11"/>
  <c r="M3" i="11"/>
  <c r="N49" i="11"/>
  <c r="M115" i="11"/>
  <c r="O78" i="11"/>
  <c r="O88" i="11"/>
  <c r="N103" i="11"/>
  <c r="N105" i="11"/>
  <c r="N130" i="11"/>
  <c r="N132" i="11"/>
  <c r="N136" i="11"/>
  <c r="M169" i="11"/>
  <c r="M186" i="11"/>
  <c r="P34" i="11"/>
  <c r="P55" i="11"/>
  <c r="P78" i="11"/>
  <c r="P88" i="11"/>
  <c r="O103" i="11"/>
  <c r="M70" i="11"/>
  <c r="O142" i="11"/>
  <c r="O159" i="11"/>
  <c r="N31" i="11"/>
  <c r="N33" i="11"/>
  <c r="N58" i="11"/>
  <c r="N60" i="11"/>
  <c r="N64" i="11"/>
  <c r="O31" i="11"/>
  <c r="O33" i="11"/>
  <c r="O37" i="11"/>
  <c r="O43" i="11"/>
  <c r="O60" i="11"/>
  <c r="O64" i="11"/>
  <c r="O70" i="11"/>
  <c r="O91" i="11"/>
  <c r="N112" i="11"/>
  <c r="N114" i="11"/>
  <c r="N118" i="11"/>
  <c r="N124" i="11"/>
  <c r="P43" i="11"/>
  <c r="P58" i="11"/>
  <c r="P60" i="11"/>
  <c r="P64" i="11"/>
  <c r="O97" i="11"/>
  <c r="O112" i="11"/>
  <c r="O114" i="11"/>
  <c r="O118" i="11"/>
  <c r="O124" i="11"/>
  <c r="M78" i="11"/>
  <c r="N55" i="11"/>
  <c r="N3" i="11"/>
  <c r="N18" i="11"/>
  <c r="P22" i="11"/>
  <c r="O51" i="11"/>
  <c r="O10" i="11"/>
  <c r="O139" i="11"/>
  <c r="O141" i="11"/>
  <c r="O145" i="11"/>
  <c r="O151" i="11"/>
  <c r="O166" i="11"/>
  <c r="O168" i="11"/>
  <c r="O172" i="11"/>
  <c r="O178" i="11"/>
  <c r="M82" i="11"/>
  <c r="O22" i="11"/>
  <c r="N61" i="11"/>
  <c r="N76" i="11"/>
  <c r="N82" i="11"/>
  <c r="P82" i="11"/>
  <c r="P14" i="11"/>
  <c r="P17" i="11"/>
  <c r="M19" i="11"/>
  <c r="N34" i="11"/>
  <c r="N14" i="11"/>
  <c r="O61" i="11"/>
  <c r="O16" i="11"/>
  <c r="P16" i="11"/>
  <c r="M16" i="11"/>
  <c r="P44" i="11"/>
  <c r="O44" i="11"/>
  <c r="N44" i="11"/>
  <c r="M44" i="11"/>
  <c r="N16" i="11"/>
  <c r="O165" i="11"/>
  <c r="P165" i="11"/>
  <c r="M165" i="11"/>
  <c r="N165" i="11"/>
  <c r="M13" i="11"/>
  <c r="P26" i="11"/>
  <c r="O26" i="11"/>
  <c r="N26" i="11"/>
  <c r="M26" i="11"/>
  <c r="N39" i="11"/>
  <c r="P39" i="11"/>
  <c r="O39" i="11"/>
  <c r="O13" i="11"/>
  <c r="M39" i="11"/>
  <c r="P179" i="11"/>
  <c r="O179" i="11"/>
  <c r="N179" i="11"/>
  <c r="M179" i="11"/>
  <c r="O57" i="11"/>
  <c r="N57" i="11"/>
  <c r="P57" i="11"/>
  <c r="P89" i="11"/>
  <c r="O89" i="11"/>
  <c r="M89" i="11"/>
  <c r="N89" i="11"/>
  <c r="P134" i="11"/>
  <c r="O134" i="11"/>
  <c r="N134" i="11"/>
  <c r="M134" i="11"/>
  <c r="N13" i="11"/>
  <c r="O15" i="11"/>
  <c r="P15" i="11"/>
  <c r="N15" i="11"/>
  <c r="M15" i="11"/>
  <c r="O147" i="11"/>
  <c r="P147" i="11"/>
  <c r="N147" i="11"/>
  <c r="M147" i="11"/>
  <c r="O21" i="11"/>
  <c r="P21" i="11"/>
  <c r="N21" i="11"/>
  <c r="P53" i="11"/>
  <c r="O53" i="11"/>
  <c r="N53" i="11"/>
  <c r="M53" i="11"/>
  <c r="O174" i="11"/>
  <c r="P174" i="11"/>
  <c r="N174" i="11"/>
  <c r="M174" i="11"/>
  <c r="N66" i="11"/>
  <c r="P66" i="11"/>
  <c r="O66" i="11"/>
  <c r="P98" i="11"/>
  <c r="O98" i="11"/>
  <c r="M98" i="11"/>
  <c r="N98" i="11"/>
  <c r="P35" i="11"/>
  <c r="O35" i="11"/>
  <c r="N35" i="11"/>
  <c r="M35" i="11"/>
  <c r="M66" i="11"/>
  <c r="O111" i="11"/>
  <c r="N111" i="11"/>
  <c r="P111" i="11"/>
  <c r="P143" i="11"/>
  <c r="O143" i="11"/>
  <c r="N143" i="11"/>
  <c r="M143" i="11"/>
  <c r="O2" i="11"/>
  <c r="P2" i="11"/>
  <c r="N2" i="11"/>
  <c r="O48" i="11"/>
  <c r="P48" i="11"/>
  <c r="N48" i="11"/>
  <c r="P80" i="11"/>
  <c r="O80" i="11"/>
  <c r="M80" i="11"/>
  <c r="N80" i="11"/>
  <c r="M111" i="11"/>
  <c r="P156" i="11"/>
  <c r="O156" i="11"/>
  <c r="N156" i="11"/>
  <c r="M2" i="11"/>
  <c r="M48" i="11"/>
  <c r="N93" i="11"/>
  <c r="P93" i="11"/>
  <c r="O93" i="11"/>
  <c r="P125" i="11"/>
  <c r="O125" i="11"/>
  <c r="M125" i="11"/>
  <c r="N125" i="11"/>
  <c r="M156" i="11"/>
  <c r="P170" i="11"/>
  <c r="O170" i="11"/>
  <c r="N170" i="11"/>
  <c r="M170" i="11"/>
  <c r="O183" i="11"/>
  <c r="M183" i="11"/>
  <c r="P183" i="11"/>
  <c r="N183" i="11"/>
  <c r="P75" i="11"/>
  <c r="O75" i="11"/>
  <c r="N75" i="11"/>
  <c r="P107" i="11"/>
  <c r="O107" i="11"/>
  <c r="M107" i="11"/>
  <c r="N107" i="11"/>
  <c r="O120" i="11"/>
  <c r="N120" i="11"/>
  <c r="P120" i="11"/>
  <c r="P152" i="11"/>
  <c r="O152" i="11"/>
  <c r="N152" i="11"/>
  <c r="M152" i="11"/>
  <c r="O102" i="11"/>
  <c r="P102" i="11"/>
  <c r="N102" i="11"/>
  <c r="P71" i="11"/>
  <c r="O71" i="11"/>
  <c r="M71" i="11"/>
  <c r="N71" i="11"/>
  <c r="O84" i="11"/>
  <c r="P84" i="11"/>
  <c r="N84" i="11"/>
  <c r="P116" i="11"/>
  <c r="O116" i="11"/>
  <c r="M116" i="11"/>
  <c r="N116" i="11"/>
  <c r="O129" i="11"/>
  <c r="N129" i="11"/>
  <c r="P129" i="11"/>
  <c r="P161" i="11"/>
  <c r="O161" i="11"/>
  <c r="N161" i="11"/>
  <c r="M161" i="11"/>
  <c r="P188" i="11"/>
  <c r="O188" i="11"/>
  <c r="N188" i="11"/>
  <c r="M188" i="11"/>
  <c r="M21" i="11"/>
  <c r="O9" i="11"/>
  <c r="N9" i="11"/>
  <c r="M9" i="11"/>
  <c r="P9" i="11"/>
  <c r="P30" i="11"/>
  <c r="O30" i="11"/>
  <c r="N30" i="11"/>
  <c r="P62" i="11"/>
  <c r="O62" i="11"/>
  <c r="N62" i="11"/>
  <c r="M62" i="11"/>
  <c r="P138" i="11"/>
  <c r="O138" i="11"/>
  <c r="N138" i="11"/>
  <c r="P77" i="11"/>
  <c r="O77" i="11"/>
  <c r="N77" i="11"/>
  <c r="M77" i="11"/>
  <c r="P104" i="11"/>
  <c r="O104" i="11"/>
  <c r="N104" i="11"/>
  <c r="M104" i="11"/>
  <c r="P113" i="11"/>
  <c r="O113" i="11"/>
  <c r="N113" i="11"/>
  <c r="M113" i="11"/>
  <c r="P131" i="11"/>
  <c r="O131" i="11"/>
  <c r="M131" i="11"/>
  <c r="N131" i="11"/>
  <c r="P149" i="11"/>
  <c r="O149" i="11"/>
  <c r="M149" i="11"/>
  <c r="N149" i="11"/>
  <c r="P176" i="11"/>
  <c r="O176" i="11"/>
  <c r="N176" i="11"/>
  <c r="M176" i="11"/>
  <c r="P185" i="11"/>
  <c r="O185" i="11"/>
  <c r="N185" i="11"/>
  <c r="M185" i="11"/>
  <c r="M5" i="11"/>
  <c r="N8" i="11"/>
  <c r="M12" i="11"/>
  <c r="M108" i="11"/>
  <c r="M126" i="11"/>
  <c r="M144" i="11"/>
  <c r="M162" i="11"/>
  <c r="M180" i="11"/>
  <c r="M189" i="11"/>
  <c r="N5" i="11"/>
  <c r="N45" i="11"/>
  <c r="N54" i="11"/>
  <c r="N72" i="11"/>
  <c r="N81" i="11"/>
  <c r="N90" i="11"/>
  <c r="N108" i="11"/>
  <c r="N117" i="11"/>
  <c r="N126" i="11"/>
  <c r="N135" i="11"/>
  <c r="N144" i="11"/>
  <c r="N153" i="11"/>
  <c r="N162" i="11"/>
  <c r="N171" i="11"/>
  <c r="N189" i="11"/>
  <c r="M4" i="11"/>
  <c r="O5" i="11"/>
  <c r="P8" i="11"/>
  <c r="N17" i="11"/>
  <c r="O27" i="11"/>
  <c r="O36" i="11"/>
  <c r="O45" i="11"/>
  <c r="O54" i="11"/>
  <c r="O63" i="11"/>
  <c r="O72" i="11"/>
  <c r="O81" i="11"/>
  <c r="O90" i="11"/>
  <c r="O99" i="11"/>
  <c r="O108" i="11"/>
  <c r="O117" i="11"/>
  <c r="O126" i="11"/>
  <c r="O135" i="11"/>
  <c r="O144" i="11"/>
  <c r="O153" i="11"/>
  <c r="O162" i="11"/>
  <c r="O171" i="11"/>
  <c r="O180" i="11"/>
  <c r="O189" i="11"/>
  <c r="P23" i="11"/>
  <c r="O23" i="11"/>
  <c r="M23" i="11"/>
  <c r="N23" i="11"/>
  <c r="P32" i="11"/>
  <c r="O32" i="11"/>
  <c r="N32" i="11"/>
  <c r="M32" i="11"/>
  <c r="P41" i="11"/>
  <c r="O41" i="11"/>
  <c r="N41" i="11"/>
  <c r="M41" i="11"/>
  <c r="P50" i="11"/>
  <c r="O50" i="11"/>
  <c r="N50" i="11"/>
  <c r="M50" i="11"/>
  <c r="P59" i="11"/>
  <c r="O59" i="11"/>
  <c r="N59" i="11"/>
  <c r="M59" i="11"/>
  <c r="P68" i="11"/>
  <c r="O68" i="11"/>
  <c r="N68" i="11"/>
  <c r="M68" i="11"/>
  <c r="P86" i="11"/>
  <c r="O86" i="11"/>
  <c r="N86" i="11"/>
  <c r="M86" i="11"/>
  <c r="P95" i="11"/>
  <c r="O95" i="11"/>
  <c r="N95" i="11"/>
  <c r="M95" i="11"/>
  <c r="P122" i="11"/>
  <c r="O122" i="11"/>
  <c r="N122" i="11"/>
  <c r="M122" i="11"/>
  <c r="P140" i="11"/>
  <c r="O140" i="11"/>
  <c r="M140" i="11"/>
  <c r="N140" i="11"/>
  <c r="P158" i="11"/>
  <c r="O158" i="11"/>
  <c r="M158" i="11"/>
  <c r="N158" i="11"/>
  <c r="P167" i="11"/>
  <c r="O167" i="11"/>
  <c r="N167" i="11"/>
  <c r="M167" i="11"/>
  <c r="M27" i="11"/>
  <c r="M36" i="11"/>
  <c r="M45" i="11"/>
  <c r="M54" i="11"/>
  <c r="M63" i="11"/>
  <c r="M72" i="11"/>
  <c r="M81" i="11"/>
  <c r="M90" i="11"/>
  <c r="M99" i="11"/>
  <c r="M117" i="11"/>
  <c r="M135" i="11"/>
  <c r="M153" i="11"/>
  <c r="M171" i="11"/>
  <c r="O8" i="11"/>
  <c r="M17" i="11"/>
  <c r="O20" i="11"/>
  <c r="P20" i="11"/>
  <c r="N27" i="11"/>
  <c r="N36" i="11"/>
  <c r="N63" i="11"/>
  <c r="N99" i="11"/>
  <c r="N180" i="11"/>
  <c r="O19" i="11"/>
  <c r="P19" i="11"/>
  <c r="N20" i="11"/>
  <c r="P29" i="11"/>
  <c r="O29" i="11"/>
  <c r="M29" i="11"/>
  <c r="N29" i="11"/>
  <c r="P38" i="11"/>
  <c r="O38" i="11"/>
  <c r="M38" i="11"/>
  <c r="N38" i="11"/>
  <c r="P47" i="11"/>
  <c r="O47" i="11"/>
  <c r="M47" i="11"/>
  <c r="N47" i="11"/>
  <c r="P56" i="11"/>
  <c r="O56" i="11"/>
  <c r="M56" i="11"/>
  <c r="N56" i="11"/>
  <c r="P65" i="11"/>
  <c r="O65" i="11"/>
  <c r="M65" i="11"/>
  <c r="N65" i="11"/>
  <c r="P74" i="11"/>
  <c r="O74" i="11"/>
  <c r="N74" i="11"/>
  <c r="M74" i="11"/>
  <c r="P83" i="11"/>
  <c r="O83" i="11"/>
  <c r="N83" i="11"/>
  <c r="M83" i="11"/>
  <c r="P92" i="11"/>
  <c r="O92" i="11"/>
  <c r="N92" i="11"/>
  <c r="M92" i="11"/>
  <c r="P101" i="11"/>
  <c r="O101" i="11"/>
  <c r="N101" i="11"/>
  <c r="M101" i="11"/>
  <c r="P110" i="11"/>
  <c r="O110" i="11"/>
  <c r="N110" i="11"/>
  <c r="M110" i="11"/>
  <c r="P119" i="11"/>
  <c r="O119" i="11"/>
  <c r="N119" i="11"/>
  <c r="M119" i="11"/>
  <c r="P128" i="11"/>
  <c r="O128" i="11"/>
  <c r="N128" i="11"/>
  <c r="M128" i="11"/>
  <c r="P137" i="11"/>
  <c r="O137" i="11"/>
  <c r="N137" i="11"/>
  <c r="M137" i="11"/>
  <c r="P146" i="11"/>
  <c r="O146" i="11"/>
  <c r="N146" i="11"/>
  <c r="M146" i="11"/>
  <c r="P155" i="11"/>
  <c r="O155" i="11"/>
  <c r="N155" i="11"/>
  <c r="M155" i="11"/>
  <c r="P164" i="11"/>
  <c r="O164" i="11"/>
  <c r="N164" i="11"/>
  <c r="M164" i="11"/>
  <c r="P173" i="11"/>
  <c r="O173" i="11"/>
  <c r="N173" i="11"/>
  <c r="M173" i="11"/>
  <c r="P182" i="11"/>
  <c r="O182" i="11"/>
  <c r="N182" i="11"/>
  <c r="M182" i="11"/>
  <c r="P191" i="11"/>
  <c r="O191" i="11"/>
  <c r="N191" i="11"/>
  <c r="M191" i="11"/>
  <c r="P12" i="11"/>
  <c r="O12" i="11"/>
  <c r="O7" i="11"/>
  <c r="P7" i="11"/>
  <c r="O11" i="11"/>
  <c r="M11" i="11"/>
  <c r="N11" i="11"/>
  <c r="M22" i="11"/>
  <c r="T22" i="11" l="1"/>
  <c r="V2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D82E90-3231-48BB-BC32-A7A362CA2E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63AD65-120F-487E-9AD1-1412AFDA6D1C}" name="WorksheetConnection_advance excel task 3.xlsx!Table1" type="102" refreshedVersion="8" minRefreshableVersion="5">
    <extLst>
      <ext xmlns:x15="http://schemas.microsoft.com/office/spreadsheetml/2010/11/main" uri="{DE250136-89BD-433C-8126-D09CA5730AF9}">
        <x15:connection id="Table1" autoDelete="1">
          <x15:rangePr sourceName="_xlcn.WorksheetConnection_advanceexceltask3.xlsxTable11"/>
        </x15:connection>
      </ext>
    </extLst>
  </connection>
  <connection id="3" xr16:uid="{9356925D-BCC8-432E-B55F-703CE90E3CB3}" name="WorksheetConnection_advance excel task 3.xlsx!Table2" type="102" refreshedVersion="8" minRefreshableVersion="5">
    <extLst>
      <ext xmlns:x15="http://schemas.microsoft.com/office/spreadsheetml/2010/11/main" uri="{DE250136-89BD-433C-8126-D09CA5730AF9}">
        <x15:connection id="Table2">
          <x15:rangePr sourceName="_xlcn.WorksheetConnection_advanceexceltask3.xlsxTable21"/>
        </x15:connection>
      </ext>
    </extLst>
  </connection>
</connections>
</file>

<file path=xl/sharedStrings.xml><?xml version="1.0" encoding="utf-8"?>
<sst xmlns="http://schemas.openxmlformats.org/spreadsheetml/2006/main" count="1011" uniqueCount="465">
  <si>
    <t>Student ID</t>
  </si>
  <si>
    <t>Name</t>
  </si>
  <si>
    <t>Class</t>
  </si>
  <si>
    <t>Gender</t>
  </si>
  <si>
    <t>Mathematics</t>
  </si>
  <si>
    <t>Science</t>
  </si>
  <si>
    <t>English</t>
  </si>
  <si>
    <t>Social Studies</t>
  </si>
  <si>
    <t>Enrollment Date</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</si>
  <si>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</si>
  <si>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</si>
  <si>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</si>
  <si>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</si>
  <si>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</si>
  <si>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</si>
  <si>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</si>
  <si>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</si>
  <si>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</si>
  <si>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</si>
  <si>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</si>
  <si>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</si>
  <si>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</si>
  <si>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</si>
  <si>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</si>
  <si>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</si>
  <si>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</si>
  <si>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</si>
  <si>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</si>
  <si>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</si>
  <si>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</si>
  <si>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</si>
  <si>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</si>
  <si>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</si>
  <si>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</si>
  <si>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</si>
  <si>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</si>
  <si>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</si>
  <si>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</si>
  <si>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</si>
  <si>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</si>
  <si>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</si>
  <si>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</si>
  <si>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</si>
  <si>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</si>
  <si>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</si>
  <si>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</si>
  <si>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</si>
  <si>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</si>
  <si>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</si>
  <si>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</si>
  <si>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</si>
  <si>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</si>
  <si>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</si>
  <si>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</si>
  <si>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</si>
  <si>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</si>
  <si>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</si>
  <si>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</si>
  <si>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</si>
  <si>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</si>
  <si>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</si>
  <si>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</si>
  <si>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</si>
  <si>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</si>
  <si>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</si>
  <si>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</si>
  <si>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</si>
  <si>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</si>
  <si>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</si>
  <si>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</si>
  <si>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</si>
  <si>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</si>
  <si>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</si>
  <si>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</si>
  <si>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</si>
  <si>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</si>
  <si>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</si>
  <si>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</si>
  <si>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</si>
  <si>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</si>
  <si>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</si>
  <si>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</si>
  <si>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</si>
  <si>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</si>
  <si>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</si>
  <si>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</si>
  <si>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</si>
  <si>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</si>
  <si>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</si>
  <si>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</si>
  <si>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</si>
  <si>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</si>
  <si>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</si>
  <si>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</si>
  <si>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</si>
  <si>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</si>
  <si>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</si>
  <si>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</si>
  <si>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</si>
  <si>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</si>
  <si>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</si>
  <si>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</si>
  <si>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</si>
  <si>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</si>
  <si>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</si>
  <si>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</si>
  <si>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</si>
  <si>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</si>
  <si>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</si>
  <si>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Alice Johnson</t>
  </si>
  <si>
    <t>Bob Smith</t>
  </si>
  <si>
    <t>Carol Davis</t>
  </si>
  <si>
    <t>David Wilson</t>
  </si>
  <si>
    <t>Emma Brown</t>
  </si>
  <si>
    <t>Frank Taylor</t>
  </si>
  <si>
    <t>Grace Lee</t>
  </si>
  <si>
    <t>Henry Martin</t>
  </si>
  <si>
    <t>Irene Clark</t>
  </si>
  <si>
    <t>Jack Young</t>
  </si>
  <si>
    <t>Isabella Wilson</t>
  </si>
  <si>
    <t>Isabella Garcia</t>
  </si>
  <si>
    <t>Isabella Brown</t>
  </si>
  <si>
    <t>Noah Williams</t>
  </si>
  <si>
    <t>Isabella Williams</t>
  </si>
  <si>
    <t>Noah Jones</t>
  </si>
  <si>
    <t>Sophia Garcia</t>
  </si>
  <si>
    <t>Olivia Jones</t>
  </si>
  <si>
    <t>Olivia Wilson</t>
  </si>
  <si>
    <t>Olivia Martinez</t>
  </si>
  <si>
    <t>Noah Garcia</t>
  </si>
  <si>
    <t>Sophia Davis</t>
  </si>
  <si>
    <t>Olivia Williams</t>
  </si>
  <si>
    <t>Ava Martinez</t>
  </si>
  <si>
    <t>Charlotte Garcia</t>
  </si>
  <si>
    <t>Sophia Martinez</t>
  </si>
  <si>
    <t>Amelia Davis</t>
  </si>
  <si>
    <t>Liam Brown</t>
  </si>
  <si>
    <t>Amelia Johnson</t>
  </si>
  <si>
    <t>Noah Davis</t>
  </si>
  <si>
    <t>Liam Johnson</t>
  </si>
  <si>
    <t>Mia Williams</t>
  </si>
  <si>
    <t>Charlotte Brown</t>
  </si>
  <si>
    <t>Charlotte Martinez</t>
  </si>
  <si>
    <t>Sophia Smith</t>
  </si>
  <si>
    <t>Mia Wilson</t>
  </si>
  <si>
    <t>Noah Wilson</t>
  </si>
  <si>
    <t>Liam Garcia</t>
  </si>
  <si>
    <t>Amelia Williams</t>
  </si>
  <si>
    <t>Amelia Smith</t>
  </si>
  <si>
    <t>Liam Martinez</t>
  </si>
  <si>
    <t>Olivia Davis</t>
  </si>
  <si>
    <t>Noah Martinez</t>
  </si>
  <si>
    <t>Ava Johnson</t>
  </si>
  <si>
    <t>Charlotte Davis</t>
  </si>
  <si>
    <t>Mia Davis</t>
  </si>
  <si>
    <t>Emma Davis</t>
  </si>
  <si>
    <t>Emma Martinez</t>
  </si>
  <si>
    <t>Charlotte Williams</t>
  </si>
  <si>
    <t>Ava Brown</t>
  </si>
  <si>
    <t>Emma Williams</t>
  </si>
  <si>
    <t>Liam Wilson</t>
  </si>
  <si>
    <t>Liam Davis</t>
  </si>
  <si>
    <t>Liam Miller</t>
  </si>
  <si>
    <t>Sophia Jones</t>
  </si>
  <si>
    <t>Amelia Brown</t>
  </si>
  <si>
    <t>Liam Smith</t>
  </si>
  <si>
    <t>Charlotte Smith</t>
  </si>
  <si>
    <t>Emma Smith</t>
  </si>
  <si>
    <t>Ava Davis</t>
  </si>
  <si>
    <t>Isabella Martinez</t>
  </si>
  <si>
    <t>Noah Johnson</t>
  </si>
  <si>
    <t>Noah Miller</t>
  </si>
  <si>
    <t>Charlotte Wilson</t>
  </si>
  <si>
    <t>Isabella Jones</t>
  </si>
  <si>
    <t>Isabella Johnson</t>
  </si>
  <si>
    <t>Mia Brown</t>
  </si>
  <si>
    <t>Noah Brown</t>
  </si>
  <si>
    <t>Emma Johnson</t>
  </si>
  <si>
    <t>Alexander White</t>
  </si>
  <si>
    <t>Olivia Martin</t>
  </si>
  <si>
    <t>Elijah Williams</t>
  </si>
  <si>
    <t>Olivia Brown</t>
  </si>
  <si>
    <t>James Jones</t>
  </si>
  <si>
    <t>Henry Wilson</t>
  </si>
  <si>
    <t>Mia Martin</t>
  </si>
  <si>
    <t>Sebastian Moore</t>
  </si>
  <si>
    <t>James Miller</t>
  </si>
  <si>
    <t>Elijah Miller</t>
  </si>
  <si>
    <t>Michael Wilson</t>
  </si>
  <si>
    <t>Emma Jones</t>
  </si>
  <si>
    <t>Liam Lee</t>
  </si>
  <si>
    <t>Amelia Hernandez</t>
  </si>
  <si>
    <t>Lucas Brown</t>
  </si>
  <si>
    <t>Daniel Taylor</t>
  </si>
  <si>
    <t>Lucas Lee</t>
  </si>
  <si>
    <t>Isabella Davis</t>
  </si>
  <si>
    <t>Emma Lee</t>
  </si>
  <si>
    <t>Ava Taylor</t>
  </si>
  <si>
    <t>Noah Martin</t>
  </si>
  <si>
    <t>Sophia White</t>
  </si>
  <si>
    <t>Daniel Perez</t>
  </si>
  <si>
    <t>Ava Perez</t>
  </si>
  <si>
    <t>Elijah Davis</t>
  </si>
  <si>
    <t>Sebastian Perez</t>
  </si>
  <si>
    <t>Alexander Martin</t>
  </si>
  <si>
    <t>Alexander Williams</t>
  </si>
  <si>
    <t>Mia Lee</t>
  </si>
  <si>
    <t>Olivia Lee</t>
  </si>
  <si>
    <t>Sophia Hernandez</t>
  </si>
  <si>
    <t>Jack Garcia</t>
  </si>
  <si>
    <t>Olivia Smith</t>
  </si>
  <si>
    <t>Noah Hernandez</t>
  </si>
  <si>
    <t>Lucas Martin</t>
  </si>
  <si>
    <t>Ava Hernandez</t>
  </si>
  <si>
    <t>Amelia Miller</t>
  </si>
  <si>
    <t>Daniel Anderson</t>
  </si>
  <si>
    <t>Daniel Davis</t>
  </si>
  <si>
    <t>Michael Martinez</t>
  </si>
  <si>
    <t>Michael Thomas</t>
  </si>
  <si>
    <t>Benjamin Smith</t>
  </si>
  <si>
    <t>Jack Miller</t>
  </si>
  <si>
    <t>Sebastian Lee</t>
  </si>
  <si>
    <t>Benjamin Wilson</t>
  </si>
  <si>
    <t>Sophia Wilson</t>
  </si>
  <si>
    <t>Liam Williams</t>
  </si>
  <si>
    <t>Sebastian Thomas</t>
  </si>
  <si>
    <t>Jack Taylor</t>
  </si>
  <si>
    <t>James Lee</t>
  </si>
  <si>
    <t>Jack Anderson</t>
  </si>
  <si>
    <t>Isabella Anderson</t>
  </si>
  <si>
    <t>Lucas Jones</t>
  </si>
  <si>
    <t>Emma Thomas</t>
  </si>
  <si>
    <t>Daniel Jones</t>
  </si>
  <si>
    <t>Jack White</t>
  </si>
  <si>
    <t>Sophia Perez</t>
  </si>
  <si>
    <t>Charlotte Jones</t>
  </si>
  <si>
    <t>Benjamin Garcia</t>
  </si>
  <si>
    <t>Amelia White</t>
  </si>
  <si>
    <t>Isabella Taylor</t>
  </si>
  <si>
    <t>Benjamin Lee</t>
  </si>
  <si>
    <t>Female</t>
  </si>
  <si>
    <t>Male</t>
  </si>
  <si>
    <t>2022-06-10</t>
  </si>
  <si>
    <t>2023-01-15</t>
  </si>
  <si>
    <t>2021-09-05</t>
  </si>
  <si>
    <t>2020-03-20</t>
  </si>
  <si>
    <t>2022-08-25</t>
  </si>
  <si>
    <t>2021-11-12</t>
  </si>
  <si>
    <t>2023-02-01</t>
  </si>
  <si>
    <t>2022-07-18</t>
  </si>
  <si>
    <t>2023-03-10</t>
  </si>
  <si>
    <t>2022-05-06</t>
  </si>
  <si>
    <t>2020-02-25</t>
  </si>
  <si>
    <t>2021-05-07</t>
  </si>
  <si>
    <t>2023-07-30</t>
  </si>
  <si>
    <t>2021-10-11</t>
  </si>
  <si>
    <t>2021-01-09</t>
  </si>
  <si>
    <t>2021-05-19</t>
  </si>
  <si>
    <t>2023-02-14</t>
  </si>
  <si>
    <t>2024-05-18</t>
  </si>
  <si>
    <t>2023-11-28</t>
  </si>
  <si>
    <t>2021-12-11</t>
  </si>
  <si>
    <t>2021-06-23</t>
  </si>
  <si>
    <t>2023-12-12</t>
  </si>
  <si>
    <t>2024-12-20</t>
  </si>
  <si>
    <t>2020-01-26</t>
  </si>
  <si>
    <t>2021-12-25</t>
  </si>
  <si>
    <t>2024-06-21</t>
  </si>
  <si>
    <t>2020-04-27</t>
  </si>
  <si>
    <t>2024-11-22</t>
  </si>
  <si>
    <t>2021-08-18</t>
  </si>
  <si>
    <t>2020-04-22</t>
  </si>
  <si>
    <t>2020-06-26</t>
  </si>
  <si>
    <t>2024-01-11</t>
  </si>
  <si>
    <t>2020-06-30</t>
  </si>
  <si>
    <t>2022-08-23</t>
  </si>
  <si>
    <t>2021-09-15</t>
  </si>
  <si>
    <t>2024-01-16</t>
  </si>
  <si>
    <t>2023-03-08</t>
  </si>
  <si>
    <t>2021-07-25</t>
  </si>
  <si>
    <t>2020-09-10</t>
  </si>
  <si>
    <t>2022-10-09</t>
  </si>
  <si>
    <t>2020-07-13</t>
  </si>
  <si>
    <t>2021-10-08</t>
  </si>
  <si>
    <t>2024-09-02</t>
  </si>
  <si>
    <t>2024-04-11</t>
  </si>
  <si>
    <t>2023-02-07</t>
  </si>
  <si>
    <t>2022-01-26</t>
  </si>
  <si>
    <t>2023-02-27</t>
  </si>
  <si>
    <t>2020-09-20</t>
  </si>
  <si>
    <t>2024-03-30</t>
  </si>
  <si>
    <t>2021-05-10</t>
  </si>
  <si>
    <t>2024-04-30</t>
  </si>
  <si>
    <t>2021-04-07</t>
  </si>
  <si>
    <t>2024-01-09</t>
  </si>
  <si>
    <t>2021-09-01</t>
  </si>
  <si>
    <t>2022-08-12</t>
  </si>
  <si>
    <t>2022-09-20</t>
  </si>
  <si>
    <t>2024-01-05</t>
  </si>
  <si>
    <t>2024-03-27</t>
  </si>
  <si>
    <t>2020-05-30</t>
  </si>
  <si>
    <t>2024-06-24</t>
  </si>
  <si>
    <t>2021-10-12</t>
  </si>
  <si>
    <t>2021-06-26</t>
  </si>
  <si>
    <t>2020-03-26</t>
  </si>
  <si>
    <t>2024-11-05</t>
  </si>
  <si>
    <t>2023-01-07</t>
  </si>
  <si>
    <t>2024-06-09</t>
  </si>
  <si>
    <t>2021-10-24</t>
  </si>
  <si>
    <t>2020-07-21</t>
  </si>
  <si>
    <t>2024-12-10</t>
  </si>
  <si>
    <t>2024-09-12</t>
  </si>
  <si>
    <t>2020-08-12</t>
  </si>
  <si>
    <t>2020-04-21</t>
  </si>
  <si>
    <t>2021-03-12</t>
  </si>
  <si>
    <t>2021-07-07</t>
  </si>
  <si>
    <t>2024-01-22</t>
  </si>
  <si>
    <t>2022-06-14</t>
  </si>
  <si>
    <t>2022-06-02</t>
  </si>
  <si>
    <t>2020-12-05</t>
  </si>
  <si>
    <t>2023-07-29</t>
  </si>
  <si>
    <t>2021-08-06</t>
  </si>
  <si>
    <t>2020-06-24</t>
  </si>
  <si>
    <t>2024-01-27</t>
  </si>
  <si>
    <t>2023-11-19</t>
  </si>
  <si>
    <t>2024-09-13</t>
  </si>
  <si>
    <t>2024-07-28</t>
  </si>
  <si>
    <t>2020-11-10</t>
  </si>
  <si>
    <t>2020-12-31</t>
  </si>
  <si>
    <t>2024-10-15</t>
  </si>
  <si>
    <t>2023-08-12</t>
  </si>
  <si>
    <t>2021-05-23</t>
  </si>
  <si>
    <t>2023-08-24</t>
  </si>
  <si>
    <t>2021-02-05</t>
  </si>
  <si>
    <t>2020-10-06</t>
  </si>
  <si>
    <t>2022-09-16</t>
  </si>
  <si>
    <t>2024-05-17</t>
  </si>
  <si>
    <t>2024-11-14</t>
  </si>
  <si>
    <t>2024-12-09</t>
  </si>
  <si>
    <t>2020-08-22</t>
  </si>
  <si>
    <t>2024-11-30</t>
  </si>
  <si>
    <t>2024-03-21</t>
  </si>
  <si>
    <t>2020-10-28</t>
  </si>
  <si>
    <t>2022-07-26</t>
  </si>
  <si>
    <t>2021-06-03</t>
  </si>
  <si>
    <t>2021-02-20</t>
  </si>
  <si>
    <t>2022-10-30</t>
  </si>
  <si>
    <t>2020-10-19</t>
  </si>
  <si>
    <t>2024-09-30</t>
  </si>
  <si>
    <t>2020-12-21</t>
  </si>
  <si>
    <t>2020-01-02</t>
  </si>
  <si>
    <t>2022-08-10</t>
  </si>
  <si>
    <t>2024-09-01</t>
  </si>
  <si>
    <t>2020-03-03</t>
  </si>
  <si>
    <t>2023-08-14</t>
  </si>
  <si>
    <t>2022-09-13</t>
  </si>
  <si>
    <t>2022-11-11</t>
  </si>
  <si>
    <t>2023-08-03</t>
  </si>
  <si>
    <t>2023-10-31</t>
  </si>
  <si>
    <t>2023-04-27</t>
  </si>
  <si>
    <t>2022-09-24</t>
  </si>
  <si>
    <t>2023-01-20</t>
  </si>
  <si>
    <t>2024-07-27</t>
  </si>
  <si>
    <t>2023-06-20</t>
  </si>
  <si>
    <t>2024-11-28</t>
  </si>
  <si>
    <t>2022-06-13</t>
  </si>
  <si>
    <t>2020-02-05</t>
  </si>
  <si>
    <t>2020-09-21</t>
  </si>
  <si>
    <t>2023-03-11</t>
  </si>
  <si>
    <t>2023-07-25</t>
  </si>
  <si>
    <t>2023-03-09</t>
  </si>
  <si>
    <t>2020-08-11</t>
  </si>
  <si>
    <t>2023-06-28</t>
  </si>
  <si>
    <t>2024-12-11</t>
  </si>
  <si>
    <t>2021-04-04</t>
  </si>
  <si>
    <t>2022-05-17</t>
  </si>
  <si>
    <t>2020-01-15</t>
  </si>
  <si>
    <t>2021-10-10</t>
  </si>
  <si>
    <t>2021-03-02</t>
  </si>
  <si>
    <t>2020-04-30</t>
  </si>
  <si>
    <t>2021-03-26</t>
  </si>
  <si>
    <t>2022-07-05</t>
  </si>
  <si>
    <t>2022-04-02</t>
  </si>
  <si>
    <t>2022-05-26</t>
  </si>
  <si>
    <t>2024-03-24</t>
  </si>
  <si>
    <t>2024-07-26</t>
  </si>
  <si>
    <t>2022-02-24</t>
  </si>
  <si>
    <t>2024-02-13</t>
  </si>
  <si>
    <t>2022-07-24</t>
  </si>
  <si>
    <t>2023-06-03</t>
  </si>
  <si>
    <t>2022-02-20</t>
  </si>
  <si>
    <t>2021-02-28</t>
  </si>
  <si>
    <t>2023-11-23</t>
  </si>
  <si>
    <t>2021-12-05</t>
  </si>
  <si>
    <t>2021-06-21</t>
  </si>
  <si>
    <t>2021-08-25</t>
  </si>
  <si>
    <t>2024-10-14</t>
  </si>
  <si>
    <t>2024-03-20</t>
  </si>
  <si>
    <t>2024-12-03</t>
  </si>
  <si>
    <t>2022-09-11</t>
  </si>
  <si>
    <t>2020-06-21</t>
  </si>
  <si>
    <t>2024-12-16</t>
  </si>
  <si>
    <t>2021-02-23</t>
  </si>
  <si>
    <t>2024-12-22</t>
  </si>
  <si>
    <t>2020-09-13</t>
  </si>
  <si>
    <t>2024-05-02</t>
  </si>
  <si>
    <t>2022-03-10</t>
  </si>
  <si>
    <t>2023-10-07</t>
  </si>
  <si>
    <t>2022-12-20</t>
  </si>
  <si>
    <t>2023-03-06</t>
  </si>
  <si>
    <t>2022-07-01</t>
  </si>
  <si>
    <t>2020-08-21</t>
  </si>
  <si>
    <t>2023-05-10</t>
  </si>
  <si>
    <t>2021-08-03</t>
  </si>
  <si>
    <t>2023-05-20</t>
  </si>
  <si>
    <t>2023-11-12</t>
  </si>
  <si>
    <t>2024-01-15</t>
  </si>
  <si>
    <t>2023-07-10</t>
  </si>
  <si>
    <t>2023-03-16</t>
  </si>
  <si>
    <t>2023-11-18</t>
  </si>
  <si>
    <t>2020-10-03</t>
  </si>
  <si>
    <t>Teacher</t>
  </si>
  <si>
    <t>Mrs. Parker</t>
  </si>
  <si>
    <t>Mr. Johnson</t>
  </si>
  <si>
    <t>Miss Thompson</t>
  </si>
  <si>
    <t>Total Students</t>
  </si>
  <si>
    <t>Average Marks</t>
  </si>
  <si>
    <t xml:space="preserve">Social Science </t>
  </si>
  <si>
    <t>Subject</t>
  </si>
  <si>
    <t>Hightest Marks</t>
  </si>
  <si>
    <t>Lowest Marks</t>
  </si>
  <si>
    <t>Abs</t>
  </si>
  <si>
    <t xml:space="preserve">Max Marks </t>
  </si>
  <si>
    <t xml:space="preserve">Min Marks </t>
  </si>
  <si>
    <t>Percentage</t>
  </si>
  <si>
    <t xml:space="preserve">Percent Above 75 </t>
  </si>
  <si>
    <t>Total Student (above 75%)</t>
  </si>
  <si>
    <t>Total Student (below 75%)</t>
  </si>
  <si>
    <t>Result</t>
  </si>
  <si>
    <t>Grade</t>
  </si>
  <si>
    <t>Total Marks</t>
  </si>
  <si>
    <t>Top Performer</t>
  </si>
  <si>
    <t>DD-MM-YYYY (Enrollment)</t>
  </si>
  <si>
    <t xml:space="preserve">Class </t>
  </si>
  <si>
    <t xml:space="preserve"> Average Marks</t>
  </si>
  <si>
    <t xml:space="preserve">Subjects </t>
  </si>
  <si>
    <t>Row Labels</t>
  </si>
  <si>
    <t>Grand Total</t>
  </si>
  <si>
    <t>Count of Gender</t>
  </si>
  <si>
    <t>(All)</t>
  </si>
  <si>
    <t>Above 75%</t>
  </si>
  <si>
    <t>Below 75%</t>
  </si>
  <si>
    <t>A</t>
  </si>
  <si>
    <t>A+</t>
  </si>
  <si>
    <t>B</t>
  </si>
  <si>
    <t>C</t>
  </si>
  <si>
    <t>D</t>
  </si>
  <si>
    <t>Count of Class</t>
  </si>
  <si>
    <t>Column Labels</t>
  </si>
  <si>
    <t/>
  </si>
  <si>
    <t xml:space="preserve">Count of Percent Above 75 </t>
  </si>
  <si>
    <t>Fail</t>
  </si>
  <si>
    <t>Student Names</t>
  </si>
  <si>
    <t>Pass</t>
  </si>
  <si>
    <t>Count of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</si>
</sst>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249977111117893"/>
        <bgColor indexed="64"/>
      </patternFill>
    </fill>
    <fill>
      <patternFill patternType="solid">
        <fgColor rgb="FFFFC000"/>
        <bgColor indexed="64"/>
      </patternFill>
    </fill>
  </fills>
  <borders count="10">
    <border>
      <left/>
      <right/>
      <top/>
      <bottom/>
      <diagonal/>
    </border>
    <border>
      <left style="thin">
        <color auto="1"/>
      </left>
      <right/>
      <top/>
      <bottom/>
      <diagonal/>
    </border>
    <border>
      <left style="thin">
        <color theme="0"/>
      </left>
      <right/>
      <top style="thin">
        <color theme="0"/>
      </top>
      <bottom/>
      <diagonal/>
    </border>
    <border>
      <left style="thin">
        <color auto="1"/>
      </left>
      <right/>
      <top style="thin">
        <color auto="1"/>
      </top>
      <bottom/>
      <diagonal/>
    </border>
    <border>
      <left style="thin">
        <color theme="0"/>
      </left>
      <right/>
      <top/>
      <bottom/>
      <diagonal/>
    </border>
    <border>
      <left/>
      <right/>
      <top style="thin">
        <color auto="1"/>
      </top>
      <bottom/>
      <diagonal/>
    </border>
    <border>
      <left style="thin">
        <color theme="0"/>
      </left>
      <right/>
      <top style="thin">
        <color auto="1"/>
      </top>
      <bottom/>
      <diagonal/>
    </border>
    <border>
      <left style="thin">
        <color theme="0"/>
      </left>
      <right/>
      <top style="thick">
        <color theme="0"/>
      </top>
      <bottom/>
      <diagonal/>
    </border>
    <border>
      <left/>
      <right/>
      <top style="thin">
        <color theme="0"/>
      </top>
      <bottom/>
      <diagonal/>
    </border>
    <border>
      <left/>
      <right/>
      <top style="thick">
        <color theme="0"/>
      </top>
      <bottom/>
      <diagonal/>
    </border>
  </borders>
  <cellStyleXfs count="1">
    <xf numFmtId="0" fontId="0" fillId="0" borderId="0"/>
  </cellStyleXfs>
  <cellXfs count="36">
    <xf numFmtId="0" fontId="0" fillId="0" borderId="0" xfId="0"/>
    <xf numFmtId="0" fontId="0" fillId="2" borderId="0" xfId="0" applyFill="1"/>
    <xf numFmtId="0" fontId="1" fillId="3" borderId="1" xfId="0" applyFont="1" applyFill="1" applyBorder="1" applyAlignment="1">
      <alignment horizontal="center" vertical="top"/>
    </xf>
    <xf numFmtId="0" fontId="0" fillId="4" borderId="0" xfId="0" applyFill="1"/>
    <xf numFmtId="0" fontId="0" fillId="5" borderId="0" xfId="0" applyFill="1"/>
    <xf numFmtId="0" fontId="0" fillId="6" borderId="0" xfId="0" applyFill="1"/>
    <xf numFmtId="0" fontId="0" fillId="7" borderId="2" xfId="0" applyFill="1" applyBorder="1"/>
    <xf numFmtId="0" fontId="0" fillId="8" borderId="2" xfId="0" applyFill="1" applyBorder="1"/>
    <xf numFmtId="0" fontId="2" fillId="6" borderId="1" xfId="0" applyFont="1" applyFill="1" applyBorder="1" applyAlignment="1">
      <alignment horizontal="center" vertical="top"/>
    </xf>
    <xf numFmtId="0" fontId="2" fillId="6" borderId="4" xfId="0" applyFont="1" applyFill="1" applyBorder="1" applyAlignment="1">
      <alignment horizontal="center" vertical="top"/>
    </xf>
    <xf numFmtId="0" fontId="0" fillId="7" borderId="5" xfId="0" applyFill="1" applyBorder="1"/>
    <xf numFmtId="0" fontId="0" fillId="7" borderId="6" xfId="0" applyFill="1" applyBorder="1"/>
    <xf numFmtId="0" fontId="0" fillId="7" borderId="7" xfId="0" applyFill="1" applyBorder="1"/>
    <xf numFmtId="0" fontId="0" fillId="8" borderId="8" xfId="0" applyFill="1" applyBorder="1"/>
    <xf numFmtId="0" fontId="0" fillId="7" borderId="8" xfId="0" applyFill="1" applyBorder="1"/>
    <xf numFmtId="0" fontId="1" fillId="0" borderId="0" xfId="0" applyFont="1"/>
    <xf numFmtId="0" fontId="0" fillId="7" borderId="9" xfId="0" applyFill="1" applyBorder="1"/>
    <xf numFmtId="0" fontId="2" fillId="4" borderId="0" xfId="0" applyFont="1" applyFill="1"/>
    <xf numFmtId="0" fontId="2" fillId="4" borderId="4" xfId="0" applyFont="1" applyFill="1" applyBorder="1"/>
    <xf numFmtId="0" fontId="0" fillId="5" borderId="9" xfId="0" applyFill="1" applyBorder="1"/>
    <xf numFmtId="0" fontId="0" fillId="5" borderId="8" xfId="0" applyFill="1" applyBorder="1"/>
    <xf numFmtId="0" fontId="1" fillId="3" borderId="4" xfId="0" applyFont="1" applyFill="1" applyBorder="1" applyAlignment="1">
      <alignment horizontal="center" vertical="top"/>
    </xf>
    <xf numFmtId="0" fontId="2" fillId="9" borderId="3" xfId="0" applyFont="1" applyFill="1" applyBorder="1" applyAlignment="1">
      <alignment horizontal="center" vertical="top"/>
    </xf>
    <xf numFmtId="14" fontId="1" fillId="6" borderId="0" xfId="0" applyNumberFormat="1" applyFont="1" applyFill="1" applyAlignment="1">
      <alignment horizontal="center" vertical="top"/>
    </xf>
    <xf numFmtId="0" fontId="1" fillId="0" borderId="0" xfId="0" applyFont="1" applyAlignment="1">
      <alignment horizontal="center" vertical="top"/>
    </xf>
    <xf numFmtId="0" fontId="2" fillId="9" borderId="0" xfId="0" applyFont="1" applyFill="1" applyAlignment="1">
      <alignment horizontal="center"/>
    </xf>
    <xf numFmtId="0" fontId="2" fillId="9" borderId="4" xfId="0" applyFont="1" applyFill="1" applyBorder="1" applyAlignment="1">
      <alignment horizontal="center"/>
    </xf>
    <xf numFmtId="0" fontId="1" fillId="3" borderId="0" xfId="0" applyFont="1" applyFill="1" applyAlignment="1">
      <alignment horizontal="center" vertical="top"/>
    </xf>
    <xf numFmtId="0" fontId="0" fillId="10" borderId="0" xfId="0" applyFill="1"/>
    <xf numFmtId="0" fontId="0" fillId="6" borderId="0" xfId="0" applyFill="1" applyAlignment="1">
      <alignment horizontal="center"/>
    </xf>
    <xf numFmtId="0" fontId="0" fillId="0" borderId="0" xfId="0" applyNumberFormat="1"/>
    <xf numFmtId="0" fontId="0" fillId="0" borderId="0" xfId="0" pivotButton="1"/>
    <xf numFmtId="0" fontId="0" fillId="0" borderId="0" xfId="0" applyAlignment="1">
      <alignment horizontal="left"/>
    </xf>
    <xf numFmtId="14" fontId="0" fillId="7" borderId="6" xfId="0" applyNumberFormat="1" applyFill="1" applyBorder="1"/>
    <xf numFmtId="14" fontId="0" fillId="8" borderId="2" xfId="0" applyNumberFormat="1" applyFill="1" applyBorder="1"/>
    <xf numFmtId="14" fontId="0" fillId="7" borderId="2" xfId="0" applyNumberFormat="1" applyFill="1" applyBorder="1"/>
  </cellXfs>
  <cellStyles count="1">
    <cellStyle name="Normal" xfId="0" builtinId="0"/>
  </cellStyles>
  <dxfs count="31">
    <dxf>
      <font>
        <color rgb="FF006100"/>
      </font>
      <fill>
        <patternFill>
          <bgColor rgb="FFC6EFCE"/>
        </patternFill>
      </fill>
    </dxf>
    <dxf>
      <fill>
        <patternFill>
          <bgColor theme="3" tint="0.59996337778862885"/>
        </patternFill>
      </fill>
    </dxf>
    <dxf>
      <fill>
        <patternFill>
          <bgColor theme="8" tint="0.79998168889431442"/>
        </patternFill>
      </fill>
    </dxf>
    <dxf>
      <font>
        <color rgb="FF9C0006"/>
      </font>
      <fill>
        <patternFill>
          <bgColor rgb="FFFFC7CE"/>
        </patternFill>
      </fill>
    </dxf>
    <dxf>
      <fill>
        <patternFill>
          <bgColor rgb="FFF98B8B"/>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19" formatCode="dd/mm/yyyy"/>
      <fill>
        <patternFill patternType="solid">
          <fgColor theme="4" tint="0.79998168889431442"/>
          <bgColor theme="4" tint="0.79998168889431442"/>
        </patternFill>
      </fill>
      <border diagonalUp="0" diagonalDown="0" outline="0">
        <left style="thin">
          <color theme="0"/>
        </left>
        <right/>
        <top style="thin">
          <color theme="0"/>
        </top>
        <bottom/>
      </border>
    </dxf>
    <dxf>
      <fill>
        <patternFill patternType="solid">
          <fgColor theme="4" tint="0.79998168889431442"/>
          <bgColor theme="4" tint="0.79998168889431442"/>
        </patternFill>
      </fill>
      <border diagonalUp="0" diagonalDown="0" outline="0">
        <left/>
        <right/>
        <top style="thin">
          <color theme="0"/>
        </top>
        <bottom/>
      </border>
    </dxf>
    <dxf>
      <fill>
        <patternFill patternType="solid">
          <fgColor theme="4" tint="0.79998168889431442"/>
          <bgColor theme="4" tint="0.79998168889431442"/>
        </patternFill>
      </fill>
      <border diagonalUp="0" diagonalDown="0" outline="0">
        <left style="thin">
          <color theme="0"/>
        </left>
        <right style="thin">
          <color theme="0"/>
        </right>
        <top style="thin">
          <color theme="0"/>
        </top>
        <bottom/>
      </border>
    </dxf>
    <dxf>
      <font>
        <b/>
        <i val="0"/>
        <strike val="0"/>
        <condense val="0"/>
        <extend val="0"/>
        <outline val="0"/>
        <shadow val="0"/>
        <u val="none"/>
        <vertAlign val="baseline"/>
        <sz val="11"/>
        <color theme="0"/>
        <name val="Calibri"/>
        <family val="2"/>
        <scheme val="minor"/>
      </font>
      <fill>
        <patternFill patternType="solid">
          <fgColor indexed="64"/>
          <bgColor theme="7" tint="-0.249977111117893"/>
        </patternFill>
      </fill>
      <alignment horizontal="center" vertical="bottom" textRotation="0" wrapText="0" indent="0" justifyLastLine="0" shrinkToFit="0" readingOrder="0"/>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style="thin">
          <color theme="0"/>
        </left>
        <right/>
        <top style="thin">
          <color theme="0"/>
        </top>
        <bottom/>
        <vertical/>
        <horizontal/>
      </border>
    </dxf>
    <dxf>
      <fill>
        <patternFill patternType="solid">
          <fgColor theme="4" tint="0.79998168889431442"/>
          <bgColor theme="4" tint="0.79998168889431442"/>
        </patternFill>
      </fill>
      <border diagonalUp="0" diagonalDown="0">
        <left/>
        <right/>
        <top style="thin">
          <color theme="0"/>
        </top>
        <bottom/>
        <vertical/>
        <horizontal/>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alignment horizontal="center" vertical="top" textRotation="0" wrapText="0" indent="0" justifyLastLine="0" shrinkToFit="0" readingOrder="0"/>
    </dxf>
  </dxfs>
  <tableStyles count="0" defaultTableStyle="TableStyleMedium9" defaultPivotStyle="PivotStyleLight16"/>
  <colors>
    <mruColors>
      <color rgb="FFF9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3.xlsx]Pivots!PivotTable1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Pivots!$A$4:$A$7</c:f>
              <c:strCache>
                <c:ptCount val="3"/>
                <c:pt idx="0">
                  <c:v>8</c:v>
                </c:pt>
                <c:pt idx="1">
                  <c:v>9</c:v>
                </c:pt>
                <c:pt idx="2">
                  <c:v>10</c:v>
                </c:pt>
              </c:strCache>
            </c:strRef>
          </c:cat>
          <c:val>
            <c:numRef>
              <c:f>Pivots!$B$4:$B$7</c:f>
              <c:numCache>
                <c:formatCode>General</c:formatCode>
                <c:ptCount val="3"/>
                <c:pt idx="0">
                  <c:v>62</c:v>
                </c:pt>
                <c:pt idx="1">
                  <c:v>65</c:v>
                </c:pt>
                <c:pt idx="2">
                  <c:v>63</c:v>
                </c:pt>
              </c:numCache>
            </c:numRef>
          </c:val>
          <c:extLst>
            <c:ext xmlns:c16="http://schemas.microsoft.com/office/drawing/2014/chart" uri="{C3380CC4-5D6E-409C-BE32-E72D297353CC}">
              <c16:uniqueId val="{00000000-1A62-49BF-A5CA-B1E3E0233975}"/>
            </c:ext>
          </c:extLst>
        </c:ser>
        <c:dLbls>
          <c:showLegendKey val="0"/>
          <c:showVal val="0"/>
          <c:showCatName val="0"/>
          <c:showSerName val="0"/>
          <c:showPercent val="0"/>
          <c:showBubbleSize val="0"/>
        </c:dLbls>
        <c:gapWidth val="150"/>
        <c:shape val="box"/>
        <c:axId val="1521270879"/>
        <c:axId val="1521277119"/>
        <c:axId val="0"/>
      </c:bar3DChart>
      <c:catAx>
        <c:axId val="1521270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277119"/>
        <c:crosses val="autoZero"/>
        <c:auto val="1"/>
        <c:lblAlgn val="ctr"/>
        <c:lblOffset val="100"/>
        <c:noMultiLvlLbl val="0"/>
      </c:catAx>
      <c:valAx>
        <c:axId val="15212771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27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3.xlsx]Pivots!PivotTable2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Pivots!$B$9:$B$10</c:f>
              <c:strCache>
                <c:ptCount val="1"/>
                <c:pt idx="0">
                  <c:v>A</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Pivots!$A$11:$A$14</c:f>
              <c:strCache>
                <c:ptCount val="3"/>
                <c:pt idx="0">
                  <c:v>8</c:v>
                </c:pt>
                <c:pt idx="1">
                  <c:v>9</c:v>
                </c:pt>
                <c:pt idx="2">
                  <c:v>10</c:v>
                </c:pt>
              </c:strCache>
            </c:strRef>
          </c:cat>
          <c:val>
            <c:numRef>
              <c:f>Pivots!$B$11:$B$14</c:f>
              <c:numCache>
                <c:formatCode>General</c:formatCode>
                <c:ptCount val="3"/>
                <c:pt idx="0">
                  <c:v>9</c:v>
                </c:pt>
                <c:pt idx="1">
                  <c:v>13</c:v>
                </c:pt>
                <c:pt idx="2">
                  <c:v>10</c:v>
                </c:pt>
              </c:numCache>
            </c:numRef>
          </c:val>
          <c:extLst>
            <c:ext xmlns:c16="http://schemas.microsoft.com/office/drawing/2014/chart" uri="{C3380CC4-5D6E-409C-BE32-E72D297353CC}">
              <c16:uniqueId val="{00000000-2E3B-4DF2-861F-350A3B22E981}"/>
            </c:ext>
          </c:extLst>
        </c:ser>
        <c:ser>
          <c:idx val="1"/>
          <c:order val="1"/>
          <c:tx>
            <c:strRef>
              <c:f>Pivots!$C$9:$C$10</c:f>
              <c:strCache>
                <c:ptCount val="1"/>
                <c:pt idx="0">
                  <c:v>A+</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Pivots!$A$11:$A$14</c:f>
              <c:strCache>
                <c:ptCount val="3"/>
                <c:pt idx="0">
                  <c:v>8</c:v>
                </c:pt>
                <c:pt idx="1">
                  <c:v>9</c:v>
                </c:pt>
                <c:pt idx="2">
                  <c:v>10</c:v>
                </c:pt>
              </c:strCache>
            </c:strRef>
          </c:cat>
          <c:val>
            <c:numRef>
              <c:f>Pivots!$C$11:$C$14</c:f>
              <c:numCache>
                <c:formatCode>General</c:formatCode>
                <c:ptCount val="3"/>
                <c:pt idx="1">
                  <c:v>1</c:v>
                </c:pt>
                <c:pt idx="2">
                  <c:v>1</c:v>
                </c:pt>
              </c:numCache>
            </c:numRef>
          </c:val>
          <c:extLst>
            <c:ext xmlns:c16="http://schemas.microsoft.com/office/drawing/2014/chart" uri="{C3380CC4-5D6E-409C-BE32-E72D297353CC}">
              <c16:uniqueId val="{0000000A-2E3B-4DF2-861F-350A3B22E981}"/>
            </c:ext>
          </c:extLst>
        </c:ser>
        <c:ser>
          <c:idx val="2"/>
          <c:order val="2"/>
          <c:tx>
            <c:strRef>
              <c:f>Pivots!$D$9:$D$10</c:f>
              <c:strCache>
                <c:ptCount val="1"/>
                <c:pt idx="0">
                  <c:v>B</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Pivots!$A$11:$A$14</c:f>
              <c:strCache>
                <c:ptCount val="3"/>
                <c:pt idx="0">
                  <c:v>8</c:v>
                </c:pt>
                <c:pt idx="1">
                  <c:v>9</c:v>
                </c:pt>
                <c:pt idx="2">
                  <c:v>10</c:v>
                </c:pt>
              </c:strCache>
            </c:strRef>
          </c:cat>
          <c:val>
            <c:numRef>
              <c:f>Pivots!$D$11:$D$14</c:f>
              <c:numCache>
                <c:formatCode>General</c:formatCode>
                <c:ptCount val="3"/>
                <c:pt idx="0">
                  <c:v>24</c:v>
                </c:pt>
                <c:pt idx="1">
                  <c:v>17</c:v>
                </c:pt>
                <c:pt idx="2">
                  <c:v>20</c:v>
                </c:pt>
              </c:numCache>
            </c:numRef>
          </c:val>
          <c:extLst>
            <c:ext xmlns:c16="http://schemas.microsoft.com/office/drawing/2014/chart" uri="{C3380CC4-5D6E-409C-BE32-E72D297353CC}">
              <c16:uniqueId val="{0000000B-2E3B-4DF2-861F-350A3B22E981}"/>
            </c:ext>
          </c:extLst>
        </c:ser>
        <c:ser>
          <c:idx val="3"/>
          <c:order val="3"/>
          <c:tx>
            <c:strRef>
              <c:f>Pivots!$E$9:$E$10</c:f>
              <c:strCache>
                <c:ptCount val="1"/>
                <c:pt idx="0">
                  <c:v>C</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Pivots!$A$11:$A$14</c:f>
              <c:strCache>
                <c:ptCount val="3"/>
                <c:pt idx="0">
                  <c:v>8</c:v>
                </c:pt>
                <c:pt idx="1">
                  <c:v>9</c:v>
                </c:pt>
                <c:pt idx="2">
                  <c:v>10</c:v>
                </c:pt>
              </c:strCache>
            </c:strRef>
          </c:cat>
          <c:val>
            <c:numRef>
              <c:f>Pivots!$E$11:$E$14</c:f>
              <c:numCache>
                <c:formatCode>General</c:formatCode>
                <c:ptCount val="3"/>
                <c:pt idx="0">
                  <c:v>22</c:v>
                </c:pt>
                <c:pt idx="1">
                  <c:v>21</c:v>
                </c:pt>
                <c:pt idx="2">
                  <c:v>20</c:v>
                </c:pt>
              </c:numCache>
            </c:numRef>
          </c:val>
          <c:extLst>
            <c:ext xmlns:c16="http://schemas.microsoft.com/office/drawing/2014/chart" uri="{C3380CC4-5D6E-409C-BE32-E72D297353CC}">
              <c16:uniqueId val="{0000000C-2E3B-4DF2-861F-350A3B22E981}"/>
            </c:ext>
          </c:extLst>
        </c:ser>
        <c:ser>
          <c:idx val="4"/>
          <c:order val="4"/>
          <c:tx>
            <c:strRef>
              <c:f>Pivots!$F$9:$F$10</c:f>
              <c:strCache>
                <c:ptCount val="1"/>
                <c:pt idx="0">
                  <c:v>D</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Pivots!$A$11:$A$14</c:f>
              <c:strCache>
                <c:ptCount val="3"/>
                <c:pt idx="0">
                  <c:v>8</c:v>
                </c:pt>
                <c:pt idx="1">
                  <c:v>9</c:v>
                </c:pt>
                <c:pt idx="2">
                  <c:v>10</c:v>
                </c:pt>
              </c:strCache>
            </c:strRef>
          </c:cat>
          <c:val>
            <c:numRef>
              <c:f>Pivots!$F$11:$F$14</c:f>
              <c:numCache>
                <c:formatCode>General</c:formatCode>
                <c:ptCount val="3"/>
                <c:pt idx="0">
                  <c:v>7</c:v>
                </c:pt>
                <c:pt idx="1">
                  <c:v>13</c:v>
                </c:pt>
                <c:pt idx="2">
                  <c:v>12</c:v>
                </c:pt>
              </c:numCache>
            </c:numRef>
          </c:val>
          <c:extLst>
            <c:ext xmlns:c16="http://schemas.microsoft.com/office/drawing/2014/chart" uri="{C3380CC4-5D6E-409C-BE32-E72D297353CC}">
              <c16:uniqueId val="{0000000D-2E3B-4DF2-861F-350A3B22E981}"/>
            </c:ext>
          </c:extLst>
        </c:ser>
        <c:dLbls>
          <c:showLegendKey val="0"/>
          <c:showVal val="0"/>
          <c:showCatName val="0"/>
          <c:showSerName val="0"/>
          <c:showPercent val="0"/>
          <c:showBubbleSize val="0"/>
        </c:dLbls>
        <c:gapWidth val="150"/>
        <c:shape val="box"/>
        <c:axId val="1521310239"/>
        <c:axId val="1521323199"/>
        <c:axId val="0"/>
      </c:bar3DChart>
      <c:catAx>
        <c:axId val="152131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323199"/>
        <c:crosses val="autoZero"/>
        <c:auto val="1"/>
        <c:lblAlgn val="ctr"/>
        <c:lblOffset val="100"/>
        <c:noMultiLvlLbl val="0"/>
      </c:catAx>
      <c:valAx>
        <c:axId val="1521323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31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3.xlsx]Pivots!PivotTable3</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Pivots!$B$16:$B$17</c:f>
              <c:strCache>
                <c:ptCount val="1"/>
                <c:pt idx="0">
                  <c:v>Above 75%</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Pivots!$A$18:$A$21</c:f>
              <c:strCache>
                <c:ptCount val="3"/>
                <c:pt idx="0">
                  <c:v>8</c:v>
                </c:pt>
                <c:pt idx="1">
                  <c:v>9</c:v>
                </c:pt>
                <c:pt idx="2">
                  <c:v>10</c:v>
                </c:pt>
              </c:strCache>
            </c:strRef>
          </c:cat>
          <c:val>
            <c:numRef>
              <c:f>Pivots!$B$18:$B$21</c:f>
              <c:numCache>
                <c:formatCode>General</c:formatCode>
                <c:ptCount val="3"/>
                <c:pt idx="0">
                  <c:v>19</c:v>
                </c:pt>
                <c:pt idx="1">
                  <c:v>22</c:v>
                </c:pt>
                <c:pt idx="2">
                  <c:v>20</c:v>
                </c:pt>
              </c:numCache>
            </c:numRef>
          </c:val>
          <c:extLst>
            <c:ext xmlns:c16="http://schemas.microsoft.com/office/drawing/2014/chart" uri="{C3380CC4-5D6E-409C-BE32-E72D297353CC}">
              <c16:uniqueId val="{00000000-A975-475B-8DA5-73D5AC6EFD8B}"/>
            </c:ext>
          </c:extLst>
        </c:ser>
        <c:ser>
          <c:idx val="1"/>
          <c:order val="1"/>
          <c:tx>
            <c:strRef>
              <c:f>Pivots!$C$16:$C$17</c:f>
              <c:strCache>
                <c:ptCount val="1"/>
                <c:pt idx="0">
                  <c:v>Below 75%</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Pivots!$A$18:$A$21</c:f>
              <c:strCache>
                <c:ptCount val="3"/>
                <c:pt idx="0">
                  <c:v>8</c:v>
                </c:pt>
                <c:pt idx="1">
                  <c:v>9</c:v>
                </c:pt>
                <c:pt idx="2">
                  <c:v>10</c:v>
                </c:pt>
              </c:strCache>
            </c:strRef>
          </c:cat>
          <c:val>
            <c:numRef>
              <c:f>Pivots!$C$18:$C$21</c:f>
              <c:numCache>
                <c:formatCode>General</c:formatCode>
                <c:ptCount val="3"/>
                <c:pt idx="0">
                  <c:v>43</c:v>
                </c:pt>
                <c:pt idx="1">
                  <c:v>43</c:v>
                </c:pt>
                <c:pt idx="2">
                  <c:v>43</c:v>
                </c:pt>
              </c:numCache>
            </c:numRef>
          </c:val>
          <c:extLst>
            <c:ext xmlns:c16="http://schemas.microsoft.com/office/drawing/2014/chart" uri="{C3380CC4-5D6E-409C-BE32-E72D297353CC}">
              <c16:uniqueId val="{00000005-A975-475B-8DA5-73D5AC6EFD8B}"/>
            </c:ext>
          </c:extLst>
        </c:ser>
        <c:dLbls>
          <c:showLegendKey val="0"/>
          <c:showVal val="0"/>
          <c:showCatName val="0"/>
          <c:showSerName val="0"/>
          <c:showPercent val="0"/>
          <c:showBubbleSize val="0"/>
        </c:dLbls>
        <c:gapWidth val="150"/>
        <c:shape val="box"/>
        <c:axId val="1430911839"/>
        <c:axId val="1430912319"/>
        <c:axId val="0"/>
      </c:bar3DChart>
      <c:catAx>
        <c:axId val="143091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912319"/>
        <c:crosses val="autoZero"/>
        <c:auto val="1"/>
        <c:lblAlgn val="ctr"/>
        <c:lblOffset val="100"/>
        <c:noMultiLvlLbl val="0"/>
      </c:catAx>
      <c:valAx>
        <c:axId val="143091231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9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task 3.xlsx]Pivots!PivotTable8</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904013961605584E-2"/>
          <c:y val="0.21946147356580425"/>
          <c:w val="0.789848749272833"/>
          <c:h val="0.47827943382077243"/>
        </c:manualLayout>
      </c:layout>
      <c:pie3DChart>
        <c:varyColors val="1"/>
        <c:ser>
          <c:idx val="0"/>
          <c:order val="0"/>
          <c:tx>
            <c:strRef>
              <c:f>Pivots!$M$1:$M$2</c:f>
              <c:strCache>
                <c:ptCount val="1"/>
                <c:pt idx="0">
                  <c:v>Fail</c:v>
                </c:pt>
              </c:strCache>
            </c:strRef>
          </c:tx>
          <c:explosion val="35"/>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9C6-4CD4-9148-8B438A2F1D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9C6-4CD4-9148-8B438A2F1D8A}"/>
              </c:ext>
            </c:extLst>
          </c:dPt>
          <c:cat>
            <c:strRef>
              <c:f>Pivots!$L$3:$L$5</c:f>
              <c:strCache>
                <c:ptCount val="2"/>
                <c:pt idx="0">
                  <c:v>Female</c:v>
                </c:pt>
                <c:pt idx="1">
                  <c:v>Male</c:v>
                </c:pt>
              </c:strCache>
            </c:strRef>
          </c:cat>
          <c:val>
            <c:numRef>
              <c:f>Pivots!$M$3:$M$5</c:f>
              <c:numCache>
                <c:formatCode>General</c:formatCode>
                <c:ptCount val="2"/>
                <c:pt idx="0">
                  <c:v>1</c:v>
                </c:pt>
                <c:pt idx="1">
                  <c:v>3</c:v>
                </c:pt>
              </c:numCache>
            </c:numRef>
          </c:val>
          <c:extLst>
            <c:ext xmlns:c16="http://schemas.microsoft.com/office/drawing/2014/chart" uri="{C3380CC4-5D6E-409C-BE32-E72D297353CC}">
              <c16:uniqueId val="{00000004-79C6-4CD4-9148-8B438A2F1D8A}"/>
            </c:ext>
          </c:extLst>
        </c:ser>
        <c:ser>
          <c:idx val="1"/>
          <c:order val="1"/>
          <c:tx>
            <c:strRef>
              <c:f>Pivots!$N$1:$N$2</c:f>
              <c:strCache>
                <c:ptCount val="1"/>
                <c:pt idx="0">
                  <c:v>Pass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79C6-4CD4-9148-8B438A2F1D8A}"/>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79C6-4CD4-9148-8B438A2F1D8A}"/>
              </c:ext>
            </c:extLst>
          </c:dPt>
          <c:cat>
            <c:strRef>
              <c:f>Pivots!$L$3:$L$5</c:f>
              <c:strCache>
                <c:ptCount val="2"/>
                <c:pt idx="0">
                  <c:v>Female</c:v>
                </c:pt>
                <c:pt idx="1">
                  <c:v>Male</c:v>
                </c:pt>
              </c:strCache>
            </c:strRef>
          </c:cat>
          <c:val>
            <c:numRef>
              <c:f>Pivots!$N$3:$N$5</c:f>
              <c:numCache>
                <c:formatCode>General</c:formatCode>
                <c:ptCount val="2"/>
                <c:pt idx="0">
                  <c:v>95</c:v>
                </c:pt>
                <c:pt idx="1">
                  <c:v>91</c:v>
                </c:pt>
              </c:numCache>
            </c:numRef>
          </c:val>
          <c:extLst>
            <c:ext xmlns:c16="http://schemas.microsoft.com/office/drawing/2014/chart" uri="{C3380CC4-5D6E-409C-BE32-E72D297353CC}">
              <c16:uniqueId val="{00000009-79C6-4CD4-9148-8B438A2F1D8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20</xdr:col>
      <xdr:colOff>160020</xdr:colOff>
      <xdr:row>9</xdr:row>
      <xdr:rowOff>22861</xdr:rowOff>
    </xdr:from>
    <xdr:to>
      <xdr:col>23</xdr:col>
      <xdr:colOff>160020</xdr:colOff>
      <xdr:row>14</xdr:row>
      <xdr:rowOff>99061</xdr:rowOff>
    </xdr:to>
    <mc:AlternateContent xmlns:mc="http://schemas.openxmlformats.org/markup-compatibility/2006">
      <mc:Choice xmlns:a14="http://schemas.microsoft.com/office/drawing/2010/main" Requires="a14">
        <xdr:graphicFrame macro="">
          <xdr:nvGraphicFramePr>
            <xdr:cNvPr id="2" name="Result">
              <a:extLst>
                <a:ext uri="{FF2B5EF4-FFF2-40B4-BE49-F238E27FC236}">
                  <a16:creationId xmlns:a16="http://schemas.microsoft.com/office/drawing/2014/main" id="{6F256479-AB60-4937-B142-A826EA4D240A}"/>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dr:sp macro="" textlink="">
          <xdr:nvSpPr>
            <xdr:cNvPr id="0" name=""/>
            <xdr:cNvSpPr>
              <a:spLocks noTextEdit="1"/>
            </xdr:cNvSpPr>
          </xdr:nvSpPr>
          <xdr:spPr>
            <a:xfrm>
              <a:off x="12352020" y="166878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259080</xdr:colOff>
      <xdr:row>19</xdr:row>
      <xdr:rowOff>15241</xdr:rowOff>
    </xdr:from>
    <xdr:to>
      <xdr:col>23</xdr:col>
      <xdr:colOff>259080</xdr:colOff>
      <xdr:row>28</xdr:row>
      <xdr:rowOff>129541</xdr:rowOff>
    </xdr:to>
    <mc:AlternateContent xmlns:mc="http://schemas.openxmlformats.org/markup-compatibility/2006">
      <mc:Choice xmlns:a14="http://schemas.microsoft.com/office/drawing/2010/main" Requires="a14">
        <xdr:graphicFrame macro="">
          <xdr:nvGraphicFramePr>
            <xdr:cNvPr id="3" name="Grade">
              <a:extLst>
                <a:ext uri="{FF2B5EF4-FFF2-40B4-BE49-F238E27FC236}">
                  <a16:creationId xmlns:a16="http://schemas.microsoft.com/office/drawing/2014/main" id="{DA044CFA-7C10-47CD-AC29-BDDAA222E654}"/>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dr:sp macro="" textlink="">
          <xdr:nvSpPr>
            <xdr:cNvPr id="0" name=""/>
            <xdr:cNvSpPr>
              <a:spLocks noTextEdit="1"/>
            </xdr:cNvSpPr>
          </xdr:nvSpPr>
          <xdr:spPr>
            <a:xfrm>
              <a:off x="12451080" y="3489961"/>
              <a:ext cx="1828800" cy="1760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26</xdr:row>
      <xdr:rowOff>144781</xdr:rowOff>
    </xdr:from>
    <xdr:to>
      <xdr:col>3</xdr:col>
      <xdr:colOff>243840</xdr:colOff>
      <xdr:row>32</xdr:row>
      <xdr:rowOff>7621</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3B501826-AC23-4B90-9E6F-DB53C41DB4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6700" y="4899661"/>
              <a:ext cx="180594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243840</xdr:colOff>
      <xdr:row>15</xdr:row>
      <xdr:rowOff>45721</xdr:rowOff>
    </xdr:from>
    <xdr:to>
      <xdr:col>3</xdr:col>
      <xdr:colOff>243840</xdr:colOff>
      <xdr:row>21</xdr:row>
      <xdr:rowOff>167641</xdr:rowOff>
    </xdr:to>
    <mc:AlternateContent xmlns:mc="http://schemas.openxmlformats.org/markup-compatibility/2006">
      <mc:Choice xmlns:a14="http://schemas.microsoft.com/office/drawing/2010/main" Requires="a14">
        <xdr:graphicFrame macro="">
          <xdr:nvGraphicFramePr>
            <xdr:cNvPr id="5" name="Class">
              <a:extLst>
                <a:ext uri="{FF2B5EF4-FFF2-40B4-BE49-F238E27FC236}">
                  <a16:creationId xmlns:a16="http://schemas.microsoft.com/office/drawing/2014/main" id="{F43A2E9C-6752-4F1F-93D6-32007EF2942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243840" y="2788921"/>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4</xdr:row>
      <xdr:rowOff>22861</xdr:rowOff>
    </xdr:from>
    <xdr:to>
      <xdr:col>3</xdr:col>
      <xdr:colOff>236220</xdr:colOff>
      <xdr:row>10</xdr:row>
      <xdr:rowOff>175261</xdr:rowOff>
    </xdr:to>
    <mc:AlternateContent xmlns:mc="http://schemas.openxmlformats.org/markup-compatibility/2006">
      <mc:Choice xmlns:a14="http://schemas.microsoft.com/office/drawing/2010/main" Requires="a14">
        <xdr:graphicFrame macro="">
          <xdr:nvGraphicFramePr>
            <xdr:cNvPr id="6" name="Teacher">
              <a:extLst>
                <a:ext uri="{FF2B5EF4-FFF2-40B4-BE49-F238E27FC236}">
                  <a16:creationId xmlns:a16="http://schemas.microsoft.com/office/drawing/2014/main" id="{A43D5AE9-0CFB-40F8-AF95-9AD9B27A467E}"/>
                </a:ext>
              </a:extLst>
            </xdr:cNvPr>
            <xdr:cNvGraphicFramePr/>
          </xdr:nvGraphicFramePr>
          <xdr:xfrm>
            <a:off x="0" y="0"/>
            <a:ext cx="0" cy="0"/>
          </xdr:xfrm>
          <a:graphic>
            <a:graphicData uri="http://schemas.microsoft.com/office/drawing/2010/slicer">
              <sle:slicer xmlns:sle="http://schemas.microsoft.com/office/drawing/2010/slicer" name="Teacher"/>
            </a:graphicData>
          </a:graphic>
        </xdr:graphicFrame>
      </mc:Choice>
      <mc:Fallback>
        <xdr:sp macro="" textlink="">
          <xdr:nvSpPr>
            <xdr:cNvPr id="0" name=""/>
            <xdr:cNvSpPr>
              <a:spLocks noTextEdit="1"/>
            </xdr:cNvSpPr>
          </xdr:nvSpPr>
          <xdr:spPr>
            <a:xfrm>
              <a:off x="236220" y="75438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228600</xdr:colOff>
      <xdr:row>3</xdr:row>
      <xdr:rowOff>83820</xdr:rowOff>
    </xdr:from>
    <xdr:to>
      <xdr:col>19</xdr:col>
      <xdr:colOff>335280</xdr:colOff>
      <xdr:row>17</xdr:row>
      <xdr:rowOff>144780</xdr:rowOff>
    </xdr:to>
    <xdr:graphicFrame macro="">
      <xdr:nvGraphicFramePr>
        <xdr:cNvPr id="7" name="Chart 6">
          <a:extLst>
            <a:ext uri="{FF2B5EF4-FFF2-40B4-BE49-F238E27FC236}">
              <a16:creationId xmlns:a16="http://schemas.microsoft.com/office/drawing/2014/main" id="{3AAB2DD9-5E63-465E-98C9-3034FD6E3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3</xdr:row>
      <xdr:rowOff>45720</xdr:rowOff>
    </xdr:from>
    <xdr:to>
      <xdr:col>11</xdr:col>
      <xdr:colOff>373380</xdr:colOff>
      <xdr:row>17</xdr:row>
      <xdr:rowOff>99060</xdr:rowOff>
    </xdr:to>
    <xdr:graphicFrame macro="">
      <xdr:nvGraphicFramePr>
        <xdr:cNvPr id="8" name="Chart 7">
          <a:extLst>
            <a:ext uri="{FF2B5EF4-FFF2-40B4-BE49-F238E27FC236}">
              <a16:creationId xmlns:a16="http://schemas.microsoft.com/office/drawing/2014/main" id="{DB99F08D-0C96-4A8F-9AC1-B94132B6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21</xdr:row>
      <xdr:rowOff>68580</xdr:rowOff>
    </xdr:from>
    <xdr:to>
      <xdr:col>11</xdr:col>
      <xdr:colOff>396240</xdr:colOff>
      <xdr:row>32</xdr:row>
      <xdr:rowOff>152400</xdr:rowOff>
    </xdr:to>
    <xdr:graphicFrame macro="">
      <xdr:nvGraphicFramePr>
        <xdr:cNvPr id="9" name="Chart 8">
          <a:extLst>
            <a:ext uri="{FF2B5EF4-FFF2-40B4-BE49-F238E27FC236}">
              <a16:creationId xmlns:a16="http://schemas.microsoft.com/office/drawing/2014/main" id="{60BC2FAE-5962-4E83-B116-4C40AE2A6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259080</xdr:colOff>
      <xdr:row>20</xdr:row>
      <xdr:rowOff>114300</xdr:rowOff>
    </xdr:from>
    <xdr:to>
      <xdr:col>19</xdr:col>
      <xdr:colOff>358140</xdr:colOff>
      <xdr:row>32</xdr:row>
      <xdr:rowOff>53340</xdr:rowOff>
    </xdr:to>
    <xdr:graphicFrame macro="">
      <xdr:nvGraphicFramePr>
        <xdr:cNvPr id="10" name="Chart 9">
          <a:extLst>
            <a:ext uri="{FF2B5EF4-FFF2-40B4-BE49-F238E27FC236}">
              <a16:creationId xmlns:a16="http://schemas.microsoft.com/office/drawing/2014/main" id="{8A1A1818-FC5D-4704-BA14-506393224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chool%20Management%20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ool Management Data"/>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refreshedDate="45736.993141550927" createdVersion="8" refreshedVersion="8" minRefreshableVersion="3" recordCount="190" xr:uid="{F4059B0F-114A-4598-933E-37C4CA8E3E8A}">
  <cacheSource type="worksheet">
    <worksheetSource name="Student_data"/>
  </cacheSource>
  <cacheFields count="16">
    <cacheField name="Student ID" numFmtId="0">
      <sharedItems count="100">
        <s v="S001"/>
        <s v="S002"/>
        <s v="S003"/>
        <s v="S004"/>
        <s v="S005"/>
        <s v="S006"/>
        <s v="S007"/>
        <s v="S008"/>
        <s v="S009"/>
        <s v="S010"/>
        <s v="S011"/>
        <s v="S012"/>
        <s v="S013"/>
        <s v="S014"/>
        <s v="S015"/>
        <s v="S016"/>
        <s v="S017"/>
        <s v="S018"/>
        <s v="S019"/>
        <s v="S020"/>
        <s v="S021"/>
        <s v="S022"/>
        <s v="S023"/>
        <s v="S024"/>
        <s v="S025"/>
        <s v="S026"/>
        <s v="S027"/>
        <s v="S028"/>
        <s v="S029"/>
        <s v="S030"/>
        <s v="S031"/>
        <s v="S032"/>
        <s v="S033"/>
        <s v="S034"/>
        <s v="S035"/>
        <s v="S036"/>
        <s v="S037"/>
        <s v="S038"/>
        <s v="S039"/>
        <s v="S040"/>
        <s v="S041"/>
        <s v="S042"/>
        <s v="S043"/>
        <s v="S044"/>
        <s v="S045"/>
        <s v="S046"/>
        <s v="S047"/>
        <s v="S048"/>
        <s v="S049"/>
        <s v="S050"/>
        <s v="S051"/>
        <s v="S052"/>
        <s v="S053"/>
        <s v="S054"/>
        <s v="S055"/>
        <s v="S056"/>
        <s v="S057"/>
        <s v="S058"/>
        <s v="S059"/>
        <s v="S060"/>
        <s v="S061"/>
        <s v="S062"/>
        <s v="S063"/>
        <s v="S064"/>
        <s v="S065"/>
        <s v="S066"/>
        <s v="S067"/>
        <s v="S068"/>
        <s v="S069"/>
        <s v="S070"/>
        <s v="S071"/>
        <s v="S072"/>
        <s v="S073"/>
        <s v="S074"/>
        <s v="S075"/>
        <s v="S076"/>
        <s v="S077"/>
        <s v="S078"/>
        <s v="S079"/>
        <s v="S080"/>
        <s v="S081"/>
        <s v="S082"/>
        <s v="S083"/>
        <s v="S084"/>
        <s v="S085"/>
        <s v="S086"/>
        <s v="S087"/>
        <s v="S088"/>
        <s v="S089"/>
        <s v="S090"/>
        <s v="S091"/>
        <s v="S092"/>
        <s v="S093"/>
        <s v="S094"/>
        <s v="S095"/>
        <s v="S096"/>
        <s v="S097"/>
        <s v="S098"/>
        <s v="S099"/>
        <s v="S100"/>
      </sharedItems>
    </cacheField>
    <cacheField name="Name" numFmtId="0">
      <sharedItems count="131">
        <s v="Alice Johnson"/>
        <s v="Bob Smith"/>
        <s v="Carol Davis"/>
        <s v="David Wilson"/>
        <s v="Emma Brown"/>
        <s v="Frank Taylor"/>
        <s v="Grace Lee"/>
        <s v="Henry Martin"/>
        <s v="Irene Clark"/>
        <s v="Jack Young"/>
        <s v="Isabella Wilson"/>
        <s v="Isabella Garcia"/>
        <s v="Isabella Brown"/>
        <s v="Noah Williams"/>
        <s v="Isabella Williams"/>
        <s v="Noah Jones"/>
        <s v="Sophia Garcia"/>
        <s v="Olivia Jones"/>
        <s v="Olivia Wilson"/>
        <s v="Olivia Martinez"/>
        <s v="Noah Garcia"/>
        <s v="Sophia Davis"/>
        <s v="Olivia Williams"/>
        <s v="Ava Martinez"/>
        <s v="Charlotte Garcia"/>
        <s v="Sophia Martinez"/>
        <s v="Amelia Davis"/>
        <s v="Liam Brown"/>
        <s v="Amelia Johnson"/>
        <s v="Noah Davis"/>
        <s v="Liam Johnson"/>
        <s v="Mia Williams"/>
        <s v="Charlotte Brown"/>
        <s v="Charlotte Martinez"/>
        <s v="Sophia Smith"/>
        <s v="Mia Wilson"/>
        <s v="Noah Wilson"/>
        <s v="Liam Garcia"/>
        <s v="Amelia Williams"/>
        <s v="Amelia Smith"/>
        <s v="Liam Martinez"/>
        <s v="Olivia Davis"/>
        <s v="Noah Martinez"/>
        <s v="Ava Johnson"/>
        <s v="Charlotte Davis"/>
        <s v="Mia Davis"/>
        <s v="Emma Davis"/>
        <s v="Emma Martinez"/>
        <s v="Charlotte Williams"/>
        <s v="Ava Brown"/>
        <s v="Emma Williams"/>
        <s v="Liam Wilson"/>
        <s v="Liam Davis"/>
        <s v="Liam Miller"/>
        <s v="Sophia Jones"/>
        <s v="Amelia Brown"/>
        <s v="Liam Smith"/>
        <s v="Charlotte Smith"/>
        <s v="Emma Smith"/>
        <s v="Ava Davis"/>
        <s v="Isabella Martinez"/>
        <s v="Noah Johnson"/>
        <s v="Noah Miller"/>
        <s v="Charlotte Wilson"/>
        <s v="Isabella Jones"/>
        <s v="Isabella Johnson"/>
        <s v="Mia Brown"/>
        <s v="Noah Brown"/>
        <s v="Emma Johnson"/>
        <s v="Alexander White"/>
        <s v="Olivia Martin"/>
        <s v="Elijah Williams"/>
        <s v="Olivia Brown"/>
        <s v="James Jones"/>
        <s v="Henry Wilson"/>
        <s v="Mia Martin"/>
        <s v="Sebastian Moore"/>
        <s v="James Miller"/>
        <s v="Elijah Miller"/>
        <s v="Michael Wilson"/>
        <s v="Emma Jones"/>
        <s v="Liam Lee"/>
        <s v="Amelia Hernandez"/>
        <s v="Lucas Brown"/>
        <s v="Daniel Taylor"/>
        <s v="Lucas Lee"/>
        <s v="Isabella Davis"/>
        <s v="Emma Lee"/>
        <s v="Ava Taylor"/>
        <s v="Noah Martin"/>
        <s v="Sophia White"/>
        <s v="Daniel Perez"/>
        <s v="Ava Perez"/>
        <s v="Elijah Davis"/>
        <s v="Sebastian Perez"/>
        <s v="Alexander Martin"/>
        <s v="Alexander Williams"/>
        <s v="Mia Lee"/>
        <s v="Olivia Lee"/>
        <s v="Sophia Hernandez"/>
        <s v="Jack Garcia"/>
        <s v="Olivia Smith"/>
        <s v="Noah Hernandez"/>
        <s v="Lucas Martin"/>
        <s v="Ava Hernandez"/>
        <s v="Amelia Miller"/>
        <s v="Daniel Anderson"/>
        <s v="Daniel Davis"/>
        <s v="Michael Martinez"/>
        <s v="Michael Thomas"/>
        <s v="Benjamin Smith"/>
        <s v="Jack Miller"/>
        <s v="Sebastian Lee"/>
        <s v="Benjamin Wilson"/>
        <s v="Sophia Wilson"/>
        <s v="Liam Williams"/>
        <s v="Sebastian Thomas"/>
        <s v="Jack Taylor"/>
        <s v="James Lee"/>
        <s v="Jack Anderson"/>
        <s v="Isabella Anderson"/>
        <s v="Lucas Jones"/>
        <s v="Emma Thomas"/>
        <s v="Daniel Jones"/>
        <s v="Jack White"/>
        <s v="Sophia Perez"/>
        <s v="Charlotte Jones"/>
        <s v="Benjamin Garcia"/>
        <s v="Amelia White"/>
        <s v="Isabella Taylor"/>
        <s v="Benjamin Lee"/>
      </sharedItems>
    </cacheField>
    <cacheField name="Class" numFmtId="0">
      <sharedItems containsSemiMixedTypes="0" containsString="0" containsNumber="1" containsInteger="1" minValue="8" maxValue="10" count="3">
        <n v="10"/>
        <n v="9"/>
        <n v="8"/>
      </sharedItems>
    </cacheField>
    <cacheField name="Gender" numFmtId="0">
      <sharedItems count="2">
        <s v="Female"/>
        <s v="Male"/>
      </sharedItems>
    </cacheField>
    <cacheField name="Mathematics" numFmtId="0">
      <sharedItems containsMixedTypes="1" containsNumber="1" containsInteger="1" minValue="40" maxValue="99"/>
    </cacheField>
    <cacheField name="Science" numFmtId="0">
      <sharedItems containsMixedTypes="1" containsNumber="1" containsInteger="1" minValue="35" maxValue="98"/>
    </cacheField>
    <cacheField name="English" numFmtId="0">
      <sharedItems containsMixedTypes="1" containsNumber="1" containsInteger="1" minValue="42" maxValue="100"/>
    </cacheField>
    <cacheField name="Social Studies" numFmtId="0">
      <sharedItems containsSemiMixedTypes="0" containsString="0" containsNumber="1" containsInteger="1" minValue="24" maxValue="100"/>
    </cacheField>
    <cacheField name="Enrollment Date" numFmtId="0">
      <sharedItems/>
    </cacheField>
    <cacheField name="Teacher" numFmtId="0">
      <sharedItems count="3">
        <s v="Miss Thompson"/>
        <s v="Mr. Johnson"/>
        <s v="Mrs. Parker"/>
      </sharedItems>
    </cacheField>
    <cacheField name="Total Marks" numFmtId="0">
      <sharedItems containsSemiMixedTypes="0" containsString="0" containsNumber="1" containsInteger="1" minValue="42" maxValue="376"/>
    </cacheField>
    <cacheField name="Percentage" numFmtId="0">
      <sharedItems containsSemiMixedTypes="0" containsString="0" containsNumber="1" minValue="10.5" maxValue="94"/>
    </cacheField>
    <cacheField name="Percent Above 75 " numFmtId="0">
      <sharedItems count="2">
        <s v="Above 75%"/>
        <s v="Below 75%"/>
      </sharedItems>
    </cacheField>
    <cacheField name="Result" numFmtId="0">
      <sharedItems count="2">
        <s v="Pass"/>
        <s v="Fail"/>
      </sharedItems>
    </cacheField>
    <cacheField name="Top Performer" numFmtId="0">
      <sharedItems count="2">
        <s v="Top Performer"/>
        <s v=""/>
      </sharedItems>
    </cacheField>
    <cacheField name="Grade" numFmtId="0">
      <sharedItems count="5">
        <s v="A"/>
        <s v="B"/>
        <s v="C"/>
        <s v="A+"/>
        <s v="D"/>
      </sharedItems>
    </cacheField>
  </cacheFields>
  <extLst>
    <ext xmlns:x14="http://schemas.microsoft.com/office/spreadsheetml/2009/9/main" uri="{725AE2AE-9491-48be-B2B4-4EB974FC3084}">
      <x14:pivotCacheDefinition pivotCacheId="1752663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x v="0"/>
    <x v="0"/>
    <n v="85"/>
    <n v="90"/>
    <n v="78"/>
    <n v="88"/>
    <s v="2022-06-10"/>
    <x v="0"/>
    <n v="341"/>
    <n v="85.25"/>
    <x v="0"/>
    <x v="0"/>
    <x v="0"/>
    <x v="0"/>
  </r>
  <r>
    <x v="1"/>
    <x v="1"/>
    <x v="1"/>
    <x v="1"/>
    <n v="72"/>
    <n v="65"/>
    <n v="80"/>
    <n v="75"/>
    <s v="2023-01-15"/>
    <x v="1"/>
    <n v="292"/>
    <n v="73"/>
    <x v="1"/>
    <x v="0"/>
    <x v="1"/>
    <x v="1"/>
  </r>
  <r>
    <x v="2"/>
    <x v="2"/>
    <x v="2"/>
    <x v="0"/>
    <n v="60"/>
    <n v="70"/>
    <n v="68"/>
    <n v="65"/>
    <s v="2021-09-05"/>
    <x v="2"/>
    <n v="263"/>
    <n v="65.75"/>
    <x v="1"/>
    <x v="0"/>
    <x v="1"/>
    <x v="2"/>
  </r>
  <r>
    <x v="3"/>
    <x v="3"/>
    <x v="0"/>
    <x v="1"/>
    <n v="95"/>
    <n v="88"/>
    <n v="92"/>
    <n v="90"/>
    <s v="2020-03-20"/>
    <x v="0"/>
    <n v="365"/>
    <n v="91.25"/>
    <x v="0"/>
    <x v="0"/>
    <x v="0"/>
    <x v="3"/>
  </r>
  <r>
    <x v="4"/>
    <x v="4"/>
    <x v="1"/>
    <x v="0"/>
    <n v="50"/>
    <n v="58"/>
    <n v="65"/>
    <n v="62"/>
    <s v="2022-08-25"/>
    <x v="1"/>
    <n v="235"/>
    <n v="58.75"/>
    <x v="1"/>
    <x v="0"/>
    <x v="1"/>
    <x v="4"/>
  </r>
  <r>
    <x v="5"/>
    <x v="5"/>
    <x v="2"/>
    <x v="1"/>
    <n v="78"/>
    <n v="80"/>
    <n v="85"/>
    <n v="82"/>
    <s v="2021-11-12"/>
    <x v="2"/>
    <n v="325"/>
    <n v="81.25"/>
    <x v="0"/>
    <x v="0"/>
    <x v="1"/>
    <x v="0"/>
  </r>
  <r>
    <x v="6"/>
    <x v="6"/>
    <x v="0"/>
    <x v="0"/>
    <n v="45"/>
    <n v="50"/>
    <n v="55"/>
    <n v="48"/>
    <s v="2023-02-01"/>
    <x v="0"/>
    <n v="198"/>
    <n v="49.5"/>
    <x v="1"/>
    <x v="0"/>
    <x v="1"/>
    <x v="4"/>
  </r>
  <r>
    <x v="7"/>
    <x v="7"/>
    <x v="1"/>
    <x v="1"/>
    <n v="88"/>
    <n v="92"/>
    <n v="85"/>
    <n v="90"/>
    <s v="2022-07-18"/>
    <x v="1"/>
    <n v="355"/>
    <n v="88.75"/>
    <x v="0"/>
    <x v="0"/>
    <x v="0"/>
    <x v="0"/>
  </r>
  <r>
    <x v="8"/>
    <x v="8"/>
    <x v="2"/>
    <x v="0"/>
    <n v="75"/>
    <n v="68"/>
    <n v="70"/>
    <n v="72"/>
    <s v="2023-03-10"/>
    <x v="2"/>
    <n v="285"/>
    <n v="71.25"/>
    <x v="1"/>
    <x v="0"/>
    <x v="1"/>
    <x v="1"/>
  </r>
  <r>
    <x v="9"/>
    <x v="9"/>
    <x v="0"/>
    <x v="1"/>
    <n v="60"/>
    <n v="65"/>
    <n v="55"/>
    <n v="58"/>
    <s v="2022-05-06"/>
    <x v="0"/>
    <n v="238"/>
    <n v="59.5"/>
    <x v="1"/>
    <x v="0"/>
    <x v="1"/>
    <x v="4"/>
  </r>
  <r>
    <x v="10"/>
    <x v="10"/>
    <x v="1"/>
    <x v="0"/>
    <n v="89"/>
    <n v="93"/>
    <n v="63"/>
    <n v="56"/>
    <s v="2020-02-25"/>
    <x v="1"/>
    <n v="301"/>
    <n v="75.25"/>
    <x v="0"/>
    <x v="0"/>
    <x v="1"/>
    <x v="1"/>
  </r>
  <r>
    <x v="11"/>
    <x v="11"/>
    <x v="2"/>
    <x v="1"/>
    <n v="55"/>
    <n v="41"/>
    <n v="60"/>
    <n v="54"/>
    <s v="2021-05-07"/>
    <x v="2"/>
    <n v="210"/>
    <n v="52.5"/>
    <x v="1"/>
    <x v="0"/>
    <x v="1"/>
    <x v="4"/>
  </r>
  <r>
    <x v="12"/>
    <x v="12"/>
    <x v="0"/>
    <x v="1"/>
    <s v="Abs"/>
    <n v="95"/>
    <n v="97"/>
    <n v="94"/>
    <s v="2023-07-30"/>
    <x v="0"/>
    <n v="286"/>
    <n v="71.5"/>
    <x v="1"/>
    <x v="0"/>
    <x v="1"/>
    <x v="1"/>
  </r>
  <r>
    <x v="13"/>
    <x v="13"/>
    <x v="1"/>
    <x v="1"/>
    <n v="86"/>
    <n v="44"/>
    <n v="98"/>
    <n v="97"/>
    <s v="2021-10-11"/>
    <x v="1"/>
    <n v="325"/>
    <n v="81.25"/>
    <x v="0"/>
    <x v="0"/>
    <x v="1"/>
    <x v="0"/>
  </r>
  <r>
    <x v="14"/>
    <x v="14"/>
    <x v="1"/>
    <x v="0"/>
    <n v="95"/>
    <n v="71"/>
    <n v="59"/>
    <n v="98"/>
    <s v="2021-01-09"/>
    <x v="1"/>
    <n v="323"/>
    <n v="80.75"/>
    <x v="0"/>
    <x v="0"/>
    <x v="1"/>
    <x v="0"/>
  </r>
  <r>
    <x v="15"/>
    <x v="15"/>
    <x v="1"/>
    <x v="0"/>
    <n v="75"/>
    <n v="83"/>
    <n v="85"/>
    <n v="56"/>
    <s v="2021-05-19"/>
    <x v="1"/>
    <n v="299"/>
    <n v="74.75"/>
    <x v="1"/>
    <x v="0"/>
    <x v="1"/>
    <x v="1"/>
  </r>
  <r>
    <x v="16"/>
    <x v="16"/>
    <x v="1"/>
    <x v="1"/>
    <n v="87"/>
    <n v="92"/>
    <n v="88"/>
    <n v="43"/>
    <s v="2023-02-14"/>
    <x v="1"/>
    <n v="310"/>
    <n v="77.5"/>
    <x v="0"/>
    <x v="0"/>
    <x v="1"/>
    <x v="1"/>
  </r>
  <r>
    <x v="17"/>
    <x v="17"/>
    <x v="1"/>
    <x v="0"/>
    <n v="76"/>
    <n v="76"/>
    <n v="94"/>
    <n v="59"/>
    <s v="2024-05-18"/>
    <x v="1"/>
    <n v="305"/>
    <n v="76.25"/>
    <x v="0"/>
    <x v="0"/>
    <x v="1"/>
    <x v="1"/>
  </r>
  <r>
    <x v="18"/>
    <x v="18"/>
    <x v="1"/>
    <x v="1"/>
    <n v="66"/>
    <s v="Abs"/>
    <n v="66"/>
    <n v="76"/>
    <s v="2023-11-28"/>
    <x v="1"/>
    <n v="208"/>
    <n v="52"/>
    <x v="1"/>
    <x v="0"/>
    <x v="1"/>
    <x v="4"/>
  </r>
  <r>
    <x v="19"/>
    <x v="19"/>
    <x v="0"/>
    <x v="0"/>
    <n v="54"/>
    <n v="64"/>
    <n v="53"/>
    <n v="70"/>
    <s v="2021-12-11"/>
    <x v="0"/>
    <n v="241"/>
    <n v="60.25"/>
    <x v="1"/>
    <x v="0"/>
    <x v="1"/>
    <x v="2"/>
  </r>
  <r>
    <x v="20"/>
    <x v="20"/>
    <x v="2"/>
    <x v="0"/>
    <n v="86"/>
    <n v="90"/>
    <n v="75"/>
    <n v="81"/>
    <s v="2021-06-23"/>
    <x v="2"/>
    <n v="332"/>
    <n v="83"/>
    <x v="0"/>
    <x v="0"/>
    <x v="1"/>
    <x v="0"/>
  </r>
  <r>
    <x v="21"/>
    <x v="21"/>
    <x v="0"/>
    <x v="0"/>
    <n v="94"/>
    <n v="65"/>
    <n v="61"/>
    <n v="87"/>
    <s v="2023-12-12"/>
    <x v="0"/>
    <n v="307"/>
    <n v="76.75"/>
    <x v="0"/>
    <x v="0"/>
    <x v="1"/>
    <x v="1"/>
  </r>
  <r>
    <x v="22"/>
    <x v="22"/>
    <x v="2"/>
    <x v="1"/>
    <n v="56"/>
    <n v="60"/>
    <n v="73"/>
    <n v="60"/>
    <s v="2024-12-20"/>
    <x v="2"/>
    <n v="249"/>
    <n v="62.250000000000007"/>
    <x v="1"/>
    <x v="0"/>
    <x v="1"/>
    <x v="2"/>
  </r>
  <r>
    <x v="23"/>
    <x v="23"/>
    <x v="1"/>
    <x v="1"/>
    <n v="92"/>
    <n v="70"/>
    <s v="Abs"/>
    <n v="65"/>
    <s v="2020-01-26"/>
    <x v="1"/>
    <n v="227"/>
    <n v="56.75"/>
    <x v="1"/>
    <x v="0"/>
    <x v="1"/>
    <x v="4"/>
  </r>
  <r>
    <x v="24"/>
    <x v="24"/>
    <x v="0"/>
    <x v="1"/>
    <n v="55"/>
    <n v="72"/>
    <n v="98"/>
    <n v="51"/>
    <s v="2021-12-25"/>
    <x v="0"/>
    <n v="276"/>
    <n v="69"/>
    <x v="1"/>
    <x v="0"/>
    <x v="1"/>
    <x v="2"/>
  </r>
  <r>
    <x v="25"/>
    <x v="25"/>
    <x v="0"/>
    <x v="1"/>
    <n v="92"/>
    <n v="59"/>
    <n v="76"/>
    <n v="55"/>
    <s v="2024-06-21"/>
    <x v="0"/>
    <n v="282"/>
    <n v="70.5"/>
    <x v="1"/>
    <x v="0"/>
    <x v="1"/>
    <x v="1"/>
  </r>
  <r>
    <x v="26"/>
    <x v="26"/>
    <x v="1"/>
    <x v="0"/>
    <s v="Abs"/>
    <n v="76"/>
    <n v="48"/>
    <n v="45"/>
    <s v="2020-04-27"/>
    <x v="1"/>
    <n v="169"/>
    <n v="42.25"/>
    <x v="1"/>
    <x v="0"/>
    <x v="1"/>
    <x v="4"/>
  </r>
  <r>
    <x v="27"/>
    <x v="27"/>
    <x v="2"/>
    <x v="0"/>
    <n v="54"/>
    <n v="55"/>
    <n v="89"/>
    <n v="92"/>
    <s v="2024-11-22"/>
    <x v="2"/>
    <n v="290"/>
    <n v="72.5"/>
    <x v="1"/>
    <x v="0"/>
    <x v="1"/>
    <x v="1"/>
  </r>
  <r>
    <x v="28"/>
    <x v="28"/>
    <x v="1"/>
    <x v="0"/>
    <n v="72"/>
    <n v="49"/>
    <n v="61"/>
    <n v="89"/>
    <s v="2021-08-18"/>
    <x v="1"/>
    <n v="271"/>
    <n v="67.75"/>
    <x v="1"/>
    <x v="0"/>
    <x v="1"/>
    <x v="2"/>
  </r>
  <r>
    <x v="29"/>
    <x v="29"/>
    <x v="1"/>
    <x v="1"/>
    <n v="76"/>
    <n v="72"/>
    <n v="52"/>
    <n v="58"/>
    <s v="2020-04-22"/>
    <x v="1"/>
    <n v="258"/>
    <n v="64.5"/>
    <x v="1"/>
    <x v="0"/>
    <x v="1"/>
    <x v="2"/>
  </r>
  <r>
    <x v="30"/>
    <x v="30"/>
    <x v="0"/>
    <x v="0"/>
    <n v="52"/>
    <n v="71"/>
    <n v="53"/>
    <n v="53"/>
    <s v="2020-06-26"/>
    <x v="0"/>
    <n v="229"/>
    <n v="57.25"/>
    <x v="1"/>
    <x v="0"/>
    <x v="1"/>
    <x v="4"/>
  </r>
  <r>
    <x v="31"/>
    <x v="31"/>
    <x v="0"/>
    <x v="0"/>
    <n v="50"/>
    <n v="65"/>
    <n v="59"/>
    <n v="67"/>
    <s v="2024-01-11"/>
    <x v="0"/>
    <n v="241"/>
    <n v="60.25"/>
    <x v="1"/>
    <x v="0"/>
    <x v="1"/>
    <x v="2"/>
  </r>
  <r>
    <x v="32"/>
    <x v="32"/>
    <x v="1"/>
    <x v="1"/>
    <n v="70"/>
    <n v="66"/>
    <n v="59"/>
    <n v="45"/>
    <s v="2020-06-30"/>
    <x v="1"/>
    <n v="240"/>
    <n v="60"/>
    <x v="1"/>
    <x v="0"/>
    <x v="1"/>
    <x v="4"/>
  </r>
  <r>
    <x v="33"/>
    <x v="33"/>
    <x v="2"/>
    <x v="0"/>
    <n v="41"/>
    <n v="65"/>
    <n v="52"/>
    <n v="74"/>
    <s v="2022-08-23"/>
    <x v="2"/>
    <n v="232"/>
    <n v="57.999999999999993"/>
    <x v="1"/>
    <x v="0"/>
    <x v="1"/>
    <x v="4"/>
  </r>
  <r>
    <x v="34"/>
    <x v="34"/>
    <x v="0"/>
    <x v="0"/>
    <n v="91"/>
    <n v="58"/>
    <n v="76"/>
    <n v="53"/>
    <s v="2021-09-15"/>
    <x v="0"/>
    <n v="278"/>
    <n v="69.5"/>
    <x v="1"/>
    <x v="0"/>
    <x v="1"/>
    <x v="2"/>
  </r>
  <r>
    <x v="35"/>
    <x v="35"/>
    <x v="2"/>
    <x v="1"/>
    <n v="82"/>
    <n v="94"/>
    <n v="81"/>
    <n v="82"/>
    <s v="2020-02-25"/>
    <x v="2"/>
    <n v="339"/>
    <n v="84.75"/>
    <x v="0"/>
    <x v="0"/>
    <x v="1"/>
    <x v="0"/>
  </r>
  <r>
    <x v="36"/>
    <x v="36"/>
    <x v="0"/>
    <x v="1"/>
    <s v="Abs"/>
    <s v="Abs"/>
    <n v="95"/>
    <n v="69"/>
    <s v="2024-01-16"/>
    <x v="0"/>
    <n v="164"/>
    <n v="41"/>
    <x v="1"/>
    <x v="0"/>
    <x v="1"/>
    <x v="4"/>
  </r>
  <r>
    <x v="37"/>
    <x v="37"/>
    <x v="2"/>
    <x v="0"/>
    <n v="82"/>
    <n v="59"/>
    <n v="100"/>
    <n v="92"/>
    <s v="2023-03-08"/>
    <x v="2"/>
    <n v="333"/>
    <n v="83.25"/>
    <x v="0"/>
    <x v="0"/>
    <x v="1"/>
    <x v="0"/>
  </r>
  <r>
    <x v="38"/>
    <x v="15"/>
    <x v="0"/>
    <x v="1"/>
    <n v="89"/>
    <n v="81"/>
    <n v="94"/>
    <n v="81"/>
    <s v="2021-07-25"/>
    <x v="0"/>
    <n v="345"/>
    <n v="86.25"/>
    <x v="0"/>
    <x v="0"/>
    <x v="0"/>
    <x v="0"/>
  </r>
  <r>
    <x v="39"/>
    <x v="38"/>
    <x v="0"/>
    <x v="0"/>
    <n v="82"/>
    <n v="44"/>
    <n v="51"/>
    <n v="95"/>
    <s v="2020-09-10"/>
    <x v="0"/>
    <n v="272"/>
    <n v="68"/>
    <x v="1"/>
    <x v="0"/>
    <x v="1"/>
    <x v="2"/>
  </r>
  <r>
    <x v="40"/>
    <x v="39"/>
    <x v="1"/>
    <x v="1"/>
    <n v="91"/>
    <n v="98"/>
    <n v="93"/>
    <n v="47"/>
    <s v="2022-10-09"/>
    <x v="1"/>
    <n v="329"/>
    <n v="82.25"/>
    <x v="0"/>
    <x v="0"/>
    <x v="1"/>
    <x v="0"/>
  </r>
  <r>
    <x v="41"/>
    <x v="40"/>
    <x v="2"/>
    <x v="0"/>
    <n v="41"/>
    <n v="68"/>
    <n v="84"/>
    <n v="100"/>
    <s v="2020-07-13"/>
    <x v="2"/>
    <n v="293"/>
    <n v="73.25"/>
    <x v="1"/>
    <x v="0"/>
    <x v="1"/>
    <x v="1"/>
  </r>
  <r>
    <x v="42"/>
    <x v="37"/>
    <x v="1"/>
    <x v="1"/>
    <n v="78"/>
    <n v="87"/>
    <n v="90"/>
    <n v="68"/>
    <s v="2021-10-08"/>
    <x v="1"/>
    <n v="323"/>
    <n v="80.75"/>
    <x v="0"/>
    <x v="0"/>
    <x v="1"/>
    <x v="0"/>
  </r>
  <r>
    <x v="43"/>
    <x v="41"/>
    <x v="1"/>
    <x v="1"/>
    <n v="77"/>
    <n v="51"/>
    <n v="88"/>
    <n v="49"/>
    <s v="2024-09-02"/>
    <x v="1"/>
    <n v="265"/>
    <n v="66.25"/>
    <x v="1"/>
    <x v="0"/>
    <x v="1"/>
    <x v="2"/>
  </r>
  <r>
    <x v="44"/>
    <x v="23"/>
    <x v="0"/>
    <x v="0"/>
    <n v="94"/>
    <n v="44"/>
    <n v="80"/>
    <n v="70"/>
    <s v="2021-07-25"/>
    <x v="0"/>
    <n v="288"/>
    <n v="72"/>
    <x v="1"/>
    <x v="0"/>
    <x v="1"/>
    <x v="1"/>
  </r>
  <r>
    <x v="45"/>
    <x v="12"/>
    <x v="1"/>
    <x v="1"/>
    <n v="77"/>
    <n v="72"/>
    <n v="86"/>
    <n v="62"/>
    <s v="2024-04-11"/>
    <x v="1"/>
    <n v="297"/>
    <n v="74.25"/>
    <x v="1"/>
    <x v="0"/>
    <x v="1"/>
    <x v="1"/>
  </r>
  <r>
    <x v="46"/>
    <x v="41"/>
    <x v="1"/>
    <x v="1"/>
    <n v="89"/>
    <n v="81"/>
    <n v="54"/>
    <n v="97"/>
    <s v="2021-11-12"/>
    <x v="1"/>
    <n v="321"/>
    <n v="80.25"/>
    <x v="0"/>
    <x v="0"/>
    <x v="1"/>
    <x v="0"/>
  </r>
  <r>
    <x v="47"/>
    <x v="24"/>
    <x v="2"/>
    <x v="0"/>
    <n v="79"/>
    <n v="90"/>
    <n v="61"/>
    <n v="98"/>
    <s v="2023-02-07"/>
    <x v="2"/>
    <n v="328"/>
    <n v="82"/>
    <x v="0"/>
    <x v="0"/>
    <x v="1"/>
    <x v="0"/>
  </r>
  <r>
    <x v="48"/>
    <x v="42"/>
    <x v="2"/>
    <x v="0"/>
    <n v="95"/>
    <n v="72"/>
    <n v="85"/>
    <n v="86"/>
    <s v="2022-01-26"/>
    <x v="2"/>
    <n v="338"/>
    <n v="84.5"/>
    <x v="0"/>
    <x v="0"/>
    <x v="1"/>
    <x v="0"/>
  </r>
  <r>
    <x v="49"/>
    <x v="43"/>
    <x v="0"/>
    <x v="1"/>
    <n v="65"/>
    <n v="52"/>
    <n v="83"/>
    <n v="83"/>
    <s v="2023-02-27"/>
    <x v="0"/>
    <n v="283"/>
    <n v="70.75"/>
    <x v="1"/>
    <x v="0"/>
    <x v="1"/>
    <x v="1"/>
  </r>
  <r>
    <x v="50"/>
    <x v="44"/>
    <x v="1"/>
    <x v="1"/>
    <n v="73"/>
    <n v="41"/>
    <n v="93"/>
    <n v="73"/>
    <s v="2020-09-20"/>
    <x v="1"/>
    <n v="280"/>
    <n v="70"/>
    <x v="1"/>
    <x v="0"/>
    <x v="1"/>
    <x v="2"/>
  </r>
  <r>
    <x v="51"/>
    <x v="29"/>
    <x v="2"/>
    <x v="0"/>
    <n v="88"/>
    <n v="57"/>
    <n v="62"/>
    <n v="88"/>
    <s v="2024-03-30"/>
    <x v="2"/>
    <n v="295"/>
    <n v="73.75"/>
    <x v="1"/>
    <x v="0"/>
    <x v="1"/>
    <x v="1"/>
  </r>
  <r>
    <x v="52"/>
    <x v="45"/>
    <x v="2"/>
    <x v="0"/>
    <n v="97"/>
    <n v="65"/>
    <n v="69"/>
    <n v="75"/>
    <s v="2021-05-10"/>
    <x v="2"/>
    <n v="306"/>
    <n v="76.5"/>
    <x v="0"/>
    <x v="0"/>
    <x v="1"/>
    <x v="1"/>
  </r>
  <r>
    <x v="53"/>
    <x v="46"/>
    <x v="0"/>
    <x v="0"/>
    <n v="63"/>
    <n v="68"/>
    <n v="65"/>
    <n v="55"/>
    <s v="2024-04-30"/>
    <x v="0"/>
    <n v="251"/>
    <n v="62.749999999999993"/>
    <x v="1"/>
    <x v="0"/>
    <x v="1"/>
    <x v="2"/>
  </r>
  <r>
    <x v="54"/>
    <x v="47"/>
    <x v="1"/>
    <x v="1"/>
    <n v="51"/>
    <n v="48"/>
    <n v="73"/>
    <n v="84"/>
    <s v="2021-04-07"/>
    <x v="1"/>
    <n v="256"/>
    <n v="64"/>
    <x v="1"/>
    <x v="0"/>
    <x v="1"/>
    <x v="2"/>
  </r>
  <r>
    <x v="55"/>
    <x v="45"/>
    <x v="1"/>
    <x v="0"/>
    <n v="66"/>
    <n v="64"/>
    <n v="68"/>
    <n v="55"/>
    <s v="2024-01-09"/>
    <x v="1"/>
    <n v="253"/>
    <n v="63.249999999999993"/>
    <x v="1"/>
    <x v="0"/>
    <x v="1"/>
    <x v="2"/>
  </r>
  <r>
    <x v="56"/>
    <x v="12"/>
    <x v="2"/>
    <x v="0"/>
    <n v="43"/>
    <n v="43"/>
    <n v="69"/>
    <n v="61"/>
    <s v="2021-09-01"/>
    <x v="2"/>
    <n v="216"/>
    <n v="54"/>
    <x v="1"/>
    <x v="0"/>
    <x v="1"/>
    <x v="4"/>
  </r>
  <r>
    <x v="57"/>
    <x v="48"/>
    <x v="1"/>
    <x v="1"/>
    <n v="56"/>
    <n v="86"/>
    <n v="46"/>
    <n v="43"/>
    <s v="2022-08-12"/>
    <x v="1"/>
    <n v="231"/>
    <n v="57.75"/>
    <x v="1"/>
    <x v="0"/>
    <x v="1"/>
    <x v="4"/>
  </r>
  <r>
    <x v="58"/>
    <x v="49"/>
    <x v="2"/>
    <x v="1"/>
    <n v="84"/>
    <n v="58"/>
    <n v="54"/>
    <n v="24"/>
    <s v="2022-09-20"/>
    <x v="2"/>
    <n v="220"/>
    <n v="55.000000000000007"/>
    <x v="1"/>
    <x v="0"/>
    <x v="1"/>
    <x v="4"/>
  </r>
  <r>
    <x v="59"/>
    <x v="43"/>
    <x v="2"/>
    <x v="1"/>
    <n v="82"/>
    <n v="44"/>
    <n v="94"/>
    <n v="77"/>
    <s v="2024-01-05"/>
    <x v="2"/>
    <n v="297"/>
    <n v="74.25"/>
    <x v="1"/>
    <x v="0"/>
    <x v="1"/>
    <x v="1"/>
  </r>
  <r>
    <x v="60"/>
    <x v="50"/>
    <x v="0"/>
    <x v="0"/>
    <n v="70"/>
    <n v="52"/>
    <n v="77"/>
    <n v="91"/>
    <s v="2024-03-27"/>
    <x v="0"/>
    <n v="290"/>
    <n v="72.5"/>
    <x v="1"/>
    <x v="0"/>
    <x v="1"/>
    <x v="1"/>
  </r>
  <r>
    <x v="61"/>
    <x v="21"/>
    <x v="0"/>
    <x v="1"/>
    <s v="Abs"/>
    <n v="41"/>
    <n v="74"/>
    <n v="41"/>
    <s v="2020-05-30"/>
    <x v="0"/>
    <n v="156"/>
    <n v="39"/>
    <x v="1"/>
    <x v="1"/>
    <x v="1"/>
    <x v="4"/>
  </r>
  <r>
    <x v="62"/>
    <x v="31"/>
    <x v="0"/>
    <x v="0"/>
    <n v="49"/>
    <n v="49"/>
    <n v="85"/>
    <n v="80"/>
    <s v="2024-06-24"/>
    <x v="0"/>
    <n v="263"/>
    <n v="65.75"/>
    <x v="1"/>
    <x v="0"/>
    <x v="1"/>
    <x v="2"/>
  </r>
  <r>
    <x v="63"/>
    <x v="28"/>
    <x v="0"/>
    <x v="0"/>
    <n v="54"/>
    <n v="45"/>
    <n v="83"/>
    <n v="58"/>
    <s v="2021-10-12"/>
    <x v="0"/>
    <n v="240"/>
    <n v="60"/>
    <x v="1"/>
    <x v="0"/>
    <x v="1"/>
    <x v="4"/>
  </r>
  <r>
    <x v="64"/>
    <x v="51"/>
    <x v="0"/>
    <x v="1"/>
    <n v="76"/>
    <n v="72"/>
    <n v="88"/>
    <n v="84"/>
    <s v="2021-06-26"/>
    <x v="0"/>
    <n v="320"/>
    <n v="80"/>
    <x v="0"/>
    <x v="0"/>
    <x v="1"/>
    <x v="1"/>
  </r>
  <r>
    <x v="65"/>
    <x v="52"/>
    <x v="0"/>
    <x v="0"/>
    <n v="56"/>
    <n v="88"/>
    <n v="68"/>
    <n v="95"/>
    <s v="2020-03-26"/>
    <x v="0"/>
    <n v="307"/>
    <n v="76.75"/>
    <x v="0"/>
    <x v="0"/>
    <x v="1"/>
    <x v="1"/>
  </r>
  <r>
    <x v="66"/>
    <x v="53"/>
    <x v="0"/>
    <x v="1"/>
    <n v="55"/>
    <n v="35"/>
    <n v="66"/>
    <n v="78"/>
    <s v="2024-11-05"/>
    <x v="0"/>
    <n v="234"/>
    <n v="58.5"/>
    <x v="1"/>
    <x v="0"/>
    <x v="1"/>
    <x v="4"/>
  </r>
  <r>
    <x v="67"/>
    <x v="18"/>
    <x v="1"/>
    <x v="0"/>
    <n v="52"/>
    <n v="98"/>
    <n v="46"/>
    <n v="96"/>
    <s v="2023-01-07"/>
    <x v="1"/>
    <n v="292"/>
    <n v="73"/>
    <x v="1"/>
    <x v="0"/>
    <x v="1"/>
    <x v="1"/>
  </r>
  <r>
    <x v="68"/>
    <x v="20"/>
    <x v="0"/>
    <x v="0"/>
    <n v="49"/>
    <n v="65"/>
    <n v="59"/>
    <n v="46"/>
    <s v="2024-06-09"/>
    <x v="0"/>
    <n v="219"/>
    <n v="54.75"/>
    <x v="1"/>
    <x v="0"/>
    <x v="1"/>
    <x v="4"/>
  </r>
  <r>
    <x v="69"/>
    <x v="39"/>
    <x v="1"/>
    <x v="0"/>
    <n v="46"/>
    <n v="84"/>
    <n v="69"/>
    <n v="89"/>
    <s v="2021-10-24"/>
    <x v="1"/>
    <n v="288"/>
    <n v="72"/>
    <x v="1"/>
    <x v="0"/>
    <x v="1"/>
    <x v="1"/>
  </r>
  <r>
    <x v="70"/>
    <x v="54"/>
    <x v="2"/>
    <x v="1"/>
    <n v="56"/>
    <n v="77"/>
    <n v="81"/>
    <n v="65"/>
    <s v="2020-07-21"/>
    <x v="2"/>
    <n v="279"/>
    <n v="69.75"/>
    <x v="1"/>
    <x v="0"/>
    <x v="1"/>
    <x v="2"/>
  </r>
  <r>
    <x v="71"/>
    <x v="55"/>
    <x v="1"/>
    <x v="0"/>
    <n v="93"/>
    <n v="80"/>
    <n v="90"/>
    <n v="63"/>
    <s v="2024-12-10"/>
    <x v="1"/>
    <n v="326"/>
    <n v="81.5"/>
    <x v="0"/>
    <x v="0"/>
    <x v="1"/>
    <x v="0"/>
  </r>
  <r>
    <x v="72"/>
    <x v="21"/>
    <x v="0"/>
    <x v="1"/>
    <n v="49"/>
    <n v="58"/>
    <n v="47"/>
    <n v="63"/>
    <s v="2024-09-12"/>
    <x v="0"/>
    <n v="217"/>
    <n v="54.25"/>
    <x v="1"/>
    <x v="0"/>
    <x v="1"/>
    <x v="4"/>
  </r>
  <r>
    <x v="73"/>
    <x v="34"/>
    <x v="0"/>
    <x v="0"/>
    <n v="90"/>
    <n v="88"/>
    <n v="83"/>
    <n v="89"/>
    <s v="2023-03-10"/>
    <x v="0"/>
    <n v="350"/>
    <n v="87.5"/>
    <x v="0"/>
    <x v="0"/>
    <x v="0"/>
    <x v="0"/>
  </r>
  <r>
    <x v="74"/>
    <x v="16"/>
    <x v="2"/>
    <x v="1"/>
    <n v="92"/>
    <n v="52"/>
    <n v="70"/>
    <n v="96"/>
    <s v="2020-08-12"/>
    <x v="2"/>
    <n v="310"/>
    <n v="77.5"/>
    <x v="0"/>
    <x v="0"/>
    <x v="1"/>
    <x v="1"/>
  </r>
  <r>
    <x v="75"/>
    <x v="56"/>
    <x v="2"/>
    <x v="0"/>
    <n v="82"/>
    <n v="50"/>
    <n v="52"/>
    <n v="88"/>
    <s v="2020-04-21"/>
    <x v="2"/>
    <n v="272"/>
    <n v="68"/>
    <x v="1"/>
    <x v="0"/>
    <x v="1"/>
    <x v="2"/>
  </r>
  <r>
    <x v="76"/>
    <x v="57"/>
    <x v="2"/>
    <x v="0"/>
    <n v="65"/>
    <s v="Abs"/>
    <n v="86"/>
    <n v="96"/>
    <s v="2021-03-12"/>
    <x v="2"/>
    <n v="247"/>
    <n v="61.750000000000007"/>
    <x v="1"/>
    <x v="0"/>
    <x v="1"/>
    <x v="2"/>
  </r>
  <r>
    <x v="77"/>
    <x v="42"/>
    <x v="0"/>
    <x v="1"/>
    <n v="55"/>
    <n v="46"/>
    <n v="97"/>
    <n v="85"/>
    <s v="2021-07-07"/>
    <x v="0"/>
    <n v="283"/>
    <n v="70.75"/>
    <x v="1"/>
    <x v="0"/>
    <x v="1"/>
    <x v="1"/>
  </r>
  <r>
    <x v="78"/>
    <x v="27"/>
    <x v="1"/>
    <x v="0"/>
    <n v="95"/>
    <n v="55"/>
    <n v="47"/>
    <n v="41"/>
    <s v="2024-01-22"/>
    <x v="1"/>
    <n v="238"/>
    <n v="59.5"/>
    <x v="1"/>
    <x v="0"/>
    <x v="1"/>
    <x v="4"/>
  </r>
  <r>
    <x v="79"/>
    <x v="58"/>
    <x v="1"/>
    <x v="1"/>
    <n v="69"/>
    <n v="58"/>
    <n v="96"/>
    <n v="58"/>
    <s v="2022-06-14"/>
    <x v="1"/>
    <n v="281"/>
    <n v="70.25"/>
    <x v="1"/>
    <x v="0"/>
    <x v="1"/>
    <x v="1"/>
  </r>
  <r>
    <x v="80"/>
    <x v="19"/>
    <x v="1"/>
    <x v="0"/>
    <n v="87"/>
    <n v="71"/>
    <n v="98"/>
    <n v="72"/>
    <s v="2022-06-02"/>
    <x v="1"/>
    <n v="328"/>
    <n v="82"/>
    <x v="0"/>
    <x v="0"/>
    <x v="1"/>
    <x v="0"/>
  </r>
  <r>
    <x v="81"/>
    <x v="59"/>
    <x v="1"/>
    <x v="1"/>
    <n v="75"/>
    <n v="62"/>
    <n v="45"/>
    <n v="93"/>
    <s v="2020-12-05"/>
    <x v="1"/>
    <n v="275"/>
    <n v="68.75"/>
    <x v="1"/>
    <x v="0"/>
    <x v="1"/>
    <x v="2"/>
  </r>
  <r>
    <x v="82"/>
    <x v="60"/>
    <x v="0"/>
    <x v="0"/>
    <n v="87"/>
    <n v="63"/>
    <n v="48"/>
    <n v="49"/>
    <s v="2023-07-29"/>
    <x v="0"/>
    <n v="247"/>
    <n v="61.750000000000007"/>
    <x v="1"/>
    <x v="0"/>
    <x v="1"/>
    <x v="2"/>
  </r>
  <r>
    <x v="83"/>
    <x v="61"/>
    <x v="2"/>
    <x v="0"/>
    <n v="97"/>
    <n v="51"/>
    <n v="51"/>
    <n v="47"/>
    <s v="2021-08-06"/>
    <x v="2"/>
    <n v="246"/>
    <n v="61.5"/>
    <x v="1"/>
    <x v="0"/>
    <x v="1"/>
    <x v="2"/>
  </r>
  <r>
    <x v="84"/>
    <x v="62"/>
    <x v="1"/>
    <x v="1"/>
    <n v="76"/>
    <n v="42"/>
    <n v="79"/>
    <n v="73"/>
    <s v="2020-06-24"/>
    <x v="1"/>
    <n v="270"/>
    <n v="67.5"/>
    <x v="1"/>
    <x v="0"/>
    <x v="1"/>
    <x v="2"/>
  </r>
  <r>
    <x v="85"/>
    <x v="36"/>
    <x v="2"/>
    <x v="0"/>
    <n v="68"/>
    <n v="51"/>
    <n v="53"/>
    <n v="99"/>
    <s v="2024-01-27"/>
    <x v="2"/>
    <n v="271"/>
    <n v="67.75"/>
    <x v="1"/>
    <x v="0"/>
    <x v="1"/>
    <x v="2"/>
  </r>
  <r>
    <x v="86"/>
    <x v="21"/>
    <x v="2"/>
    <x v="0"/>
    <n v="62"/>
    <n v="79"/>
    <n v="95"/>
    <n v="82"/>
    <s v="2023-11-19"/>
    <x v="2"/>
    <n v="318"/>
    <n v="79.5"/>
    <x v="0"/>
    <x v="0"/>
    <x v="1"/>
    <x v="1"/>
  </r>
  <r>
    <x v="87"/>
    <x v="62"/>
    <x v="1"/>
    <x v="0"/>
    <n v="99"/>
    <n v="64"/>
    <n v="46"/>
    <n v="58"/>
    <s v="2024-09-13"/>
    <x v="1"/>
    <n v="267"/>
    <n v="66.75"/>
    <x v="1"/>
    <x v="0"/>
    <x v="1"/>
    <x v="2"/>
  </r>
  <r>
    <x v="88"/>
    <x v="63"/>
    <x v="1"/>
    <x v="1"/>
    <n v="93"/>
    <n v="90"/>
    <n v="54"/>
    <n v="41"/>
    <s v="2024-07-28"/>
    <x v="1"/>
    <n v="278"/>
    <n v="69.5"/>
    <x v="1"/>
    <x v="0"/>
    <x v="1"/>
    <x v="2"/>
  </r>
  <r>
    <x v="89"/>
    <x v="55"/>
    <x v="0"/>
    <x v="0"/>
    <n v="41"/>
    <n v="93"/>
    <n v="94"/>
    <n v="73"/>
    <s v="2020-11-10"/>
    <x v="0"/>
    <n v="301"/>
    <n v="75.25"/>
    <x v="0"/>
    <x v="0"/>
    <x v="1"/>
    <x v="1"/>
  </r>
  <r>
    <x v="90"/>
    <x v="64"/>
    <x v="0"/>
    <x v="0"/>
    <n v="56"/>
    <n v="42"/>
    <n v="45"/>
    <n v="82"/>
    <s v="2020-12-31"/>
    <x v="0"/>
    <n v="225"/>
    <n v="56.25"/>
    <x v="1"/>
    <x v="0"/>
    <x v="1"/>
    <x v="4"/>
  </r>
  <r>
    <x v="91"/>
    <x v="65"/>
    <x v="1"/>
    <x v="0"/>
    <n v="78"/>
    <n v="64"/>
    <n v="72"/>
    <n v="94"/>
    <s v="2024-10-15"/>
    <x v="1"/>
    <n v="308"/>
    <n v="77"/>
    <x v="0"/>
    <x v="0"/>
    <x v="1"/>
    <x v="1"/>
  </r>
  <r>
    <x v="92"/>
    <x v="66"/>
    <x v="0"/>
    <x v="0"/>
    <n v="98"/>
    <n v="53"/>
    <n v="87"/>
    <n v="45"/>
    <s v="2023-08-12"/>
    <x v="0"/>
    <n v="283"/>
    <n v="70.75"/>
    <x v="1"/>
    <x v="0"/>
    <x v="1"/>
    <x v="1"/>
  </r>
  <r>
    <x v="93"/>
    <x v="49"/>
    <x v="0"/>
    <x v="0"/>
    <n v="55"/>
    <n v="92"/>
    <n v="73"/>
    <n v="66"/>
    <s v="2021-05-23"/>
    <x v="0"/>
    <n v="286"/>
    <n v="71.5"/>
    <x v="1"/>
    <x v="0"/>
    <x v="1"/>
    <x v="1"/>
  </r>
  <r>
    <x v="94"/>
    <x v="63"/>
    <x v="0"/>
    <x v="0"/>
    <n v="57"/>
    <n v="52"/>
    <n v="94"/>
    <n v="94"/>
    <s v="2023-08-24"/>
    <x v="0"/>
    <n v="297"/>
    <n v="74.25"/>
    <x v="1"/>
    <x v="0"/>
    <x v="1"/>
    <x v="1"/>
  </r>
  <r>
    <x v="95"/>
    <x v="57"/>
    <x v="2"/>
    <x v="1"/>
    <n v="92"/>
    <n v="68"/>
    <n v="100"/>
    <n v="46"/>
    <s v="2021-02-05"/>
    <x v="2"/>
    <n v="306"/>
    <n v="76.5"/>
    <x v="0"/>
    <x v="0"/>
    <x v="1"/>
    <x v="1"/>
  </r>
  <r>
    <x v="96"/>
    <x v="67"/>
    <x v="1"/>
    <x v="1"/>
    <n v="87"/>
    <n v="73"/>
    <n v="77"/>
    <n v="89"/>
    <s v="2020-10-06"/>
    <x v="1"/>
    <n v="326"/>
    <n v="81.5"/>
    <x v="0"/>
    <x v="0"/>
    <x v="1"/>
    <x v="0"/>
  </r>
  <r>
    <x v="97"/>
    <x v="68"/>
    <x v="0"/>
    <x v="0"/>
    <n v="81"/>
    <s v="Abs"/>
    <n v="65"/>
    <n v="98"/>
    <s v="2022-09-16"/>
    <x v="0"/>
    <n v="244"/>
    <n v="61"/>
    <x v="1"/>
    <x v="0"/>
    <x v="1"/>
    <x v="2"/>
  </r>
  <r>
    <x v="98"/>
    <x v="29"/>
    <x v="0"/>
    <x v="0"/>
    <n v="80"/>
    <n v="54"/>
    <n v="48"/>
    <n v="97"/>
    <s v="2024-05-17"/>
    <x v="0"/>
    <n v="279"/>
    <n v="69.75"/>
    <x v="1"/>
    <x v="0"/>
    <x v="1"/>
    <x v="2"/>
  </r>
  <r>
    <x v="99"/>
    <x v="47"/>
    <x v="2"/>
    <x v="0"/>
    <n v="53"/>
    <n v="87"/>
    <n v="47"/>
    <n v="91"/>
    <s v="2024-11-14"/>
    <x v="2"/>
    <n v="278"/>
    <n v="69.5"/>
    <x v="1"/>
    <x v="0"/>
    <x v="1"/>
    <x v="2"/>
  </r>
  <r>
    <x v="10"/>
    <x v="69"/>
    <x v="2"/>
    <x v="1"/>
    <s v="Abs"/>
    <n v="79"/>
    <n v="89"/>
    <n v="76"/>
    <s v="2024-12-09"/>
    <x v="2"/>
    <n v="244"/>
    <n v="61"/>
    <x v="1"/>
    <x v="0"/>
    <x v="1"/>
    <x v="2"/>
  </r>
  <r>
    <x v="11"/>
    <x v="70"/>
    <x v="1"/>
    <x v="0"/>
    <n v="86"/>
    <n v="51"/>
    <n v="89"/>
    <n v="92"/>
    <s v="2020-08-22"/>
    <x v="1"/>
    <n v="318"/>
    <n v="79.5"/>
    <x v="0"/>
    <x v="0"/>
    <x v="1"/>
    <x v="1"/>
  </r>
  <r>
    <x v="12"/>
    <x v="71"/>
    <x v="0"/>
    <x v="1"/>
    <n v="78"/>
    <n v="50"/>
    <n v="69"/>
    <n v="97"/>
    <s v="2024-11-30"/>
    <x v="0"/>
    <n v="294"/>
    <n v="73.5"/>
    <x v="1"/>
    <x v="0"/>
    <x v="1"/>
    <x v="1"/>
  </r>
  <r>
    <x v="13"/>
    <x v="72"/>
    <x v="1"/>
    <x v="0"/>
    <n v="48"/>
    <n v="85"/>
    <n v="74"/>
    <n v="68"/>
    <s v="2024-03-21"/>
    <x v="1"/>
    <n v="275"/>
    <n v="68.75"/>
    <x v="1"/>
    <x v="0"/>
    <x v="1"/>
    <x v="2"/>
  </r>
  <r>
    <x v="14"/>
    <x v="73"/>
    <x v="0"/>
    <x v="1"/>
    <n v="42"/>
    <n v="81"/>
    <n v="74"/>
    <n v="55"/>
    <s v="2020-10-28"/>
    <x v="0"/>
    <n v="252"/>
    <n v="63"/>
    <x v="1"/>
    <x v="0"/>
    <x v="1"/>
    <x v="2"/>
  </r>
  <r>
    <x v="15"/>
    <x v="71"/>
    <x v="1"/>
    <x v="0"/>
    <n v="48"/>
    <n v="62"/>
    <n v="48"/>
    <n v="49"/>
    <s v="2022-07-26"/>
    <x v="1"/>
    <n v="207"/>
    <n v="51.749999999999993"/>
    <x v="1"/>
    <x v="0"/>
    <x v="1"/>
    <x v="4"/>
  </r>
  <r>
    <x v="16"/>
    <x v="49"/>
    <x v="0"/>
    <x v="1"/>
    <n v="54"/>
    <n v="47"/>
    <n v="99"/>
    <n v="61"/>
    <s v="2021-06-03"/>
    <x v="0"/>
    <n v="261"/>
    <n v="65.25"/>
    <x v="1"/>
    <x v="0"/>
    <x v="1"/>
    <x v="2"/>
  </r>
  <r>
    <x v="17"/>
    <x v="49"/>
    <x v="0"/>
    <x v="0"/>
    <n v="64"/>
    <n v="72"/>
    <n v="52"/>
    <n v="59"/>
    <s v="2021-02-20"/>
    <x v="0"/>
    <n v="247"/>
    <n v="61.750000000000007"/>
    <x v="1"/>
    <x v="0"/>
    <x v="1"/>
    <x v="2"/>
  </r>
  <r>
    <x v="18"/>
    <x v="74"/>
    <x v="2"/>
    <x v="1"/>
    <n v="64"/>
    <n v="82"/>
    <n v="75"/>
    <n v="95"/>
    <s v="2022-10-30"/>
    <x v="2"/>
    <n v="316"/>
    <n v="79"/>
    <x v="0"/>
    <x v="0"/>
    <x v="1"/>
    <x v="1"/>
  </r>
  <r>
    <x v="19"/>
    <x v="14"/>
    <x v="0"/>
    <x v="0"/>
    <n v="59"/>
    <n v="63"/>
    <n v="72"/>
    <n v="46"/>
    <s v="2020-10-19"/>
    <x v="0"/>
    <n v="240"/>
    <n v="60"/>
    <x v="1"/>
    <x v="0"/>
    <x v="1"/>
    <x v="4"/>
  </r>
  <r>
    <x v="20"/>
    <x v="75"/>
    <x v="0"/>
    <x v="0"/>
    <n v="84"/>
    <n v="70"/>
    <n v="97"/>
    <n v="68"/>
    <s v="2024-09-30"/>
    <x v="0"/>
    <n v="319"/>
    <n v="79.75"/>
    <x v="0"/>
    <x v="0"/>
    <x v="1"/>
    <x v="1"/>
  </r>
  <r>
    <x v="21"/>
    <x v="76"/>
    <x v="2"/>
    <x v="1"/>
    <n v="95"/>
    <n v="79"/>
    <n v="61"/>
    <n v="46"/>
    <s v="2024-09-02"/>
    <x v="2"/>
    <n v="281"/>
    <n v="70.25"/>
    <x v="1"/>
    <x v="0"/>
    <x v="1"/>
    <x v="1"/>
  </r>
  <r>
    <x v="22"/>
    <x v="77"/>
    <x v="1"/>
    <x v="1"/>
    <n v="48"/>
    <n v="76"/>
    <n v="88"/>
    <n v="95"/>
    <s v="2020-12-21"/>
    <x v="1"/>
    <n v="307"/>
    <n v="76.75"/>
    <x v="0"/>
    <x v="0"/>
    <x v="1"/>
    <x v="1"/>
  </r>
  <r>
    <x v="23"/>
    <x v="78"/>
    <x v="1"/>
    <x v="1"/>
    <n v="98"/>
    <n v="55"/>
    <n v="57"/>
    <n v="59"/>
    <s v="2020-01-02"/>
    <x v="1"/>
    <n v="269"/>
    <n v="67.25"/>
    <x v="1"/>
    <x v="0"/>
    <x v="1"/>
    <x v="2"/>
  </r>
  <r>
    <x v="24"/>
    <x v="38"/>
    <x v="2"/>
    <x v="0"/>
    <n v="49"/>
    <n v="62"/>
    <n v="71"/>
    <n v="88"/>
    <s v="2021-05-23"/>
    <x v="2"/>
    <n v="270"/>
    <n v="67.5"/>
    <x v="1"/>
    <x v="0"/>
    <x v="1"/>
    <x v="2"/>
  </r>
  <r>
    <x v="25"/>
    <x v="35"/>
    <x v="1"/>
    <x v="0"/>
    <n v="97"/>
    <n v="86"/>
    <n v="75"/>
    <n v="65"/>
    <s v="2022-08-10"/>
    <x v="1"/>
    <n v="323"/>
    <n v="80.75"/>
    <x v="0"/>
    <x v="0"/>
    <x v="1"/>
    <x v="0"/>
  </r>
  <r>
    <x v="26"/>
    <x v="79"/>
    <x v="2"/>
    <x v="1"/>
    <n v="64"/>
    <n v="94"/>
    <n v="66"/>
    <n v="85"/>
    <s v="2024-09-01"/>
    <x v="2"/>
    <n v="309"/>
    <n v="77.25"/>
    <x v="0"/>
    <x v="0"/>
    <x v="1"/>
    <x v="1"/>
  </r>
  <r>
    <x v="27"/>
    <x v="80"/>
    <x v="0"/>
    <x v="0"/>
    <n v="79"/>
    <n v="58"/>
    <n v="52"/>
    <n v="44"/>
    <s v="2020-03-03"/>
    <x v="0"/>
    <n v="233"/>
    <n v="58.25"/>
    <x v="1"/>
    <x v="0"/>
    <x v="1"/>
    <x v="4"/>
  </r>
  <r>
    <x v="28"/>
    <x v="81"/>
    <x v="1"/>
    <x v="1"/>
    <n v="53"/>
    <n v="82"/>
    <n v="63"/>
    <n v="96"/>
    <s v="2023-08-14"/>
    <x v="1"/>
    <n v="294"/>
    <n v="73.5"/>
    <x v="1"/>
    <x v="0"/>
    <x v="1"/>
    <x v="1"/>
  </r>
  <r>
    <x v="29"/>
    <x v="82"/>
    <x v="1"/>
    <x v="0"/>
    <n v="64"/>
    <n v="75"/>
    <n v="60"/>
    <n v="41"/>
    <s v="2022-09-13"/>
    <x v="1"/>
    <n v="240"/>
    <n v="60"/>
    <x v="1"/>
    <x v="0"/>
    <x v="1"/>
    <x v="4"/>
  </r>
  <r>
    <x v="30"/>
    <x v="53"/>
    <x v="0"/>
    <x v="0"/>
    <n v="76"/>
    <n v="89"/>
    <n v="89"/>
    <n v="82"/>
    <s v="2022-11-11"/>
    <x v="0"/>
    <n v="336"/>
    <n v="84"/>
    <x v="0"/>
    <x v="0"/>
    <x v="1"/>
    <x v="0"/>
  </r>
  <r>
    <x v="31"/>
    <x v="83"/>
    <x v="1"/>
    <x v="1"/>
    <s v="Abs"/>
    <n v="85"/>
    <s v="Abs"/>
    <n v="72"/>
    <s v="2023-08-03"/>
    <x v="1"/>
    <n v="157"/>
    <n v="39.25"/>
    <x v="1"/>
    <x v="1"/>
    <x v="1"/>
    <x v="4"/>
  </r>
  <r>
    <x v="32"/>
    <x v="84"/>
    <x v="1"/>
    <x v="1"/>
    <n v="55"/>
    <n v="72"/>
    <n v="58"/>
    <n v="85"/>
    <s v="2023-10-31"/>
    <x v="1"/>
    <n v="270"/>
    <n v="67.5"/>
    <x v="1"/>
    <x v="0"/>
    <x v="1"/>
    <x v="2"/>
  </r>
  <r>
    <x v="33"/>
    <x v="85"/>
    <x v="2"/>
    <x v="1"/>
    <n v="60"/>
    <n v="93"/>
    <n v="46"/>
    <n v="66"/>
    <s v="2023-04-27"/>
    <x v="2"/>
    <n v="265"/>
    <n v="66.25"/>
    <x v="1"/>
    <x v="0"/>
    <x v="1"/>
    <x v="2"/>
  </r>
  <r>
    <x v="34"/>
    <x v="64"/>
    <x v="0"/>
    <x v="0"/>
    <n v="77"/>
    <n v="84"/>
    <n v="64"/>
    <n v="45"/>
    <s v="2022-09-24"/>
    <x v="0"/>
    <n v="270"/>
    <n v="67.5"/>
    <x v="1"/>
    <x v="0"/>
    <x v="1"/>
    <x v="2"/>
  </r>
  <r>
    <x v="35"/>
    <x v="71"/>
    <x v="2"/>
    <x v="1"/>
    <n v="51"/>
    <n v="59"/>
    <n v="69"/>
    <n v="79"/>
    <s v="2023-01-20"/>
    <x v="2"/>
    <n v="258"/>
    <n v="64.5"/>
    <x v="1"/>
    <x v="0"/>
    <x v="1"/>
    <x v="2"/>
  </r>
  <r>
    <x v="36"/>
    <x v="86"/>
    <x v="2"/>
    <x v="0"/>
    <n v="69"/>
    <n v="98"/>
    <n v="60"/>
    <n v="60"/>
    <s v="2024-07-27"/>
    <x v="2"/>
    <n v="287"/>
    <n v="71.75"/>
    <x v="1"/>
    <x v="0"/>
    <x v="1"/>
    <x v="1"/>
  </r>
  <r>
    <x v="37"/>
    <x v="87"/>
    <x v="2"/>
    <x v="0"/>
    <n v="94"/>
    <n v="81"/>
    <n v="80"/>
    <n v="45"/>
    <s v="2023-06-20"/>
    <x v="2"/>
    <n v="300"/>
    <n v="75"/>
    <x v="0"/>
    <x v="0"/>
    <x v="1"/>
    <x v="1"/>
  </r>
  <r>
    <x v="38"/>
    <x v="88"/>
    <x v="2"/>
    <x v="0"/>
    <n v="57"/>
    <n v="85"/>
    <n v="83"/>
    <n v="96"/>
    <s v="2024-11-28"/>
    <x v="2"/>
    <n v="321"/>
    <n v="80.25"/>
    <x v="0"/>
    <x v="0"/>
    <x v="1"/>
    <x v="0"/>
  </r>
  <r>
    <x v="39"/>
    <x v="70"/>
    <x v="0"/>
    <x v="0"/>
    <n v="88"/>
    <n v="75"/>
    <n v="95"/>
    <n v="96"/>
    <s v="2022-06-13"/>
    <x v="0"/>
    <n v="354"/>
    <n v="88.5"/>
    <x v="0"/>
    <x v="0"/>
    <x v="0"/>
    <x v="0"/>
  </r>
  <r>
    <x v="40"/>
    <x v="56"/>
    <x v="1"/>
    <x v="1"/>
    <n v="89"/>
    <n v="98"/>
    <n v="97"/>
    <n v="73"/>
    <s v="2020-02-05"/>
    <x v="1"/>
    <n v="357"/>
    <n v="89.25"/>
    <x v="0"/>
    <x v="0"/>
    <x v="0"/>
    <x v="0"/>
  </r>
  <r>
    <x v="41"/>
    <x v="89"/>
    <x v="2"/>
    <x v="1"/>
    <n v="92"/>
    <n v="48"/>
    <n v="82"/>
    <n v="95"/>
    <s v="2020-09-21"/>
    <x v="2"/>
    <n v="317"/>
    <n v="79.25"/>
    <x v="0"/>
    <x v="0"/>
    <x v="1"/>
    <x v="1"/>
  </r>
  <r>
    <x v="42"/>
    <x v="90"/>
    <x v="0"/>
    <x v="0"/>
    <n v="73"/>
    <n v="92"/>
    <n v="88"/>
    <n v="84"/>
    <s v="2023-03-11"/>
    <x v="0"/>
    <n v="337"/>
    <n v="84.25"/>
    <x v="0"/>
    <x v="0"/>
    <x v="1"/>
    <x v="0"/>
  </r>
  <r>
    <x v="43"/>
    <x v="91"/>
    <x v="1"/>
    <x v="1"/>
    <n v="44"/>
    <n v="57"/>
    <n v="57"/>
    <n v="40"/>
    <s v="2023-07-25"/>
    <x v="1"/>
    <n v="198"/>
    <n v="49.5"/>
    <x v="1"/>
    <x v="0"/>
    <x v="1"/>
    <x v="4"/>
  </r>
  <r>
    <x v="44"/>
    <x v="92"/>
    <x v="2"/>
    <x v="0"/>
    <n v="77"/>
    <n v="37"/>
    <n v="71"/>
    <n v="97"/>
    <s v="2023-03-09"/>
    <x v="2"/>
    <n v="282"/>
    <n v="70.5"/>
    <x v="1"/>
    <x v="0"/>
    <x v="1"/>
    <x v="1"/>
  </r>
  <r>
    <x v="45"/>
    <x v="73"/>
    <x v="0"/>
    <x v="0"/>
    <n v="40"/>
    <n v="93"/>
    <n v="79"/>
    <n v="99"/>
    <s v="2020-08-11"/>
    <x v="0"/>
    <n v="311"/>
    <n v="77.75"/>
    <x v="0"/>
    <x v="0"/>
    <x v="1"/>
    <x v="1"/>
  </r>
  <r>
    <x v="46"/>
    <x v="93"/>
    <x v="1"/>
    <x v="1"/>
    <n v="84"/>
    <n v="44"/>
    <n v="83"/>
    <n v="45"/>
    <s v="2023-06-28"/>
    <x v="1"/>
    <n v="256"/>
    <n v="64"/>
    <x v="1"/>
    <x v="0"/>
    <x v="1"/>
    <x v="2"/>
  </r>
  <r>
    <x v="47"/>
    <x v="57"/>
    <x v="2"/>
    <x v="0"/>
    <n v="73"/>
    <n v="53"/>
    <n v="86"/>
    <n v="55"/>
    <s v="2024-12-11"/>
    <x v="2"/>
    <n v="267"/>
    <n v="66.75"/>
    <x v="1"/>
    <x v="0"/>
    <x v="1"/>
    <x v="2"/>
  </r>
  <r>
    <x v="48"/>
    <x v="94"/>
    <x v="0"/>
    <x v="1"/>
    <n v="57"/>
    <n v="95"/>
    <n v="55"/>
    <n v="95"/>
    <s v="2021-04-04"/>
    <x v="0"/>
    <n v="302"/>
    <n v="75.5"/>
    <x v="0"/>
    <x v="0"/>
    <x v="1"/>
    <x v="1"/>
  </r>
  <r>
    <x v="49"/>
    <x v="95"/>
    <x v="0"/>
    <x v="1"/>
    <n v="40"/>
    <n v="59"/>
    <n v="52"/>
    <n v="99"/>
    <s v="2022-05-17"/>
    <x v="0"/>
    <n v="250"/>
    <n v="62.5"/>
    <x v="1"/>
    <x v="0"/>
    <x v="1"/>
    <x v="2"/>
  </r>
  <r>
    <x v="50"/>
    <x v="11"/>
    <x v="0"/>
    <x v="0"/>
    <n v="98"/>
    <n v="74"/>
    <n v="94"/>
    <n v="76"/>
    <s v="2020-01-15"/>
    <x v="0"/>
    <n v="342"/>
    <n v="85.5"/>
    <x v="0"/>
    <x v="0"/>
    <x v="0"/>
    <x v="0"/>
  </r>
  <r>
    <x v="51"/>
    <x v="18"/>
    <x v="0"/>
    <x v="0"/>
    <n v="64"/>
    <n v="85"/>
    <n v="57"/>
    <n v="64"/>
    <s v="2021-10-10"/>
    <x v="0"/>
    <n v="270"/>
    <n v="67.5"/>
    <x v="1"/>
    <x v="0"/>
    <x v="1"/>
    <x v="2"/>
  </r>
  <r>
    <x v="52"/>
    <x v="40"/>
    <x v="1"/>
    <x v="1"/>
    <n v="86"/>
    <n v="87"/>
    <n v="57"/>
    <n v="91"/>
    <s v="2021-03-02"/>
    <x v="1"/>
    <n v="321"/>
    <n v="80.25"/>
    <x v="0"/>
    <x v="0"/>
    <x v="1"/>
    <x v="0"/>
  </r>
  <r>
    <x v="53"/>
    <x v="96"/>
    <x v="2"/>
    <x v="1"/>
    <n v="52"/>
    <n v="80"/>
    <n v="90"/>
    <n v="99"/>
    <s v="2020-04-30"/>
    <x v="2"/>
    <n v="321"/>
    <n v="80.25"/>
    <x v="0"/>
    <x v="0"/>
    <x v="1"/>
    <x v="0"/>
  </r>
  <r>
    <x v="54"/>
    <x v="97"/>
    <x v="0"/>
    <x v="0"/>
    <n v="64"/>
    <n v="79"/>
    <n v="59"/>
    <n v="60"/>
    <s v="2021-03-26"/>
    <x v="0"/>
    <n v="262"/>
    <n v="65.5"/>
    <x v="1"/>
    <x v="0"/>
    <x v="1"/>
    <x v="2"/>
  </r>
  <r>
    <x v="55"/>
    <x v="98"/>
    <x v="1"/>
    <x v="0"/>
    <n v="58"/>
    <n v="42"/>
    <n v="74"/>
    <n v="53"/>
    <s v="2022-07-05"/>
    <x v="1"/>
    <n v="227"/>
    <n v="56.75"/>
    <x v="1"/>
    <x v="0"/>
    <x v="1"/>
    <x v="4"/>
  </r>
  <r>
    <x v="56"/>
    <x v="99"/>
    <x v="2"/>
    <x v="0"/>
    <n v="42"/>
    <s v="Abs"/>
    <n v="60"/>
    <n v="46"/>
    <s v="2022-04-02"/>
    <x v="2"/>
    <n v="148"/>
    <n v="37"/>
    <x v="1"/>
    <x v="1"/>
    <x v="1"/>
    <x v="4"/>
  </r>
  <r>
    <x v="57"/>
    <x v="100"/>
    <x v="2"/>
    <x v="1"/>
    <n v="77"/>
    <n v="70"/>
    <n v="46"/>
    <n v="56"/>
    <s v="2022-05-26"/>
    <x v="2"/>
    <n v="249"/>
    <n v="62.250000000000007"/>
    <x v="1"/>
    <x v="0"/>
    <x v="1"/>
    <x v="2"/>
  </r>
  <r>
    <x v="58"/>
    <x v="53"/>
    <x v="0"/>
    <x v="1"/>
    <n v="75"/>
    <n v="79"/>
    <n v="93"/>
    <n v="91"/>
    <s v="2024-03-24"/>
    <x v="0"/>
    <n v="338"/>
    <n v="84.5"/>
    <x v="0"/>
    <x v="0"/>
    <x v="1"/>
    <x v="0"/>
  </r>
  <r>
    <x v="59"/>
    <x v="33"/>
    <x v="2"/>
    <x v="0"/>
    <n v="96"/>
    <n v="60"/>
    <n v="54"/>
    <n v="70"/>
    <s v="2024-07-26"/>
    <x v="2"/>
    <n v="280"/>
    <n v="70"/>
    <x v="1"/>
    <x v="0"/>
    <x v="1"/>
    <x v="2"/>
  </r>
  <r>
    <x v="60"/>
    <x v="101"/>
    <x v="2"/>
    <x v="0"/>
    <n v="43"/>
    <n v="94"/>
    <n v="51"/>
    <n v="87"/>
    <s v="2022-02-24"/>
    <x v="2"/>
    <n v="275"/>
    <n v="68.75"/>
    <x v="1"/>
    <x v="0"/>
    <x v="1"/>
    <x v="2"/>
  </r>
  <r>
    <x v="61"/>
    <x v="102"/>
    <x v="0"/>
    <x v="1"/>
    <n v="93"/>
    <n v="78"/>
    <n v="64"/>
    <n v="87"/>
    <s v="2024-02-13"/>
    <x v="0"/>
    <n v="322"/>
    <n v="80.5"/>
    <x v="0"/>
    <x v="0"/>
    <x v="1"/>
    <x v="0"/>
  </r>
  <r>
    <x v="62"/>
    <x v="103"/>
    <x v="2"/>
    <x v="1"/>
    <n v="90"/>
    <n v="92"/>
    <n v="56"/>
    <n v="61"/>
    <s v="2022-07-24"/>
    <x v="2"/>
    <n v="299"/>
    <n v="74.75"/>
    <x v="1"/>
    <x v="0"/>
    <x v="1"/>
    <x v="1"/>
  </r>
  <r>
    <x v="63"/>
    <x v="71"/>
    <x v="2"/>
    <x v="1"/>
    <n v="59"/>
    <n v="70"/>
    <n v="64"/>
    <n v="49"/>
    <s v="2023-06-03"/>
    <x v="2"/>
    <n v="242"/>
    <n v="60.5"/>
    <x v="1"/>
    <x v="0"/>
    <x v="1"/>
    <x v="2"/>
  </r>
  <r>
    <x v="64"/>
    <x v="104"/>
    <x v="1"/>
    <x v="0"/>
    <n v="95"/>
    <n v="65"/>
    <n v="55"/>
    <n v="74"/>
    <s v="2022-02-20"/>
    <x v="1"/>
    <n v="289"/>
    <n v="72.25"/>
    <x v="1"/>
    <x v="0"/>
    <x v="1"/>
    <x v="1"/>
  </r>
  <r>
    <x v="65"/>
    <x v="105"/>
    <x v="1"/>
    <x v="0"/>
    <n v="90"/>
    <n v="86"/>
    <n v="74"/>
    <n v="67"/>
    <s v="2021-02-28"/>
    <x v="1"/>
    <n v="317"/>
    <n v="79.25"/>
    <x v="0"/>
    <x v="0"/>
    <x v="1"/>
    <x v="1"/>
  </r>
  <r>
    <x v="66"/>
    <x v="106"/>
    <x v="2"/>
    <x v="1"/>
    <n v="62"/>
    <n v="74"/>
    <n v="79"/>
    <n v="73"/>
    <s v="2023-11-23"/>
    <x v="2"/>
    <n v="288"/>
    <n v="72"/>
    <x v="1"/>
    <x v="0"/>
    <x v="1"/>
    <x v="1"/>
  </r>
  <r>
    <x v="67"/>
    <x v="107"/>
    <x v="2"/>
    <x v="1"/>
    <n v="87"/>
    <n v="71"/>
    <n v="44"/>
    <n v="56"/>
    <s v="2021-12-05"/>
    <x v="2"/>
    <n v="258"/>
    <n v="64.5"/>
    <x v="1"/>
    <x v="0"/>
    <x v="1"/>
    <x v="2"/>
  </r>
  <r>
    <x v="68"/>
    <x v="108"/>
    <x v="1"/>
    <x v="1"/>
    <n v="86"/>
    <n v="77"/>
    <n v="51"/>
    <n v="88"/>
    <s v="2022-09-16"/>
    <x v="1"/>
    <n v="302"/>
    <n v="75.5"/>
    <x v="0"/>
    <x v="0"/>
    <x v="1"/>
    <x v="1"/>
  </r>
  <r>
    <x v="69"/>
    <x v="109"/>
    <x v="1"/>
    <x v="1"/>
    <n v="87"/>
    <n v="60"/>
    <n v="56"/>
    <n v="41"/>
    <s v="2021-06-21"/>
    <x v="1"/>
    <n v="244"/>
    <n v="61"/>
    <x v="1"/>
    <x v="0"/>
    <x v="1"/>
    <x v="2"/>
  </r>
  <r>
    <x v="70"/>
    <x v="110"/>
    <x v="0"/>
    <x v="1"/>
    <n v="95"/>
    <n v="80"/>
    <n v="70"/>
    <n v="88"/>
    <s v="2021-08-25"/>
    <x v="0"/>
    <n v="333"/>
    <n v="83.25"/>
    <x v="0"/>
    <x v="0"/>
    <x v="1"/>
    <x v="0"/>
  </r>
  <r>
    <x v="71"/>
    <x v="111"/>
    <x v="2"/>
    <x v="1"/>
    <n v="67"/>
    <n v="55"/>
    <n v="42"/>
    <n v="82"/>
    <s v="2024-10-14"/>
    <x v="2"/>
    <n v="246"/>
    <n v="61.5"/>
    <x v="1"/>
    <x v="0"/>
    <x v="1"/>
    <x v="2"/>
  </r>
  <r>
    <x v="72"/>
    <x v="112"/>
    <x v="2"/>
    <x v="1"/>
    <n v="50"/>
    <n v="40"/>
    <n v="69"/>
    <n v="89"/>
    <s v="2024-03-20"/>
    <x v="2"/>
    <n v="248"/>
    <n v="62"/>
    <x v="1"/>
    <x v="0"/>
    <x v="1"/>
    <x v="2"/>
  </r>
  <r>
    <x v="73"/>
    <x v="30"/>
    <x v="0"/>
    <x v="1"/>
    <n v="94"/>
    <n v="55"/>
    <n v="67"/>
    <n v="67"/>
    <s v="2024-12-03"/>
    <x v="0"/>
    <n v="283"/>
    <n v="70.75"/>
    <x v="1"/>
    <x v="0"/>
    <x v="1"/>
    <x v="1"/>
  </r>
  <r>
    <x v="74"/>
    <x v="113"/>
    <x v="1"/>
    <x v="1"/>
    <n v="71"/>
    <n v="91"/>
    <n v="61"/>
    <n v="46"/>
    <s v="2022-09-11"/>
    <x v="1"/>
    <n v="269"/>
    <n v="67.25"/>
    <x v="1"/>
    <x v="0"/>
    <x v="1"/>
    <x v="2"/>
  </r>
  <r>
    <x v="75"/>
    <x v="114"/>
    <x v="1"/>
    <x v="0"/>
    <n v="53"/>
    <n v="54"/>
    <n v="50"/>
    <n v="84"/>
    <s v="2020-06-21"/>
    <x v="1"/>
    <n v="241"/>
    <n v="60.25"/>
    <x v="1"/>
    <x v="0"/>
    <x v="1"/>
    <x v="2"/>
  </r>
  <r>
    <x v="76"/>
    <x v="96"/>
    <x v="1"/>
    <x v="1"/>
    <n v="95"/>
    <n v="53"/>
    <n v="97"/>
    <n v="77"/>
    <s v="2024-12-16"/>
    <x v="1"/>
    <n v="322"/>
    <n v="80.5"/>
    <x v="0"/>
    <x v="0"/>
    <x v="1"/>
    <x v="0"/>
  </r>
  <r>
    <x v="77"/>
    <x v="48"/>
    <x v="0"/>
    <x v="0"/>
    <n v="45"/>
    <n v="63"/>
    <n v="54"/>
    <n v="84"/>
    <s v="2021-02-23"/>
    <x v="0"/>
    <n v="246"/>
    <n v="61.5"/>
    <x v="1"/>
    <x v="0"/>
    <x v="1"/>
    <x v="2"/>
  </r>
  <r>
    <x v="78"/>
    <x v="115"/>
    <x v="2"/>
    <x v="1"/>
    <n v="72"/>
    <n v="85"/>
    <n v="76"/>
    <n v="57"/>
    <s v="2024-12-22"/>
    <x v="2"/>
    <n v="290"/>
    <n v="72.5"/>
    <x v="1"/>
    <x v="0"/>
    <x v="1"/>
    <x v="1"/>
  </r>
  <r>
    <x v="79"/>
    <x v="86"/>
    <x v="2"/>
    <x v="0"/>
    <n v="65"/>
    <n v="75"/>
    <n v="64"/>
    <n v="88"/>
    <s v="2021-05-23"/>
    <x v="2"/>
    <n v="292"/>
    <n v="73"/>
    <x v="1"/>
    <x v="0"/>
    <x v="1"/>
    <x v="1"/>
  </r>
  <r>
    <x v="80"/>
    <x v="116"/>
    <x v="0"/>
    <x v="1"/>
    <n v="52"/>
    <n v="74"/>
    <n v="96"/>
    <n v="52"/>
    <s v="2021-12-05"/>
    <x v="0"/>
    <n v="274"/>
    <n v="68.5"/>
    <x v="1"/>
    <x v="0"/>
    <x v="1"/>
    <x v="2"/>
  </r>
  <r>
    <x v="81"/>
    <x v="117"/>
    <x v="2"/>
    <x v="1"/>
    <s v="Abs"/>
    <s v="Abs"/>
    <s v="Abs"/>
    <n v="42"/>
    <s v="2020-09-13"/>
    <x v="2"/>
    <n v="42"/>
    <n v="10.5"/>
    <x v="1"/>
    <x v="1"/>
    <x v="1"/>
    <x v="4"/>
  </r>
  <r>
    <x v="82"/>
    <x v="118"/>
    <x v="2"/>
    <x v="1"/>
    <n v="76"/>
    <n v="80"/>
    <n v="62"/>
    <n v="90"/>
    <s v="2024-05-02"/>
    <x v="2"/>
    <n v="308"/>
    <n v="77"/>
    <x v="0"/>
    <x v="0"/>
    <x v="1"/>
    <x v="1"/>
  </r>
  <r>
    <x v="83"/>
    <x v="119"/>
    <x v="1"/>
    <x v="1"/>
    <n v="55"/>
    <n v="46"/>
    <n v="99"/>
    <n v="99"/>
    <s v="2020-06-24"/>
    <x v="1"/>
    <n v="299"/>
    <n v="74.75"/>
    <x v="1"/>
    <x v="0"/>
    <x v="1"/>
    <x v="1"/>
  </r>
  <r>
    <x v="84"/>
    <x v="120"/>
    <x v="1"/>
    <x v="0"/>
    <n v="63"/>
    <n v="93"/>
    <n v="71"/>
    <n v="52"/>
    <s v="2022-03-10"/>
    <x v="1"/>
    <n v="279"/>
    <n v="69.75"/>
    <x v="1"/>
    <x v="0"/>
    <x v="1"/>
    <x v="2"/>
  </r>
  <r>
    <x v="85"/>
    <x v="24"/>
    <x v="1"/>
    <x v="1"/>
    <n v="44"/>
    <n v="79"/>
    <n v="55"/>
    <n v="90"/>
    <s v="2023-10-07"/>
    <x v="1"/>
    <n v="268"/>
    <n v="67"/>
    <x v="1"/>
    <x v="0"/>
    <x v="1"/>
    <x v="2"/>
  </r>
  <r>
    <x v="86"/>
    <x v="121"/>
    <x v="0"/>
    <x v="1"/>
    <n v="92"/>
    <n v="63"/>
    <n v="56"/>
    <n v="61"/>
    <s v="2022-12-20"/>
    <x v="0"/>
    <n v="272"/>
    <n v="68"/>
    <x v="1"/>
    <x v="0"/>
    <x v="1"/>
    <x v="2"/>
  </r>
  <r>
    <x v="87"/>
    <x v="122"/>
    <x v="0"/>
    <x v="0"/>
    <n v="58"/>
    <n v="90"/>
    <n v="99"/>
    <n v="72"/>
    <s v="2023-03-06"/>
    <x v="0"/>
    <n v="319"/>
    <n v="79.75"/>
    <x v="0"/>
    <x v="0"/>
    <x v="1"/>
    <x v="1"/>
  </r>
  <r>
    <x v="88"/>
    <x v="123"/>
    <x v="0"/>
    <x v="1"/>
    <n v="71"/>
    <n v="43"/>
    <n v="98"/>
    <n v="100"/>
    <s v="2022-07-01"/>
    <x v="0"/>
    <n v="312"/>
    <n v="78"/>
    <x v="0"/>
    <x v="0"/>
    <x v="1"/>
    <x v="1"/>
  </r>
  <r>
    <x v="89"/>
    <x v="42"/>
    <x v="2"/>
    <x v="1"/>
    <n v="96"/>
    <n v="90"/>
    <n v="47"/>
    <n v="64"/>
    <s v="2020-08-21"/>
    <x v="2"/>
    <n v="297"/>
    <n v="74.25"/>
    <x v="1"/>
    <x v="0"/>
    <x v="1"/>
    <x v="1"/>
  </r>
  <r>
    <x v="90"/>
    <x v="124"/>
    <x v="2"/>
    <x v="1"/>
    <n v="58"/>
    <n v="76"/>
    <n v="99"/>
    <n v="53"/>
    <s v="2023-05-10"/>
    <x v="2"/>
    <n v="286"/>
    <n v="71.5"/>
    <x v="1"/>
    <x v="0"/>
    <x v="1"/>
    <x v="1"/>
  </r>
  <r>
    <x v="91"/>
    <x v="55"/>
    <x v="2"/>
    <x v="0"/>
    <n v="73"/>
    <n v="48"/>
    <n v="42"/>
    <n v="48"/>
    <s v="2021-08-03"/>
    <x v="2"/>
    <n v="211"/>
    <n v="52.75"/>
    <x v="1"/>
    <x v="0"/>
    <x v="1"/>
    <x v="4"/>
  </r>
  <r>
    <x v="92"/>
    <x v="12"/>
    <x v="2"/>
    <x v="1"/>
    <n v="47"/>
    <n v="87"/>
    <n v="69"/>
    <n v="75"/>
    <s v="2023-05-20"/>
    <x v="2"/>
    <n v="278"/>
    <n v="69.5"/>
    <x v="1"/>
    <x v="0"/>
    <x v="1"/>
    <x v="2"/>
  </r>
  <r>
    <x v="93"/>
    <x v="125"/>
    <x v="2"/>
    <x v="0"/>
    <n v="50"/>
    <n v="78"/>
    <n v="53"/>
    <n v="69"/>
    <s v="2023-11-12"/>
    <x v="2"/>
    <n v="250"/>
    <n v="62.5"/>
    <x v="1"/>
    <x v="0"/>
    <x v="1"/>
    <x v="2"/>
  </r>
  <r>
    <x v="94"/>
    <x v="126"/>
    <x v="1"/>
    <x v="0"/>
    <n v="86"/>
    <n v="59"/>
    <n v="51"/>
    <n v="50"/>
    <s v="2024-01-15"/>
    <x v="1"/>
    <n v="246"/>
    <n v="61.5"/>
    <x v="1"/>
    <x v="0"/>
    <x v="1"/>
    <x v="2"/>
  </r>
  <r>
    <x v="95"/>
    <x v="127"/>
    <x v="1"/>
    <x v="1"/>
    <s v="Abs"/>
    <n v="44"/>
    <n v="60"/>
    <n v="66"/>
    <s v="2023-06-03"/>
    <x v="1"/>
    <n v="170"/>
    <n v="42.5"/>
    <x v="1"/>
    <x v="0"/>
    <x v="1"/>
    <x v="4"/>
  </r>
  <r>
    <x v="96"/>
    <x v="128"/>
    <x v="2"/>
    <x v="0"/>
    <n v="66"/>
    <n v="96"/>
    <n v="100"/>
    <n v="79"/>
    <s v="2023-07-10"/>
    <x v="2"/>
    <n v="341"/>
    <n v="85.25"/>
    <x v="0"/>
    <x v="0"/>
    <x v="0"/>
    <x v="0"/>
  </r>
  <r>
    <x v="97"/>
    <x v="129"/>
    <x v="1"/>
    <x v="0"/>
    <n v="78"/>
    <n v="64"/>
    <n v="52"/>
    <n v="70"/>
    <s v="2023-03-16"/>
    <x v="1"/>
    <n v="264"/>
    <n v="66"/>
    <x v="1"/>
    <x v="0"/>
    <x v="1"/>
    <x v="2"/>
  </r>
  <r>
    <x v="98"/>
    <x v="130"/>
    <x v="1"/>
    <x v="1"/>
    <n v="94"/>
    <n v="90"/>
    <n v="94"/>
    <n v="98"/>
    <s v="2023-11-18"/>
    <x v="1"/>
    <n v="376"/>
    <n v="94"/>
    <x v="0"/>
    <x v="0"/>
    <x v="0"/>
    <x v="3"/>
  </r>
  <r>
    <x v="99"/>
    <x v="118"/>
    <x v="2"/>
    <x v="1"/>
    <n v="77"/>
    <n v="68"/>
    <n v="65"/>
    <n v="93"/>
    <s v="2020-10-03"/>
    <x v="2"/>
    <n v="303"/>
    <n v="75.75"/>
    <x v="0"/>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79193-1BED-4D62-A115-EEF8FF7A50F6}"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1:O5" firstHeaderRow="1" firstDataRow="2" firstDataCol="1"/>
  <pivotFields count="16">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dataField="1" showAll="0"/>
  </pivotFields>
  <rowFields count="1">
    <field x="3"/>
  </rowFields>
  <rowItems count="3">
    <i>
      <x/>
    </i>
    <i>
      <x v="1"/>
    </i>
    <i t="grand">
      <x/>
    </i>
  </rowItems>
  <colFields count="1">
    <field x="13"/>
  </colFields>
  <colItems count="3">
    <i>
      <x/>
    </i>
    <i>
      <x v="1"/>
    </i>
    <i t="grand">
      <x/>
    </i>
  </colItems>
  <dataFields count="1">
    <dataField name="Count of Grade" fld="15"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3" count="1" selected="0">
            <x v="0"/>
          </reference>
          <reference field="13" count="1" selected="0">
            <x v="0"/>
          </reference>
        </references>
      </pivotArea>
    </chartFormat>
    <chartFormat chart="4" format="10">
      <pivotArea type="data" outline="0" fieldPosition="0">
        <references count="3">
          <reference field="4294967294" count="1" selected="0">
            <x v="0"/>
          </reference>
          <reference field="3" count="1" selected="0">
            <x v="1"/>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3">
          <reference field="4294967294" count="1" selected="0">
            <x v="0"/>
          </reference>
          <reference field="3" count="1" selected="0">
            <x v="0"/>
          </reference>
          <reference field="13" count="1" selected="0">
            <x v="1"/>
          </reference>
        </references>
      </pivotArea>
    </chartFormat>
    <chartFormat chart="4" format="13">
      <pivotArea type="data" outline="0" fieldPosition="0">
        <references count="3">
          <reference field="4294967294" count="1" selected="0">
            <x v="0"/>
          </reference>
          <reference field="3"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22D915-1445-4F9D-B79C-19A7A3E7BD7D}"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tudent Names">
  <location ref="I4:I135" firstHeaderRow="1" firstDataRow="1" firstDataCol="1" rowPageCount="2" colPageCount="1"/>
  <pivotFields count="16">
    <pivotField showAll="0"/>
    <pivotField axis="axisRow" showAll="0">
      <items count="132">
        <item x="95"/>
        <item x="69"/>
        <item x="96"/>
        <item x="0"/>
        <item x="55"/>
        <item x="26"/>
        <item x="82"/>
        <item x="28"/>
        <item x="105"/>
        <item x="39"/>
        <item x="128"/>
        <item x="38"/>
        <item x="49"/>
        <item x="59"/>
        <item x="104"/>
        <item x="43"/>
        <item x="23"/>
        <item x="92"/>
        <item x="88"/>
        <item x="127"/>
        <item x="130"/>
        <item x="110"/>
        <item x="113"/>
        <item x="1"/>
        <item x="2"/>
        <item x="32"/>
        <item x="44"/>
        <item x="24"/>
        <item x="126"/>
        <item x="33"/>
        <item x="57"/>
        <item x="48"/>
        <item x="63"/>
        <item x="106"/>
        <item x="107"/>
        <item x="123"/>
        <item x="91"/>
        <item x="84"/>
        <item x="3"/>
        <item x="93"/>
        <item x="78"/>
        <item x="71"/>
        <item x="4"/>
        <item x="46"/>
        <item x="68"/>
        <item x="80"/>
        <item x="87"/>
        <item x="47"/>
        <item x="58"/>
        <item x="122"/>
        <item x="50"/>
        <item x="5"/>
        <item x="6"/>
        <item x="7"/>
        <item x="74"/>
        <item x="8"/>
        <item x="120"/>
        <item x="12"/>
        <item x="86"/>
        <item x="11"/>
        <item x="65"/>
        <item x="64"/>
        <item x="60"/>
        <item x="129"/>
        <item x="14"/>
        <item x="10"/>
        <item x="119"/>
        <item x="100"/>
        <item x="111"/>
        <item x="117"/>
        <item x="124"/>
        <item x="9"/>
        <item x="73"/>
        <item x="118"/>
        <item x="77"/>
        <item x="27"/>
        <item x="52"/>
        <item x="37"/>
        <item x="30"/>
        <item x="81"/>
        <item x="40"/>
        <item x="53"/>
        <item x="56"/>
        <item x="115"/>
        <item x="51"/>
        <item x="83"/>
        <item x="121"/>
        <item x="85"/>
        <item x="103"/>
        <item x="66"/>
        <item x="45"/>
        <item x="97"/>
        <item x="75"/>
        <item x="31"/>
        <item x="35"/>
        <item x="108"/>
        <item x="109"/>
        <item x="79"/>
        <item x="67"/>
        <item x="29"/>
        <item x="20"/>
        <item x="102"/>
        <item x="61"/>
        <item x="15"/>
        <item x="89"/>
        <item x="42"/>
        <item x="62"/>
        <item x="13"/>
        <item x="36"/>
        <item x="72"/>
        <item x="41"/>
        <item x="17"/>
        <item x="98"/>
        <item x="70"/>
        <item x="19"/>
        <item x="101"/>
        <item x="22"/>
        <item x="18"/>
        <item x="112"/>
        <item x="76"/>
        <item x="94"/>
        <item x="116"/>
        <item x="21"/>
        <item x="16"/>
        <item x="99"/>
        <item x="54"/>
        <item x="25"/>
        <item x="125"/>
        <item x="34"/>
        <item x="90"/>
        <item x="114"/>
        <item t="default"/>
      </items>
    </pivotField>
    <pivotField axis="axisPage" showAll="0">
      <items count="4">
        <item x="2"/>
        <item x="1"/>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Page" showAll="0">
      <items count="3">
        <item x="1"/>
        <item x="0"/>
        <item t="default"/>
      </items>
    </pivotField>
    <pivotField showAll="0"/>
    <pivotField showAll="0">
      <items count="6">
        <item x="0"/>
        <item x="3"/>
        <item x="1"/>
        <item x="2"/>
        <item x="4"/>
        <item t="default"/>
      </items>
    </pivotField>
  </pivotFields>
  <rowFields count="1">
    <field x="1"/>
  </rowFields>
  <rowItems count="1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rowItems>
  <colItems count="1">
    <i/>
  </colItems>
  <pageFields count="2">
    <pageField fld="13" hier="-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5E1458-F371-47FD-BCDE-F3A23850FC6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lass">
  <location ref="A16:D21" firstHeaderRow="1" firstDataRow="2" firstDataCol="1"/>
  <pivotFields count="16">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axis="axisCol" dataField="1" showAll="0">
      <items count="3">
        <item x="0"/>
        <item x="1"/>
        <item t="default"/>
      </items>
    </pivotField>
    <pivotField showAll="0">
      <items count="3">
        <item x="1"/>
        <item x="0"/>
        <item t="default"/>
      </items>
    </pivotField>
    <pivotField showAll="0"/>
    <pivotField showAll="0">
      <items count="6">
        <item x="0"/>
        <item x="3"/>
        <item x="1"/>
        <item x="2"/>
        <item x="4"/>
        <item t="default"/>
      </items>
    </pivotField>
  </pivotFields>
  <rowFields count="1">
    <field x="2"/>
  </rowFields>
  <rowItems count="4">
    <i>
      <x/>
    </i>
    <i>
      <x v="1"/>
    </i>
    <i>
      <x v="2"/>
    </i>
    <i t="grand">
      <x/>
    </i>
  </rowItems>
  <colFields count="1">
    <field x="12"/>
  </colFields>
  <colItems count="3">
    <i>
      <x/>
    </i>
    <i>
      <x v="1"/>
    </i>
    <i t="grand">
      <x/>
    </i>
  </colItems>
  <dataFields count="1">
    <dataField name="Count of Percent Above 75 "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EA201F-7254-4383-B278-B71EF6B49C0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lass" colHeaderCaption="">
  <location ref="A9:G14" firstHeaderRow="1" firstDataRow="2" firstDataCol="1"/>
  <pivotFields count="16">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3">
        <item x="1"/>
        <item x="0"/>
        <item t="default"/>
      </items>
    </pivotField>
    <pivotField showAll="0"/>
    <pivotField axis="axisCol" showAll="0">
      <items count="6">
        <item x="0"/>
        <item x="3"/>
        <item x="1"/>
        <item x="2"/>
        <item x="4"/>
        <item t="default"/>
      </items>
    </pivotField>
  </pivotFields>
  <rowFields count="1">
    <field x="2"/>
  </rowFields>
  <rowItems count="4">
    <i>
      <x/>
    </i>
    <i>
      <x v="1"/>
    </i>
    <i>
      <x v="2"/>
    </i>
    <i t="grand">
      <x/>
    </i>
  </rowItems>
  <colFields count="1">
    <field x="15"/>
  </colFields>
  <colItems count="6">
    <i>
      <x/>
    </i>
    <i>
      <x v="1"/>
    </i>
    <i>
      <x v="2"/>
    </i>
    <i>
      <x v="3"/>
    </i>
    <i>
      <x v="4"/>
    </i>
    <i t="grand">
      <x/>
    </i>
  </colItems>
  <dataFields count="1">
    <dataField name="Count of Class" fld="2" subtotal="count" baseField="15" baseItem="0"/>
  </dataFields>
  <chartFormats count="10">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2"/>
          </reference>
        </references>
      </pivotArea>
    </chartFormat>
    <chartFormat chart="2" format="3" series="1">
      <pivotArea type="data" outline="0" fieldPosition="0">
        <references count="2">
          <reference field="4294967294" count="1" selected="0">
            <x v="0"/>
          </reference>
          <reference field="15" count="1" selected="0">
            <x v="3"/>
          </reference>
        </references>
      </pivotArea>
    </chartFormat>
    <chartFormat chart="2" format="4" series="1">
      <pivotArea type="data" outline="0" fieldPosition="0">
        <references count="2">
          <reference field="4294967294" count="1" selected="0">
            <x v="0"/>
          </reference>
          <reference field="15" count="1" selected="0">
            <x v="4"/>
          </reference>
        </references>
      </pivotArea>
    </chartFormat>
    <chartFormat chart="6" format="10" series="1">
      <pivotArea type="data" outline="0" fieldPosition="0">
        <references count="2">
          <reference field="4294967294" count="1" selected="0">
            <x v="0"/>
          </reference>
          <reference field="15" count="1" selected="0">
            <x v="0"/>
          </reference>
        </references>
      </pivotArea>
    </chartFormat>
    <chartFormat chart="6" format="11" series="1">
      <pivotArea type="data" outline="0" fieldPosition="0">
        <references count="2">
          <reference field="4294967294" count="1" selected="0">
            <x v="0"/>
          </reference>
          <reference field="15" count="1" selected="0">
            <x v="1"/>
          </reference>
        </references>
      </pivotArea>
    </chartFormat>
    <chartFormat chart="6" format="12" series="1">
      <pivotArea type="data" outline="0" fieldPosition="0">
        <references count="2">
          <reference field="4294967294" count="1" selected="0">
            <x v="0"/>
          </reference>
          <reference field="15" count="1" selected="0">
            <x v="2"/>
          </reference>
        </references>
      </pivotArea>
    </chartFormat>
    <chartFormat chart="6" format="13" series="1">
      <pivotArea type="data" outline="0" fieldPosition="0">
        <references count="2">
          <reference field="4294967294" count="1" selected="0">
            <x v="0"/>
          </reference>
          <reference field="15" count="1" selected="0">
            <x v="3"/>
          </reference>
        </references>
      </pivotArea>
    </chartFormat>
    <chartFormat chart="6" format="14" series="1">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2C82AD-416C-441C-AD8C-270BC006AC2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lass">
  <location ref="A3:B7" firstHeaderRow="1" firstDataRow="1" firstDataCol="1" rowPageCount="1" colPageCount="1"/>
  <pivotFields count="16">
    <pivotField showAll="0"/>
    <pivotField showAll="0"/>
    <pivotField axis="axisRow" showAll="0">
      <items count="4">
        <item x="2"/>
        <item x="1"/>
        <item x="0"/>
        <item t="default"/>
      </items>
    </pivotField>
    <pivotField dataField="1" showAll="0">
      <items count="3">
        <item x="0"/>
        <item x="1"/>
        <item t="default"/>
      </items>
    </pivotField>
    <pivotField showAll="0"/>
    <pivotField showAll="0"/>
    <pivotField showAll="0"/>
    <pivotField showAll="0"/>
    <pivotField showAll="0"/>
    <pivotField showAll="0">
      <items count="4">
        <item x="0"/>
        <item x="1"/>
        <item x="2"/>
        <item t="default"/>
      </items>
    </pivotField>
    <pivotField showAll="0"/>
    <pivotField showAll="0"/>
    <pivotField axis="axisPage" showAll="0">
      <items count="3">
        <item x="0"/>
        <item x="1"/>
        <item t="default"/>
      </items>
    </pivotField>
    <pivotField showAll="0">
      <items count="3">
        <item x="1"/>
        <item x="0"/>
        <item t="default"/>
      </items>
    </pivotField>
    <pivotField showAll="0"/>
    <pivotField showAll="0">
      <items count="6">
        <item x="0"/>
        <item x="3"/>
        <item x="1"/>
        <item x="2"/>
        <item x="4"/>
        <item t="default"/>
      </items>
    </pivotField>
  </pivotFields>
  <rowFields count="1">
    <field x="2"/>
  </rowFields>
  <rowItems count="4">
    <i>
      <x/>
    </i>
    <i>
      <x v="1"/>
    </i>
    <i>
      <x v="2"/>
    </i>
    <i t="grand">
      <x/>
    </i>
  </rowItems>
  <colItems count="1">
    <i/>
  </colItems>
  <pageFields count="1">
    <pageField fld="12" hier="-1"/>
  </pageFields>
  <dataFields count="1">
    <dataField name="Count of Gender"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2197BCC9-A326-460F-AD41-C5D3B2950914}" sourceName="Result">
  <pivotTables>
    <pivotTable tabId="12" name="PivotTable1"/>
    <pivotTable tabId="12" name="PivotTable2"/>
    <pivotTable tabId="12" name="PivotTable3"/>
    <pivotTable tabId="12" name="PivotTable4"/>
  </pivotTables>
  <data>
    <tabular pivotCacheId="175266342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0B37D66-1DE4-4230-8BA0-78FB71DF020C}" sourceName="Grade">
  <pivotTables>
    <pivotTable tabId="12" name="PivotTable1"/>
    <pivotTable tabId="12" name="PivotTable2"/>
    <pivotTable tabId="12" name="PivotTable3"/>
    <pivotTable tabId="12" name="PivotTable4"/>
  </pivotTables>
  <data>
    <tabular pivotCacheId="1752663422">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6C70BD-BC80-425E-A5C9-0DD80BC953D4}" sourceName="Gender">
  <pivotTables>
    <pivotTable tabId="12" name="PivotTable1"/>
  </pivotTables>
  <data>
    <tabular pivotCacheId="175266342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2580571D-1F1E-45E7-A4BE-599F592AA73B}" sourceName="Class">
  <pivotTables>
    <pivotTable tabId="12" name="PivotTable1"/>
    <pivotTable tabId="12" name="PivotTable2"/>
    <pivotTable tabId="12" name="PivotTable3"/>
    <pivotTable tabId="12" name="PivotTable4"/>
  </pivotTables>
  <data>
    <tabular pivotCacheId="175266342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cher" xr10:uid="{CE7823B3-1468-456F-930B-3F361313EBB2}" sourceName="Teacher">
  <pivotTables>
    <pivotTable tabId="12" name="PivotTable1"/>
    <pivotTable tabId="12" name="PivotTable2"/>
    <pivotTable tabId="12" name="PivotTable3"/>
    <pivotTable tabId="12" name="PivotTable4"/>
  </pivotTables>
  <data>
    <tabular pivotCacheId="175266342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1228B34E-51E2-43A5-8D51-E1EFEC7654BA}" cache="Slicer_Result" caption="Result" rowHeight="234950"/>
  <slicer name="Grade" xr10:uid="{53F9D93D-EBB0-47E1-9280-68838F67E6EA}" cache="Slicer_Grade" caption="Grade" rowHeight="234950"/>
  <slicer name="Gender" xr10:uid="{E1E265E4-4E24-4C80-B144-B4DA3AB614FA}" cache="Slicer_Gender" caption="Gender" rowHeight="234950"/>
  <slicer name="Class" xr10:uid="{27E09F9C-7133-415B-96A6-614E6EE57B2D}" cache="Slicer_Class" caption="Class" rowHeight="234950"/>
  <slicer name="Teacher" xr10:uid="{EF327D83-24EA-4D20-A536-4AA5ADCD4DA5}" cache="Slicer_Teacher" caption="Teach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5CE99E-5EFA-4F18-9161-4ED1E69FEB91}" name="Student_data" displayName="Student_data" ref="A1:P191" totalsRowShown="0" headerRowDxfId="30" dataDxfId="29">
  <autoFilter ref="A1:P191" xr:uid="{D65CE99E-5EFA-4F18-9161-4ED1E69FEB91}"/>
  <tableColumns count="16">
    <tableColumn id="1" xr3:uid="{6CEA2C82-5EDD-464B-B9A2-8772F3349C24}" name="Student ID" dataDxfId="28"/>
    <tableColumn id="2" xr3:uid="{644FD6AC-9F4A-4E75-8080-7D04C78424F6}" name="Name" dataDxfId="27"/>
    <tableColumn id="3" xr3:uid="{FDFDA4B0-99A8-4055-BCC0-79B05E6C2F4B}" name="Class" dataDxfId="26"/>
    <tableColumn id="4" xr3:uid="{7D5B1560-CC64-4961-89BF-86CE8805B146}" name="Gender" dataDxfId="25"/>
    <tableColumn id="5" xr3:uid="{47135C19-2A1B-424E-8048-FEA03C90AD56}" name="Mathematics" dataDxfId="24"/>
    <tableColumn id="6" xr3:uid="{3176D7EA-923F-4901-ABCD-B80B99EA258B}" name="Science" dataDxfId="23"/>
    <tableColumn id="7" xr3:uid="{88E4A6EE-45FF-48AE-9265-398B5663C11C}" name="English" dataDxfId="22"/>
    <tableColumn id="8" xr3:uid="{3136872F-6976-4530-940C-BF1B2F6F72D8}" name="Social Studies" dataDxfId="14"/>
    <tableColumn id="9" xr3:uid="{B6E8F209-4F88-4767-91DC-DB3125C7ABB3}" name="Enrollment Date" dataDxfId="12"/>
    <tableColumn id="10" xr3:uid="{FF2646BF-0FD7-49E2-A3DD-0D7E491EA2C2}" name="Teacher" dataDxfId="13">
      <calculatedColumnFormula>VLOOKUP(C2,'class, teacher, Subjects '!A:B,2,0)</calculatedColumnFormula>
    </tableColumn>
    <tableColumn id="11" xr3:uid="{1CA22EB3-3739-494D-8ACF-409CE63A3F88}" name="Total Marks" dataDxfId="21">
      <calculatedColumnFormula>SUM(E2:H2)</calculatedColumnFormula>
    </tableColumn>
    <tableColumn id="12" xr3:uid="{BA860435-2162-4784-98A2-6F915CA67CFC}" name="Percentage" dataDxfId="20">
      <calculatedColumnFormula>(SUM(E2:H2)/400)*100</calculatedColumnFormula>
    </tableColumn>
    <tableColumn id="13" xr3:uid="{64F02FC3-C933-44C4-B5E3-F25BFE54E283}" name="Percent Above 75 " dataDxfId="19">
      <calculatedColumnFormula>IF(L2&gt;=75,"Above 75%","Below 75%")</calculatedColumnFormula>
    </tableColumn>
    <tableColumn id="14" xr3:uid="{781B2824-54CF-4B62-8C82-BA81685CDC0F}" name="Result" dataDxfId="18">
      <calculatedColumnFormula>IF(L2&gt;40,"Pass","Fail")</calculatedColumnFormula>
    </tableColumn>
    <tableColumn id="15" xr3:uid="{FBE0AC49-AAA5-4DBE-91DE-DA09A13BB13E}" name="Top Performer" dataDxfId="17">
      <calculatedColumnFormula>IF(L2&gt;85,"Top Performer","")</calculatedColumnFormula>
    </tableColumn>
    <tableColumn id="16" xr3:uid="{1A242F15-EDC0-4675-BFEA-04A4840E364E}" name="Grade" dataDxfId="16">
      <calculatedColumnFormula>_xlfn.IFS(L2&gt;=90,"A+",L2&gt;80,"A",L2&gt;70,"B",L2&gt;60,"C",L2&lt;=60,"D")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65E694-33D8-4EB9-8E5A-CAE27CD2BA2E}" name="Total_Students" displayName="Total_Students" ref="T27:U30" totalsRowShown="0" headerRowDxfId="15">
  <autoFilter ref="T27:U30" xr:uid="{D565E694-33D8-4EB9-8E5A-CAE27CD2BA2E}"/>
  <tableColumns count="2">
    <tableColumn id="1" xr3:uid="{E23C1E08-DB5E-4EC0-A439-8038714FBFB0}" name="Class "/>
    <tableColumn id="2" xr3:uid="{6B4CA9BA-6DB4-49A7-A56C-C7C907679AE1}" name="Total Student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74EB-A971-4145-AFCB-A1EDBEC5B286}">
  <dimension ref="A1:Z191"/>
  <sheetViews>
    <sheetView workbookViewId="0">
      <selection activeCell="E29" sqref="E29"/>
    </sheetView>
  </sheetViews>
  <sheetFormatPr defaultRowHeight="14.4" x14ac:dyDescent="0.3"/>
  <cols>
    <col min="1" max="1" width="11.77734375" customWidth="1"/>
    <col min="2" max="2" width="16.5546875" bestFit="1" customWidth="1"/>
    <col min="3" max="3" width="9.88671875" customWidth="1"/>
    <col min="4" max="4" width="9" customWidth="1"/>
    <col min="5" max="5" width="13.88671875" customWidth="1"/>
    <col min="6" max="6" width="9.21875" customWidth="1"/>
    <col min="7" max="7" width="8.77734375" customWidth="1"/>
    <col min="8" max="8" width="14.33203125" customWidth="1"/>
    <col min="9" max="9" width="16.44140625" customWidth="1"/>
    <col min="10" max="10" width="13.77734375" bestFit="1" customWidth="1"/>
    <col min="11" max="11" width="12.77734375" customWidth="1"/>
    <col min="12" max="12" width="12.33203125" customWidth="1"/>
    <col min="13" max="13" width="18.109375" customWidth="1"/>
    <col min="14" max="14" width="8" customWidth="1"/>
    <col min="15" max="15" width="15.109375" customWidth="1"/>
    <col min="16" max="16" width="7.88671875" customWidth="1"/>
    <col min="18" max="18" width="23.6640625" bestFit="1" customWidth="1"/>
    <col min="20" max="20" width="16.88671875" customWidth="1"/>
    <col min="21" max="21" width="16.21875" customWidth="1"/>
    <col min="22" max="22" width="16.109375" customWidth="1"/>
    <col min="23" max="23" width="6.5546875" bestFit="1" customWidth="1"/>
    <col min="24" max="24" width="12.77734375" bestFit="1" customWidth="1"/>
    <col min="25" max="25" width="13.21875" bestFit="1" customWidth="1"/>
    <col min="26" max="26" width="13.6640625" bestFit="1" customWidth="1"/>
  </cols>
  <sheetData>
    <row r="1" spans="1:26" ht="15" thickBot="1" x14ac:dyDescent="0.35">
      <c r="A1" s="22" t="s">
        <v>0</v>
      </c>
      <c r="B1" s="22" t="s">
        <v>1</v>
      </c>
      <c r="C1" s="22" t="s">
        <v>2</v>
      </c>
      <c r="D1" s="22" t="s">
        <v>3</v>
      </c>
      <c r="E1" s="22" t="s">
        <v>4</v>
      </c>
      <c r="F1" s="22" t="s">
        <v>5</v>
      </c>
      <c r="G1" s="22" t="s">
        <v>6</v>
      </c>
      <c r="H1" s="22" t="s">
        <v>7</v>
      </c>
      <c r="I1" s="22" t="s">
        <v>8</v>
      </c>
      <c r="J1" s="8" t="s">
        <v>421</v>
      </c>
      <c r="K1" s="9" t="s">
        <v>440</v>
      </c>
      <c r="L1" s="9" t="s">
        <v>434</v>
      </c>
      <c r="M1" s="9" t="s">
        <v>435</v>
      </c>
      <c r="N1" s="9" t="s">
        <v>438</v>
      </c>
      <c r="O1" s="9" t="s">
        <v>441</v>
      </c>
      <c r="P1" s="9" t="s">
        <v>439</v>
      </c>
      <c r="Q1" s="24"/>
      <c r="R1" s="23" t="s">
        <v>442</v>
      </c>
      <c r="S1" s="15"/>
      <c r="T1" s="2" t="s">
        <v>425</v>
      </c>
      <c r="U1" s="2" t="s">
        <v>426</v>
      </c>
      <c r="V1" s="21" t="s">
        <v>426</v>
      </c>
      <c r="W1" s="15"/>
      <c r="X1" s="27" t="s">
        <v>2</v>
      </c>
      <c r="Y1" s="27" t="s">
        <v>428</v>
      </c>
      <c r="Z1" s="27" t="s">
        <v>426</v>
      </c>
    </row>
    <row r="2" spans="1:26" ht="15" thickTop="1" x14ac:dyDescent="0.3">
      <c r="A2" s="10" t="s">
        <v>9</v>
      </c>
      <c r="B2" s="11" t="s">
        <v>109</v>
      </c>
      <c r="C2" s="11">
        <v>10</v>
      </c>
      <c r="D2" s="11" t="s">
        <v>240</v>
      </c>
      <c r="E2" s="11">
        <v>85</v>
      </c>
      <c r="F2" s="11">
        <v>90</v>
      </c>
      <c r="G2" s="11">
        <v>78</v>
      </c>
      <c r="H2" s="11">
        <v>88</v>
      </c>
      <c r="I2" s="33" t="s">
        <v>242</v>
      </c>
      <c r="J2" s="12" t="str">
        <f>VLOOKUP(C2,'class, teacher, Subjects '!A:B,2,0)</f>
        <v>Miss Thompson</v>
      </c>
      <c r="K2" s="12">
        <f t="shared" ref="K2:K65" si="0">SUM(E2:H2)</f>
        <v>341</v>
      </c>
      <c r="L2" s="12">
        <f t="shared" ref="L2:L65" si="1">(SUM(E2:H2)/400)*100</f>
        <v>85.25</v>
      </c>
      <c r="M2" s="12" t="str">
        <f>IF(L2&gt;=75,"Above 75%","Below 75%")</f>
        <v>Above 75%</v>
      </c>
      <c r="N2" s="12" t="str">
        <f>IF(L2&gt;40,"Pass","Fail")</f>
        <v>Pass</v>
      </c>
      <c r="O2" s="12" t="str">
        <f>IF(L2&gt;85,"Top Performer","")</f>
        <v>Top Performer</v>
      </c>
      <c r="P2" s="12" t="str">
        <f>_xlfn.IFS(L2&gt;=90,"A+",L2&gt;80,"A",L2&gt;70,"B",L2&gt;60,"C",L2&lt;=60,"D")</f>
        <v>A</v>
      </c>
      <c r="R2" t="str">
        <f t="shared" ref="R2:R65" si="2">TEXT(I2,"DD-MM-YYYY")</f>
        <v>10-06-2022</v>
      </c>
      <c r="T2">
        <f>COUNTA(A2:A191)</f>
        <v>190</v>
      </c>
      <c r="U2" s="16" t="s">
        <v>4</v>
      </c>
      <c r="V2" s="12">
        <f>AVERAGE(E2:E191)</f>
        <v>71.362637362637358</v>
      </c>
      <c r="X2">
        <v>8</v>
      </c>
      <c r="Y2" t="s">
        <v>5</v>
      </c>
      <c r="Z2" t="e">
        <f ca="1">AVERAGEIF(Student_data[#All],Y2,Student_data[Mathematics])</f>
        <v>#DIV/0!</v>
      </c>
    </row>
    <row r="3" spans="1:26" x14ac:dyDescent="0.3">
      <c r="A3" s="13" t="s">
        <v>10</v>
      </c>
      <c r="B3" s="7" t="s">
        <v>110</v>
      </c>
      <c r="C3" s="7">
        <v>9</v>
      </c>
      <c r="D3" s="7" t="s">
        <v>241</v>
      </c>
      <c r="E3" s="7">
        <v>72</v>
      </c>
      <c r="F3" s="7">
        <v>65</v>
      </c>
      <c r="G3" s="7">
        <v>80</v>
      </c>
      <c r="H3" s="7">
        <v>75</v>
      </c>
      <c r="I3" s="34" t="s">
        <v>243</v>
      </c>
      <c r="J3" s="7" t="str">
        <f>VLOOKUP(C3,'class, teacher, Subjects '!A:B,2,0)</f>
        <v>Mr. Johnson</v>
      </c>
      <c r="K3" s="7">
        <f t="shared" si="0"/>
        <v>292</v>
      </c>
      <c r="L3" s="7">
        <f t="shared" si="1"/>
        <v>73</v>
      </c>
      <c r="M3" s="7" t="str">
        <f t="shared" ref="M3:M66" si="3">IF(L3&gt;=75,"Above 75%","Below 75%")</f>
        <v>Below 75%</v>
      </c>
      <c r="N3" s="7" t="str">
        <f t="shared" ref="N3:N66" si="4">IF(L3&gt;40,"Pass","Fail")</f>
        <v>Pass</v>
      </c>
      <c r="O3" s="7" t="str">
        <f t="shared" ref="O3:O66" si="5">IF(L3&gt;85,"Top Performer","")</f>
        <v/>
      </c>
      <c r="P3" s="7" t="str">
        <f t="shared" ref="P3:P66" si="6">_xlfn.IFS(L3&gt;=90,"A+",L3&gt;80,"A",L3&gt;70,"B",L3&gt;60,"C",L3&lt;=60,"D")</f>
        <v>B</v>
      </c>
      <c r="R3" t="str">
        <f t="shared" si="2"/>
        <v>15-01-2023</v>
      </c>
      <c r="U3" s="13" t="s">
        <v>5</v>
      </c>
      <c r="V3" s="7">
        <f>AVERAGE(F2:F191)</f>
        <v>69.222826086956516</v>
      </c>
    </row>
    <row r="4" spans="1:26" x14ac:dyDescent="0.3">
      <c r="A4" s="14" t="s">
        <v>11</v>
      </c>
      <c r="B4" s="6" t="s">
        <v>111</v>
      </c>
      <c r="C4" s="6">
        <v>8</v>
      </c>
      <c r="D4" s="6" t="s">
        <v>240</v>
      </c>
      <c r="E4" s="6">
        <v>60</v>
      </c>
      <c r="F4" s="6">
        <v>70</v>
      </c>
      <c r="G4" s="6">
        <v>68</v>
      </c>
      <c r="H4" s="6">
        <v>65</v>
      </c>
      <c r="I4" s="35" t="s">
        <v>244</v>
      </c>
      <c r="J4" s="6" t="str">
        <f>VLOOKUP(C4,'class, teacher, Subjects '!A:B,2,0)</f>
        <v>Mrs. Parker</v>
      </c>
      <c r="K4" s="6">
        <f t="shared" si="0"/>
        <v>263</v>
      </c>
      <c r="L4" s="6">
        <f t="shared" si="1"/>
        <v>65.75</v>
      </c>
      <c r="M4" s="6" t="str">
        <f t="shared" si="3"/>
        <v>Below 75%</v>
      </c>
      <c r="N4" s="6" t="str">
        <f t="shared" si="4"/>
        <v>Pass</v>
      </c>
      <c r="O4" s="6" t="str">
        <f t="shared" si="5"/>
        <v/>
      </c>
      <c r="P4" s="6" t="str">
        <f t="shared" si="6"/>
        <v>C</v>
      </c>
      <c r="R4" t="str">
        <f t="shared" si="2"/>
        <v>05-09-2021</v>
      </c>
      <c r="U4" s="14" t="s">
        <v>6</v>
      </c>
      <c r="V4" s="6">
        <f>AVERAGE(G2:G191)</f>
        <v>71.133689839572199</v>
      </c>
    </row>
    <row r="5" spans="1:26" x14ac:dyDescent="0.3">
      <c r="A5" s="13" t="s">
        <v>12</v>
      </c>
      <c r="B5" s="7" t="s">
        <v>112</v>
      </c>
      <c r="C5" s="7">
        <v>10</v>
      </c>
      <c r="D5" s="7" t="s">
        <v>241</v>
      </c>
      <c r="E5" s="7">
        <v>95</v>
      </c>
      <c r="F5" s="7">
        <v>88</v>
      </c>
      <c r="G5" s="7">
        <v>92</v>
      </c>
      <c r="H5" s="7">
        <v>90</v>
      </c>
      <c r="I5" s="34" t="s">
        <v>245</v>
      </c>
      <c r="J5" s="7" t="str">
        <f>VLOOKUP(C5,'class, teacher, Subjects '!A:B,2,0)</f>
        <v>Miss Thompson</v>
      </c>
      <c r="K5" s="7">
        <f t="shared" si="0"/>
        <v>365</v>
      </c>
      <c r="L5" s="7">
        <f t="shared" si="1"/>
        <v>91.25</v>
      </c>
      <c r="M5" s="7" t="str">
        <f t="shared" si="3"/>
        <v>Above 75%</v>
      </c>
      <c r="N5" s="7" t="str">
        <f t="shared" si="4"/>
        <v>Pass</v>
      </c>
      <c r="O5" s="7" t="str">
        <f t="shared" si="5"/>
        <v>Top Performer</v>
      </c>
      <c r="P5" s="7" t="str">
        <f t="shared" si="6"/>
        <v>A+</v>
      </c>
      <c r="R5" t="str">
        <f t="shared" si="2"/>
        <v>20-03-2020</v>
      </c>
      <c r="U5" s="13" t="s">
        <v>427</v>
      </c>
      <c r="V5" s="7">
        <f>AVERAGE(H2:H191)</f>
        <v>72</v>
      </c>
    </row>
    <row r="6" spans="1:26" x14ac:dyDescent="0.3">
      <c r="A6" s="14" t="s">
        <v>13</v>
      </c>
      <c r="B6" s="6" t="s">
        <v>113</v>
      </c>
      <c r="C6" s="6">
        <v>9</v>
      </c>
      <c r="D6" s="6" t="s">
        <v>240</v>
      </c>
      <c r="E6" s="6">
        <v>50</v>
      </c>
      <c r="F6" s="6">
        <v>58</v>
      </c>
      <c r="G6" s="6">
        <v>65</v>
      </c>
      <c r="H6" s="6">
        <v>62</v>
      </c>
      <c r="I6" s="35" t="s">
        <v>246</v>
      </c>
      <c r="J6" s="6" t="str">
        <f>VLOOKUP(C6,'class, teacher, Subjects '!A:B,2,0)</f>
        <v>Mr. Johnson</v>
      </c>
      <c r="K6" s="6">
        <f t="shared" si="0"/>
        <v>235</v>
      </c>
      <c r="L6" s="6">
        <f t="shared" si="1"/>
        <v>58.75</v>
      </c>
      <c r="M6" s="6" t="str">
        <f t="shared" si="3"/>
        <v>Below 75%</v>
      </c>
      <c r="N6" s="6" t="str">
        <f t="shared" si="4"/>
        <v>Pass</v>
      </c>
      <c r="O6" s="6" t="str">
        <f t="shared" si="5"/>
        <v/>
      </c>
      <c r="P6" s="6" t="str">
        <f t="shared" si="6"/>
        <v>D</v>
      </c>
      <c r="R6" t="str">
        <f t="shared" si="2"/>
        <v>25-08-2022</v>
      </c>
    </row>
    <row r="7" spans="1:26" ht="15" thickBot="1" x14ac:dyDescent="0.35">
      <c r="A7" s="13" t="s">
        <v>14</v>
      </c>
      <c r="B7" s="7" t="s">
        <v>114</v>
      </c>
      <c r="C7" s="7">
        <v>8</v>
      </c>
      <c r="D7" s="7" t="s">
        <v>241</v>
      </c>
      <c r="E7" s="7">
        <v>78</v>
      </c>
      <c r="F7" s="7">
        <v>80</v>
      </c>
      <c r="G7" s="7">
        <v>85</v>
      </c>
      <c r="H7" s="7">
        <v>82</v>
      </c>
      <c r="I7" s="34" t="s">
        <v>247</v>
      </c>
      <c r="J7" s="7" t="str">
        <f>VLOOKUP(C7,'class, teacher, Subjects '!A:B,2,0)</f>
        <v>Mrs. Parker</v>
      </c>
      <c r="K7" s="7">
        <f t="shared" si="0"/>
        <v>325</v>
      </c>
      <c r="L7" s="7">
        <f t="shared" si="1"/>
        <v>81.25</v>
      </c>
      <c r="M7" s="7" t="str">
        <f t="shared" si="3"/>
        <v>Above 75%</v>
      </c>
      <c r="N7" s="7" t="str">
        <f t="shared" si="4"/>
        <v>Pass</v>
      </c>
      <c r="O7" s="7" t="str">
        <f t="shared" si="5"/>
        <v/>
      </c>
      <c r="P7" s="7" t="str">
        <f t="shared" si="6"/>
        <v>A</v>
      </c>
      <c r="R7" t="str">
        <f t="shared" si="2"/>
        <v>12-11-2021</v>
      </c>
      <c r="T7" s="17" t="s">
        <v>428</v>
      </c>
      <c r="U7" s="18" t="s">
        <v>429</v>
      </c>
      <c r="V7" s="18" t="s">
        <v>430</v>
      </c>
    </row>
    <row r="8" spans="1:26" ht="15" thickTop="1" x14ac:dyDescent="0.3">
      <c r="A8" s="14" t="s">
        <v>15</v>
      </c>
      <c r="B8" s="6" t="s">
        <v>115</v>
      </c>
      <c r="C8" s="6">
        <v>10</v>
      </c>
      <c r="D8" s="6" t="s">
        <v>240</v>
      </c>
      <c r="E8" s="6">
        <v>45</v>
      </c>
      <c r="F8" s="6">
        <v>50</v>
      </c>
      <c r="G8" s="6">
        <v>55</v>
      </c>
      <c r="H8" s="6">
        <v>48</v>
      </c>
      <c r="I8" s="35" t="s">
        <v>248</v>
      </c>
      <c r="J8" s="6" t="str">
        <f>VLOOKUP(C8,'class, teacher, Subjects '!A:B,2,0)</f>
        <v>Miss Thompson</v>
      </c>
      <c r="K8" s="6">
        <f t="shared" si="0"/>
        <v>198</v>
      </c>
      <c r="L8" s="6">
        <f t="shared" si="1"/>
        <v>49.5</v>
      </c>
      <c r="M8" s="6" t="str">
        <f t="shared" si="3"/>
        <v>Below 75%</v>
      </c>
      <c r="N8" s="6" t="str">
        <f t="shared" si="4"/>
        <v>Pass</v>
      </c>
      <c r="O8" s="6" t="str">
        <f t="shared" si="5"/>
        <v/>
      </c>
      <c r="P8" s="6" t="str">
        <f t="shared" si="6"/>
        <v>D</v>
      </c>
      <c r="R8" t="str">
        <f t="shared" si="2"/>
        <v>01-02-2023</v>
      </c>
      <c r="T8" s="19" t="s">
        <v>4</v>
      </c>
      <c r="U8" s="12">
        <f>MAX(E2:E191)</f>
        <v>99</v>
      </c>
      <c r="V8" s="12">
        <f>MIN(E2:E191)</f>
        <v>40</v>
      </c>
    </row>
    <row r="9" spans="1:26" x14ac:dyDescent="0.3">
      <c r="A9" s="13" t="s">
        <v>16</v>
      </c>
      <c r="B9" s="7" t="s">
        <v>116</v>
      </c>
      <c r="C9" s="7">
        <v>9</v>
      </c>
      <c r="D9" s="7" t="s">
        <v>241</v>
      </c>
      <c r="E9" s="7">
        <v>88</v>
      </c>
      <c r="F9" s="7">
        <v>92</v>
      </c>
      <c r="G9" s="7">
        <v>85</v>
      </c>
      <c r="H9" s="7">
        <v>90</v>
      </c>
      <c r="I9" s="34" t="s">
        <v>249</v>
      </c>
      <c r="J9" s="7" t="str">
        <f>VLOOKUP(C9,'class, teacher, Subjects '!A:B,2,0)</f>
        <v>Mr. Johnson</v>
      </c>
      <c r="K9" s="7">
        <f t="shared" si="0"/>
        <v>355</v>
      </c>
      <c r="L9" s="7">
        <f t="shared" si="1"/>
        <v>88.75</v>
      </c>
      <c r="M9" s="7" t="str">
        <f t="shared" si="3"/>
        <v>Above 75%</v>
      </c>
      <c r="N9" s="7" t="str">
        <f t="shared" si="4"/>
        <v>Pass</v>
      </c>
      <c r="O9" s="7" t="str">
        <f t="shared" si="5"/>
        <v>Top Performer</v>
      </c>
      <c r="P9" s="7" t="str">
        <f t="shared" si="6"/>
        <v>A</v>
      </c>
      <c r="R9" t="str">
        <f t="shared" si="2"/>
        <v>18-07-2022</v>
      </c>
      <c r="T9" s="20" t="s">
        <v>5</v>
      </c>
      <c r="U9" s="7">
        <f>MAX(F2:F191)</f>
        <v>98</v>
      </c>
      <c r="V9" s="7">
        <f>MIN(F2:F191)</f>
        <v>35</v>
      </c>
    </row>
    <row r="10" spans="1:26" x14ac:dyDescent="0.3">
      <c r="A10" s="14" t="s">
        <v>17</v>
      </c>
      <c r="B10" s="6" t="s">
        <v>117</v>
      </c>
      <c r="C10" s="6">
        <v>8</v>
      </c>
      <c r="D10" s="6" t="s">
        <v>240</v>
      </c>
      <c r="E10" s="6">
        <v>75</v>
      </c>
      <c r="F10" s="6">
        <v>68</v>
      </c>
      <c r="G10" s="6">
        <v>70</v>
      </c>
      <c r="H10" s="6">
        <v>72</v>
      </c>
      <c r="I10" s="35" t="s">
        <v>250</v>
      </c>
      <c r="J10" s="6" t="str">
        <f>VLOOKUP(C10,'class, teacher, Subjects '!A:B,2,0)</f>
        <v>Mrs. Parker</v>
      </c>
      <c r="K10" s="6">
        <f t="shared" si="0"/>
        <v>285</v>
      </c>
      <c r="L10" s="6">
        <f t="shared" si="1"/>
        <v>71.25</v>
      </c>
      <c r="M10" s="6" t="str">
        <f t="shared" si="3"/>
        <v>Below 75%</v>
      </c>
      <c r="N10" s="6" t="str">
        <f t="shared" si="4"/>
        <v>Pass</v>
      </c>
      <c r="O10" s="6" t="str">
        <f t="shared" si="5"/>
        <v/>
      </c>
      <c r="P10" s="6" t="str">
        <f t="shared" si="6"/>
        <v>B</v>
      </c>
      <c r="R10" t="str">
        <f t="shared" si="2"/>
        <v>10-03-2023</v>
      </c>
      <c r="T10" s="20" t="s">
        <v>6</v>
      </c>
      <c r="U10" s="6">
        <f>MAX(G2:G191)</f>
        <v>100</v>
      </c>
      <c r="V10" s="6">
        <f>MIN(G2:G191)</f>
        <v>42</v>
      </c>
    </row>
    <row r="11" spans="1:26" x14ac:dyDescent="0.3">
      <c r="A11" s="13" t="s">
        <v>18</v>
      </c>
      <c r="B11" s="7" t="s">
        <v>118</v>
      </c>
      <c r="C11" s="7">
        <v>10</v>
      </c>
      <c r="D11" s="7" t="s">
        <v>241</v>
      </c>
      <c r="E11" s="7">
        <v>60</v>
      </c>
      <c r="F11" s="7">
        <v>65</v>
      </c>
      <c r="G11" s="7">
        <v>55</v>
      </c>
      <c r="H11" s="7">
        <v>58</v>
      </c>
      <c r="I11" s="34" t="s">
        <v>251</v>
      </c>
      <c r="J11" s="7" t="str">
        <f>VLOOKUP(C11,'class, teacher, Subjects '!A:B,2,0)</f>
        <v>Miss Thompson</v>
      </c>
      <c r="K11" s="7">
        <f t="shared" si="0"/>
        <v>238</v>
      </c>
      <c r="L11" s="7">
        <f t="shared" si="1"/>
        <v>59.5</v>
      </c>
      <c r="M11" s="7" t="str">
        <f t="shared" si="3"/>
        <v>Below 75%</v>
      </c>
      <c r="N11" s="7" t="str">
        <f t="shared" si="4"/>
        <v>Pass</v>
      </c>
      <c r="O11" s="7" t="str">
        <f t="shared" si="5"/>
        <v/>
      </c>
      <c r="P11" s="7" t="str">
        <f t="shared" si="6"/>
        <v>D</v>
      </c>
      <c r="R11" t="str">
        <f t="shared" si="2"/>
        <v>06-05-2022</v>
      </c>
      <c r="T11" s="20" t="s">
        <v>427</v>
      </c>
      <c r="U11" s="7">
        <f>MAX(H2:H191)</f>
        <v>100</v>
      </c>
      <c r="V11" s="7">
        <f>MIN(H2:H191)</f>
        <v>24</v>
      </c>
    </row>
    <row r="12" spans="1:26" x14ac:dyDescent="0.3">
      <c r="A12" s="14" t="s">
        <v>19</v>
      </c>
      <c r="B12" s="6" t="s">
        <v>119</v>
      </c>
      <c r="C12" s="6">
        <v>9</v>
      </c>
      <c r="D12" s="6" t="s">
        <v>240</v>
      </c>
      <c r="E12" s="6">
        <v>89</v>
      </c>
      <c r="F12" s="6">
        <v>93</v>
      </c>
      <c r="G12" s="6">
        <v>63</v>
      </c>
      <c r="H12" s="6">
        <v>56</v>
      </c>
      <c r="I12" s="35" t="s">
        <v>252</v>
      </c>
      <c r="J12" s="6" t="str">
        <f>VLOOKUP(C12,'class, teacher, Subjects '!A:B,2,0)</f>
        <v>Mr. Johnson</v>
      </c>
      <c r="K12" s="6">
        <f t="shared" si="0"/>
        <v>301</v>
      </c>
      <c r="L12" s="6">
        <f t="shared" si="1"/>
        <v>75.25</v>
      </c>
      <c r="M12" s="6" t="str">
        <f t="shared" si="3"/>
        <v>Above 75%</v>
      </c>
      <c r="N12" s="6" t="str">
        <f t="shared" si="4"/>
        <v>Pass</v>
      </c>
      <c r="O12" s="6" t="str">
        <f t="shared" si="5"/>
        <v/>
      </c>
      <c r="P12" s="6" t="str">
        <f t="shared" si="6"/>
        <v>B</v>
      </c>
      <c r="R12" t="str">
        <f t="shared" si="2"/>
        <v>25-02-2020</v>
      </c>
    </row>
    <row r="13" spans="1:26" x14ac:dyDescent="0.3">
      <c r="A13" s="13" t="s">
        <v>20</v>
      </c>
      <c r="B13" s="7" t="s">
        <v>120</v>
      </c>
      <c r="C13" s="7">
        <v>8</v>
      </c>
      <c r="D13" s="7" t="s">
        <v>241</v>
      </c>
      <c r="E13" s="7">
        <v>55</v>
      </c>
      <c r="F13" s="7">
        <v>41</v>
      </c>
      <c r="G13" s="7">
        <v>60</v>
      </c>
      <c r="H13" s="7">
        <v>54</v>
      </c>
      <c r="I13" s="34" t="s">
        <v>253</v>
      </c>
      <c r="J13" s="7" t="str">
        <f>VLOOKUP(C13,'class, teacher, Subjects '!A:B,2,0)</f>
        <v>Mrs. Parker</v>
      </c>
      <c r="K13" s="7">
        <f t="shared" si="0"/>
        <v>210</v>
      </c>
      <c r="L13" s="7">
        <f t="shared" si="1"/>
        <v>52.5</v>
      </c>
      <c r="M13" s="7" t="str">
        <f t="shared" si="3"/>
        <v>Below 75%</v>
      </c>
      <c r="N13" s="7" t="str">
        <f t="shared" si="4"/>
        <v>Pass</v>
      </c>
      <c r="O13" s="7" t="str">
        <f t="shared" si="5"/>
        <v/>
      </c>
      <c r="P13" s="7" t="str">
        <f t="shared" si="6"/>
        <v>D</v>
      </c>
      <c r="R13" t="str">
        <f t="shared" si="2"/>
        <v>07-05-2021</v>
      </c>
      <c r="T13" s="4" t="s">
        <v>432</v>
      </c>
    </row>
    <row r="14" spans="1:26" x14ac:dyDescent="0.3">
      <c r="A14" s="14" t="s">
        <v>21</v>
      </c>
      <c r="B14" s="6" t="s">
        <v>121</v>
      </c>
      <c r="C14" s="6">
        <v>10</v>
      </c>
      <c r="D14" s="6" t="s">
        <v>241</v>
      </c>
      <c r="E14" s="6" t="s">
        <v>431</v>
      </c>
      <c r="F14" s="6">
        <v>95</v>
      </c>
      <c r="G14" s="6">
        <v>97</v>
      </c>
      <c r="H14" s="6">
        <v>94</v>
      </c>
      <c r="I14" s="35" t="s">
        <v>254</v>
      </c>
      <c r="J14" s="6" t="str">
        <f>VLOOKUP(C14,'class, teacher, Subjects '!A:B,2,0)</f>
        <v>Miss Thompson</v>
      </c>
      <c r="K14" s="6">
        <f t="shared" si="0"/>
        <v>286</v>
      </c>
      <c r="L14" s="6">
        <f t="shared" si="1"/>
        <v>71.5</v>
      </c>
      <c r="M14" s="6" t="str">
        <f t="shared" si="3"/>
        <v>Below 75%</v>
      </c>
      <c r="N14" s="6" t="str">
        <f t="shared" si="4"/>
        <v>Pass</v>
      </c>
      <c r="O14" s="6" t="str">
        <f t="shared" si="5"/>
        <v/>
      </c>
      <c r="P14" s="6" t="str">
        <f t="shared" si="6"/>
        <v>B</v>
      </c>
      <c r="R14" t="str">
        <f t="shared" si="2"/>
        <v>30-07-2023</v>
      </c>
      <c r="T14" s="5" t="s">
        <v>2</v>
      </c>
      <c r="U14" s="5" t="s">
        <v>4</v>
      </c>
      <c r="V14" s="5" t="s">
        <v>5</v>
      </c>
      <c r="W14" s="5" t="s">
        <v>6</v>
      </c>
      <c r="X14" s="5" t="s">
        <v>427</v>
      </c>
    </row>
    <row r="15" spans="1:26" x14ac:dyDescent="0.3">
      <c r="A15" s="13" t="s">
        <v>22</v>
      </c>
      <c r="B15" s="7" t="s">
        <v>122</v>
      </c>
      <c r="C15" s="7">
        <v>9</v>
      </c>
      <c r="D15" s="7" t="s">
        <v>241</v>
      </c>
      <c r="E15" s="7">
        <v>86</v>
      </c>
      <c r="F15" s="7">
        <v>44</v>
      </c>
      <c r="G15" s="7">
        <v>98</v>
      </c>
      <c r="H15" s="7">
        <v>97</v>
      </c>
      <c r="I15" s="34" t="s">
        <v>255</v>
      </c>
      <c r="J15" s="7" t="str">
        <f>VLOOKUP(C15,'class, teacher, Subjects '!A:B,2,0)</f>
        <v>Mr. Johnson</v>
      </c>
      <c r="K15" s="7">
        <f t="shared" si="0"/>
        <v>325</v>
      </c>
      <c r="L15" s="7">
        <f t="shared" si="1"/>
        <v>81.25</v>
      </c>
      <c r="M15" s="7" t="str">
        <f t="shared" si="3"/>
        <v>Above 75%</v>
      </c>
      <c r="N15" s="7" t="str">
        <f t="shared" si="4"/>
        <v>Pass</v>
      </c>
      <c r="O15" s="7" t="str">
        <f t="shared" si="5"/>
        <v/>
      </c>
      <c r="P15" s="7" t="str">
        <f t="shared" si="6"/>
        <v>A</v>
      </c>
      <c r="R15" t="str">
        <f t="shared" si="2"/>
        <v>11-10-2021</v>
      </c>
      <c r="T15">
        <v>8</v>
      </c>
      <c r="U15">
        <f>DMAX(B1:I191,E1,T14:T15)</f>
        <v>97</v>
      </c>
      <c r="V15">
        <f>DMAX(B1:I191,F1,T14:T15)</f>
        <v>98</v>
      </c>
      <c r="W15">
        <f>DMAX(B1:I191,G1,T14:T15)</f>
        <v>100</v>
      </c>
      <c r="X15">
        <f>DMAX(B1:I191,H1,T14:T15)</f>
        <v>100</v>
      </c>
    </row>
    <row r="16" spans="1:26" x14ac:dyDescent="0.3">
      <c r="A16" s="14" t="s">
        <v>23</v>
      </c>
      <c r="B16" s="6" t="s">
        <v>123</v>
      </c>
      <c r="C16" s="6">
        <v>9</v>
      </c>
      <c r="D16" s="6" t="s">
        <v>240</v>
      </c>
      <c r="E16" s="6">
        <v>95</v>
      </c>
      <c r="F16" s="6">
        <v>71</v>
      </c>
      <c r="G16" s="6">
        <v>59</v>
      </c>
      <c r="H16" s="6">
        <v>98</v>
      </c>
      <c r="I16" s="35" t="s">
        <v>256</v>
      </c>
      <c r="J16" s="6" t="str">
        <f>VLOOKUP(C16,'class, teacher, Subjects '!A:B,2,0)</f>
        <v>Mr. Johnson</v>
      </c>
      <c r="K16" s="6">
        <f t="shared" si="0"/>
        <v>323</v>
      </c>
      <c r="L16" s="6">
        <f t="shared" si="1"/>
        <v>80.75</v>
      </c>
      <c r="M16" s="6" t="str">
        <f t="shared" si="3"/>
        <v>Above 75%</v>
      </c>
      <c r="N16" s="6" t="str">
        <f t="shared" si="4"/>
        <v>Pass</v>
      </c>
      <c r="O16" s="6" t="str">
        <f t="shared" si="5"/>
        <v/>
      </c>
      <c r="P16" s="6" t="str">
        <f t="shared" si="6"/>
        <v>A</v>
      </c>
      <c r="R16" t="str">
        <f t="shared" si="2"/>
        <v>09-01-2021</v>
      </c>
    </row>
    <row r="17" spans="1:24" x14ac:dyDescent="0.3">
      <c r="A17" s="13" t="s">
        <v>24</v>
      </c>
      <c r="B17" s="7" t="s">
        <v>124</v>
      </c>
      <c r="C17" s="7">
        <v>9</v>
      </c>
      <c r="D17" s="7" t="s">
        <v>240</v>
      </c>
      <c r="E17" s="7">
        <v>75</v>
      </c>
      <c r="F17" s="7">
        <v>83</v>
      </c>
      <c r="G17" s="7">
        <v>85</v>
      </c>
      <c r="H17" s="7">
        <v>56</v>
      </c>
      <c r="I17" s="34" t="s">
        <v>257</v>
      </c>
      <c r="J17" s="7" t="str">
        <f>VLOOKUP(C17,'class, teacher, Subjects '!A:B,2,0)</f>
        <v>Mr. Johnson</v>
      </c>
      <c r="K17" s="7">
        <f t="shared" si="0"/>
        <v>299</v>
      </c>
      <c r="L17" s="7">
        <f t="shared" si="1"/>
        <v>74.75</v>
      </c>
      <c r="M17" s="7" t="str">
        <f t="shared" si="3"/>
        <v>Below 75%</v>
      </c>
      <c r="N17" s="7" t="str">
        <f t="shared" si="4"/>
        <v>Pass</v>
      </c>
      <c r="O17" s="7" t="str">
        <f t="shared" si="5"/>
        <v/>
      </c>
      <c r="P17" s="7" t="str">
        <f t="shared" si="6"/>
        <v>B</v>
      </c>
      <c r="R17" t="str">
        <f t="shared" si="2"/>
        <v>19-05-2021</v>
      </c>
      <c r="T17" s="4" t="s">
        <v>433</v>
      </c>
    </row>
    <row r="18" spans="1:24" x14ac:dyDescent="0.3">
      <c r="A18" s="14" t="s">
        <v>25</v>
      </c>
      <c r="B18" s="6" t="s">
        <v>125</v>
      </c>
      <c r="C18" s="6">
        <v>9</v>
      </c>
      <c r="D18" s="6" t="s">
        <v>241</v>
      </c>
      <c r="E18" s="6">
        <v>87</v>
      </c>
      <c r="F18" s="6">
        <v>92</v>
      </c>
      <c r="G18" s="6">
        <v>88</v>
      </c>
      <c r="H18" s="6">
        <v>43</v>
      </c>
      <c r="I18" s="35" t="s">
        <v>258</v>
      </c>
      <c r="J18" s="6" t="str">
        <f>VLOOKUP(C18,'class, teacher, Subjects '!A:B,2,0)</f>
        <v>Mr. Johnson</v>
      </c>
      <c r="K18" s="6">
        <f t="shared" si="0"/>
        <v>310</v>
      </c>
      <c r="L18" s="6">
        <f t="shared" si="1"/>
        <v>77.5</v>
      </c>
      <c r="M18" s="6" t="str">
        <f t="shared" si="3"/>
        <v>Above 75%</v>
      </c>
      <c r="N18" s="6" t="str">
        <f t="shared" si="4"/>
        <v>Pass</v>
      </c>
      <c r="O18" s="6" t="str">
        <f t="shared" si="5"/>
        <v/>
      </c>
      <c r="P18" s="6" t="str">
        <f t="shared" si="6"/>
        <v>B</v>
      </c>
      <c r="R18" t="str">
        <f t="shared" si="2"/>
        <v>14-02-2023</v>
      </c>
      <c r="T18" s="5" t="s">
        <v>2</v>
      </c>
      <c r="U18" s="5" t="s">
        <v>4</v>
      </c>
      <c r="V18" s="5" t="s">
        <v>5</v>
      </c>
      <c r="W18" s="5" t="s">
        <v>6</v>
      </c>
      <c r="X18" s="5" t="s">
        <v>427</v>
      </c>
    </row>
    <row r="19" spans="1:24" x14ac:dyDescent="0.3">
      <c r="A19" s="13" t="s">
        <v>26</v>
      </c>
      <c r="B19" s="7" t="s">
        <v>126</v>
      </c>
      <c r="C19" s="7">
        <v>9</v>
      </c>
      <c r="D19" s="7" t="s">
        <v>240</v>
      </c>
      <c r="E19" s="7">
        <v>76</v>
      </c>
      <c r="F19" s="7">
        <v>76</v>
      </c>
      <c r="G19" s="7">
        <v>94</v>
      </c>
      <c r="H19" s="7">
        <v>59</v>
      </c>
      <c r="I19" s="34" t="s">
        <v>259</v>
      </c>
      <c r="J19" s="7" t="str">
        <f>VLOOKUP(C19,'class, teacher, Subjects '!A:B,2,0)</f>
        <v>Mr. Johnson</v>
      </c>
      <c r="K19" s="7">
        <f t="shared" si="0"/>
        <v>305</v>
      </c>
      <c r="L19" s="7">
        <f t="shared" si="1"/>
        <v>76.25</v>
      </c>
      <c r="M19" s="7" t="str">
        <f t="shared" si="3"/>
        <v>Above 75%</v>
      </c>
      <c r="N19" s="7" t="str">
        <f t="shared" si="4"/>
        <v>Pass</v>
      </c>
      <c r="O19" s="7" t="str">
        <f t="shared" si="5"/>
        <v/>
      </c>
      <c r="P19" s="7" t="str">
        <f t="shared" si="6"/>
        <v>B</v>
      </c>
      <c r="R19" t="str">
        <f t="shared" si="2"/>
        <v>18-05-2024</v>
      </c>
      <c r="T19">
        <v>9</v>
      </c>
      <c r="U19">
        <f>DMIN(B1:I191,E1,T18:T19)</f>
        <v>44</v>
      </c>
      <c r="V19">
        <f>DMIN(C1:R191,F1,U18:U19)</f>
        <v>57</v>
      </c>
      <c r="W19">
        <f>DMIN(D1:T191,G1,V18:V19)</f>
        <v>57</v>
      </c>
      <c r="X19">
        <f>DMIN(E1:U191,H1,W18:W19)</f>
        <v>40</v>
      </c>
    </row>
    <row r="20" spans="1:24" x14ac:dyDescent="0.3">
      <c r="A20" s="14" t="s">
        <v>27</v>
      </c>
      <c r="B20" s="6" t="s">
        <v>127</v>
      </c>
      <c r="C20" s="6">
        <v>9</v>
      </c>
      <c r="D20" s="6" t="s">
        <v>241</v>
      </c>
      <c r="E20" s="6">
        <v>66</v>
      </c>
      <c r="F20" s="6" t="s">
        <v>431</v>
      </c>
      <c r="G20" s="6">
        <v>66</v>
      </c>
      <c r="H20" s="6">
        <v>76</v>
      </c>
      <c r="I20" s="35" t="s">
        <v>260</v>
      </c>
      <c r="J20" s="6" t="str">
        <f>VLOOKUP(C20,'class, teacher, Subjects '!A:B,2,0)</f>
        <v>Mr. Johnson</v>
      </c>
      <c r="K20" s="6">
        <f t="shared" si="0"/>
        <v>208</v>
      </c>
      <c r="L20" s="6">
        <f t="shared" si="1"/>
        <v>52</v>
      </c>
      <c r="M20" s="6" t="str">
        <f t="shared" si="3"/>
        <v>Below 75%</v>
      </c>
      <c r="N20" s="6" t="str">
        <f t="shared" si="4"/>
        <v>Pass</v>
      </c>
      <c r="O20" s="6" t="str">
        <f t="shared" si="5"/>
        <v/>
      </c>
      <c r="P20" s="6" t="str">
        <f t="shared" si="6"/>
        <v>D</v>
      </c>
      <c r="R20" t="str">
        <f t="shared" si="2"/>
        <v>28-11-2023</v>
      </c>
    </row>
    <row r="21" spans="1:24" x14ac:dyDescent="0.3">
      <c r="A21" s="13" t="s">
        <v>28</v>
      </c>
      <c r="B21" s="7" t="s">
        <v>128</v>
      </c>
      <c r="C21" s="7">
        <v>10</v>
      </c>
      <c r="D21" s="7" t="s">
        <v>240</v>
      </c>
      <c r="E21" s="7">
        <v>54</v>
      </c>
      <c r="F21" s="7">
        <v>64</v>
      </c>
      <c r="G21" s="7">
        <v>53</v>
      </c>
      <c r="H21" s="7">
        <v>70</v>
      </c>
      <c r="I21" s="34" t="s">
        <v>261</v>
      </c>
      <c r="J21" s="7" t="str">
        <f>VLOOKUP(C21,'class, teacher, Subjects '!A:B,2,0)</f>
        <v>Miss Thompson</v>
      </c>
      <c r="K21" s="7">
        <f t="shared" si="0"/>
        <v>241</v>
      </c>
      <c r="L21" s="7">
        <f t="shared" si="1"/>
        <v>60.25</v>
      </c>
      <c r="M21" s="7" t="str">
        <f t="shared" si="3"/>
        <v>Below 75%</v>
      </c>
      <c r="N21" s="7" t="str">
        <f t="shared" si="4"/>
        <v>Pass</v>
      </c>
      <c r="O21" s="7" t="str">
        <f t="shared" si="5"/>
        <v/>
      </c>
      <c r="P21" s="7" t="str">
        <f t="shared" si="6"/>
        <v>C</v>
      </c>
      <c r="R21" t="str">
        <f t="shared" si="2"/>
        <v>11-12-2021</v>
      </c>
      <c r="T21" s="29" t="s">
        <v>436</v>
      </c>
      <c r="U21" s="29"/>
      <c r="V21" s="29" t="s">
        <v>437</v>
      </c>
      <c r="W21" s="29"/>
    </row>
    <row r="22" spans="1:24" x14ac:dyDescent="0.3">
      <c r="A22" s="14" t="s">
        <v>29</v>
      </c>
      <c r="B22" s="6" t="s">
        <v>129</v>
      </c>
      <c r="C22" s="6">
        <v>8</v>
      </c>
      <c r="D22" s="6" t="s">
        <v>240</v>
      </c>
      <c r="E22" s="6">
        <v>86</v>
      </c>
      <c r="F22" s="6">
        <v>90</v>
      </c>
      <c r="G22" s="6">
        <v>75</v>
      </c>
      <c r="H22" s="6">
        <v>81</v>
      </c>
      <c r="I22" s="35" t="s">
        <v>262</v>
      </c>
      <c r="J22" s="6" t="str">
        <f>VLOOKUP(C22,'class, teacher, Subjects '!A:B,2,0)</f>
        <v>Mrs. Parker</v>
      </c>
      <c r="K22" s="6">
        <f t="shared" si="0"/>
        <v>332</v>
      </c>
      <c r="L22" s="6">
        <f t="shared" si="1"/>
        <v>83</v>
      </c>
      <c r="M22" s="6" t="str">
        <f t="shared" si="3"/>
        <v>Above 75%</v>
      </c>
      <c r="N22" s="6" t="str">
        <f t="shared" si="4"/>
        <v>Pass</v>
      </c>
      <c r="O22" s="6" t="str">
        <f t="shared" si="5"/>
        <v/>
      </c>
      <c r="P22" s="6" t="str">
        <f t="shared" si="6"/>
        <v>A</v>
      </c>
      <c r="R22" t="str">
        <f t="shared" si="2"/>
        <v>23-06-2021</v>
      </c>
      <c r="T22">
        <f>COUNTIF(M2:M191,M2)</f>
        <v>61</v>
      </c>
      <c r="V22">
        <f>COUNTIF(M2:M191,M3)</f>
        <v>129</v>
      </c>
    </row>
    <row r="23" spans="1:24" x14ac:dyDescent="0.3">
      <c r="A23" s="13" t="s">
        <v>30</v>
      </c>
      <c r="B23" s="7" t="s">
        <v>130</v>
      </c>
      <c r="C23" s="7">
        <v>10</v>
      </c>
      <c r="D23" s="7" t="s">
        <v>240</v>
      </c>
      <c r="E23" s="7">
        <v>94</v>
      </c>
      <c r="F23" s="7">
        <v>65</v>
      </c>
      <c r="G23" s="7">
        <v>61</v>
      </c>
      <c r="H23" s="7">
        <v>87</v>
      </c>
      <c r="I23" s="34" t="s">
        <v>263</v>
      </c>
      <c r="J23" s="7" t="str">
        <f>VLOOKUP(C23,'class, teacher, Subjects '!A:B,2,0)</f>
        <v>Miss Thompson</v>
      </c>
      <c r="K23" s="7">
        <f t="shared" si="0"/>
        <v>307</v>
      </c>
      <c r="L23" s="7">
        <f t="shared" si="1"/>
        <v>76.75</v>
      </c>
      <c r="M23" s="7" t="str">
        <f t="shared" si="3"/>
        <v>Above 75%</v>
      </c>
      <c r="N23" s="7" t="str">
        <f t="shared" si="4"/>
        <v>Pass</v>
      </c>
      <c r="O23" s="7" t="str">
        <f t="shared" si="5"/>
        <v/>
      </c>
      <c r="P23" s="7" t="str">
        <f t="shared" si="6"/>
        <v>B</v>
      </c>
      <c r="R23" t="str">
        <f t="shared" si="2"/>
        <v>12-12-2023</v>
      </c>
    </row>
    <row r="24" spans="1:24" ht="15" thickBot="1" x14ac:dyDescent="0.35">
      <c r="A24" s="14" t="s">
        <v>31</v>
      </c>
      <c r="B24" s="6" t="s">
        <v>131</v>
      </c>
      <c r="C24" s="6">
        <v>8</v>
      </c>
      <c r="D24" s="6" t="s">
        <v>241</v>
      </c>
      <c r="E24" s="6">
        <v>56</v>
      </c>
      <c r="F24" s="6">
        <v>60</v>
      </c>
      <c r="G24" s="6">
        <v>73</v>
      </c>
      <c r="H24" s="6">
        <v>60</v>
      </c>
      <c r="I24" s="35" t="s">
        <v>264</v>
      </c>
      <c r="J24" s="6" t="str">
        <f>VLOOKUP(C24,'class, teacher, Subjects '!A:B,2,0)</f>
        <v>Mrs. Parker</v>
      </c>
      <c r="K24" s="6">
        <f t="shared" si="0"/>
        <v>249</v>
      </c>
      <c r="L24" s="6">
        <f t="shared" si="1"/>
        <v>62.250000000000007</v>
      </c>
      <c r="M24" s="6" t="str">
        <f t="shared" si="3"/>
        <v>Below 75%</v>
      </c>
      <c r="N24" s="6" t="str">
        <f t="shared" si="4"/>
        <v>Pass</v>
      </c>
      <c r="O24" s="6" t="str">
        <f t="shared" si="5"/>
        <v/>
      </c>
      <c r="P24" s="6" t="str">
        <f t="shared" si="6"/>
        <v>C</v>
      </c>
      <c r="R24" t="str">
        <f t="shared" si="2"/>
        <v>20-12-2024</v>
      </c>
      <c r="T24" s="3" t="s">
        <v>428</v>
      </c>
      <c r="U24" s="17" t="s">
        <v>4</v>
      </c>
      <c r="V24" s="18" t="s">
        <v>5</v>
      </c>
      <c r="W24" s="18" t="s">
        <v>6</v>
      </c>
      <c r="X24" s="18" t="s">
        <v>427</v>
      </c>
    </row>
    <row r="25" spans="1:24" ht="15" thickTop="1" x14ac:dyDescent="0.3">
      <c r="A25" s="13" t="s">
        <v>32</v>
      </c>
      <c r="B25" s="7" t="s">
        <v>132</v>
      </c>
      <c r="C25" s="7">
        <v>9</v>
      </c>
      <c r="D25" s="7" t="s">
        <v>241</v>
      </c>
      <c r="E25" s="7">
        <v>92</v>
      </c>
      <c r="F25" s="7">
        <v>70</v>
      </c>
      <c r="G25" s="7" t="s">
        <v>431</v>
      </c>
      <c r="H25" s="7">
        <v>65</v>
      </c>
      <c r="I25" s="34" t="s">
        <v>265</v>
      </c>
      <c r="J25" s="7" t="str">
        <f>VLOOKUP(C25,'class, teacher, Subjects '!A:B,2,0)</f>
        <v>Mr. Johnson</v>
      </c>
      <c r="K25" s="7">
        <f t="shared" si="0"/>
        <v>227</v>
      </c>
      <c r="L25" s="7">
        <f t="shared" si="1"/>
        <v>56.75</v>
      </c>
      <c r="M25" s="7" t="str">
        <f t="shared" si="3"/>
        <v>Below 75%</v>
      </c>
      <c r="N25" s="7" t="str">
        <f t="shared" si="4"/>
        <v>Pass</v>
      </c>
      <c r="O25" s="7" t="str">
        <f t="shared" si="5"/>
        <v/>
      </c>
      <c r="P25" s="7" t="str">
        <f t="shared" si="6"/>
        <v>D</v>
      </c>
      <c r="R25" t="str">
        <f t="shared" si="2"/>
        <v>26-01-2020</v>
      </c>
      <c r="T25" t="s">
        <v>444</v>
      </c>
      <c r="U25" s="16">
        <v>71.362637362637358</v>
      </c>
      <c r="V25" s="12">
        <v>69.222826086956516</v>
      </c>
      <c r="W25" s="12">
        <v>71.133689839572199</v>
      </c>
      <c r="X25" s="12">
        <v>72</v>
      </c>
    </row>
    <row r="26" spans="1:24" x14ac:dyDescent="0.3">
      <c r="A26" s="14" t="s">
        <v>33</v>
      </c>
      <c r="B26" s="6" t="s">
        <v>133</v>
      </c>
      <c r="C26" s="6">
        <v>10</v>
      </c>
      <c r="D26" s="6" t="s">
        <v>241</v>
      </c>
      <c r="E26" s="6">
        <v>55</v>
      </c>
      <c r="F26" s="6">
        <v>72</v>
      </c>
      <c r="G26" s="6">
        <v>98</v>
      </c>
      <c r="H26" s="6">
        <v>51</v>
      </c>
      <c r="I26" s="35" t="s">
        <v>266</v>
      </c>
      <c r="J26" s="6" t="str">
        <f>VLOOKUP(C26,'class, teacher, Subjects '!A:B,2,0)</f>
        <v>Miss Thompson</v>
      </c>
      <c r="K26" s="6">
        <f t="shared" si="0"/>
        <v>276</v>
      </c>
      <c r="L26" s="6">
        <f t="shared" si="1"/>
        <v>69</v>
      </c>
      <c r="M26" s="6" t="str">
        <f t="shared" si="3"/>
        <v>Below 75%</v>
      </c>
      <c r="N26" s="6" t="str">
        <f t="shared" si="4"/>
        <v>Pass</v>
      </c>
      <c r="O26" s="6" t="str">
        <f t="shared" si="5"/>
        <v/>
      </c>
      <c r="P26" s="6" t="str">
        <f t="shared" si="6"/>
        <v>C</v>
      </c>
      <c r="R26" t="str">
        <f t="shared" si="2"/>
        <v>25-12-2021</v>
      </c>
    </row>
    <row r="27" spans="1:24" ht="15" thickBot="1" x14ac:dyDescent="0.35">
      <c r="A27" s="13" t="s">
        <v>34</v>
      </c>
      <c r="B27" s="7" t="s">
        <v>134</v>
      </c>
      <c r="C27" s="7">
        <v>10</v>
      </c>
      <c r="D27" s="7" t="s">
        <v>241</v>
      </c>
      <c r="E27" s="7">
        <v>92</v>
      </c>
      <c r="F27" s="7">
        <v>59</v>
      </c>
      <c r="G27" s="7">
        <v>76</v>
      </c>
      <c r="H27" s="7">
        <v>55</v>
      </c>
      <c r="I27" s="34" t="s">
        <v>267</v>
      </c>
      <c r="J27" s="7" t="str">
        <f>VLOOKUP(C27,'class, teacher, Subjects '!A:B,2,0)</f>
        <v>Miss Thompson</v>
      </c>
      <c r="K27" s="7">
        <f t="shared" si="0"/>
        <v>282</v>
      </c>
      <c r="L27" s="7">
        <f t="shared" si="1"/>
        <v>70.5</v>
      </c>
      <c r="M27" s="7" t="str">
        <f t="shared" si="3"/>
        <v>Below 75%</v>
      </c>
      <c r="N27" s="7" t="str">
        <f t="shared" si="4"/>
        <v>Pass</v>
      </c>
      <c r="O27" s="7" t="str">
        <f t="shared" si="5"/>
        <v/>
      </c>
      <c r="P27" s="7" t="str">
        <f t="shared" si="6"/>
        <v>B</v>
      </c>
      <c r="R27" t="str">
        <f t="shared" si="2"/>
        <v>21-06-2024</v>
      </c>
      <c r="T27" s="25" t="s">
        <v>443</v>
      </c>
      <c r="U27" s="26" t="s">
        <v>425</v>
      </c>
    </row>
    <row r="28" spans="1:24" ht="15" thickTop="1" x14ac:dyDescent="0.3">
      <c r="A28" s="14" t="s">
        <v>35</v>
      </c>
      <c r="B28" s="6" t="s">
        <v>135</v>
      </c>
      <c r="C28" s="6">
        <v>9</v>
      </c>
      <c r="D28" s="6" t="s">
        <v>240</v>
      </c>
      <c r="E28" s="6" t="s">
        <v>431</v>
      </c>
      <c r="F28" s="6">
        <v>76</v>
      </c>
      <c r="G28" s="6">
        <v>48</v>
      </c>
      <c r="H28" s="6">
        <v>45</v>
      </c>
      <c r="I28" s="35" t="s">
        <v>268</v>
      </c>
      <c r="J28" s="6" t="str">
        <f>VLOOKUP(C28,'class, teacher, Subjects '!A:B,2,0)</f>
        <v>Mr. Johnson</v>
      </c>
      <c r="K28" s="6">
        <f t="shared" si="0"/>
        <v>169</v>
      </c>
      <c r="L28" s="6">
        <f t="shared" si="1"/>
        <v>42.25</v>
      </c>
      <c r="M28" s="6" t="str">
        <f t="shared" si="3"/>
        <v>Below 75%</v>
      </c>
      <c r="N28" s="6" t="str">
        <f t="shared" si="4"/>
        <v>Pass</v>
      </c>
      <c r="O28" s="6" t="str">
        <f t="shared" si="5"/>
        <v/>
      </c>
      <c r="P28" s="6" t="str">
        <f t="shared" si="6"/>
        <v>D</v>
      </c>
      <c r="R28" t="str">
        <f t="shared" si="2"/>
        <v>27-04-2020</v>
      </c>
      <c r="T28" s="16">
        <v>8</v>
      </c>
      <c r="U28" s="12">
        <f>COUNTIF(C2:C191,8)</f>
        <v>62</v>
      </c>
    </row>
    <row r="29" spans="1:24" x14ac:dyDescent="0.3">
      <c r="A29" s="13" t="s">
        <v>36</v>
      </c>
      <c r="B29" s="7" t="s">
        <v>136</v>
      </c>
      <c r="C29" s="7">
        <v>8</v>
      </c>
      <c r="D29" s="7" t="s">
        <v>240</v>
      </c>
      <c r="E29" s="7">
        <v>54</v>
      </c>
      <c r="F29" s="7">
        <v>55</v>
      </c>
      <c r="G29" s="7">
        <v>89</v>
      </c>
      <c r="H29" s="7">
        <v>92</v>
      </c>
      <c r="I29" s="34" t="s">
        <v>269</v>
      </c>
      <c r="J29" s="7" t="str">
        <f>VLOOKUP(C29,'class, teacher, Subjects '!A:B,2,0)</f>
        <v>Mrs. Parker</v>
      </c>
      <c r="K29" s="7">
        <f t="shared" si="0"/>
        <v>290</v>
      </c>
      <c r="L29" s="7">
        <f t="shared" si="1"/>
        <v>72.5</v>
      </c>
      <c r="M29" s="7" t="str">
        <f t="shared" si="3"/>
        <v>Below 75%</v>
      </c>
      <c r="N29" s="7" t="str">
        <f t="shared" si="4"/>
        <v>Pass</v>
      </c>
      <c r="O29" s="7" t="str">
        <f t="shared" si="5"/>
        <v/>
      </c>
      <c r="P29" s="7" t="str">
        <f t="shared" si="6"/>
        <v>B</v>
      </c>
      <c r="R29" t="str">
        <f t="shared" si="2"/>
        <v>22-11-2024</v>
      </c>
      <c r="T29" s="13">
        <v>9</v>
      </c>
      <c r="U29" s="7">
        <f>COUNTIF(C2:C191,9)</f>
        <v>65</v>
      </c>
    </row>
    <row r="30" spans="1:24" x14ac:dyDescent="0.3">
      <c r="A30" s="14" t="s">
        <v>37</v>
      </c>
      <c r="B30" s="6" t="s">
        <v>137</v>
      </c>
      <c r="C30" s="6">
        <v>9</v>
      </c>
      <c r="D30" s="6" t="s">
        <v>240</v>
      </c>
      <c r="E30" s="6">
        <v>72</v>
      </c>
      <c r="F30" s="6">
        <v>49</v>
      </c>
      <c r="G30" s="6">
        <v>61</v>
      </c>
      <c r="H30" s="6">
        <v>89</v>
      </c>
      <c r="I30" s="35" t="s">
        <v>270</v>
      </c>
      <c r="J30" s="6" t="str">
        <f>VLOOKUP(C30,'class, teacher, Subjects '!A:B,2,0)</f>
        <v>Mr. Johnson</v>
      </c>
      <c r="K30" s="6">
        <f t="shared" si="0"/>
        <v>271</v>
      </c>
      <c r="L30" s="6">
        <f t="shared" si="1"/>
        <v>67.75</v>
      </c>
      <c r="M30" s="6" t="str">
        <f t="shared" si="3"/>
        <v>Below 75%</v>
      </c>
      <c r="N30" s="6" t="str">
        <f t="shared" si="4"/>
        <v>Pass</v>
      </c>
      <c r="O30" s="6" t="str">
        <f t="shared" si="5"/>
        <v/>
      </c>
      <c r="P30" s="6" t="str">
        <f t="shared" si="6"/>
        <v>C</v>
      </c>
      <c r="R30" t="str">
        <f t="shared" si="2"/>
        <v>18-08-2021</v>
      </c>
      <c r="T30" s="14">
        <v>10</v>
      </c>
      <c r="U30" s="6">
        <f>COUNTIF(C2:C191,10)</f>
        <v>63</v>
      </c>
    </row>
    <row r="31" spans="1:24" x14ac:dyDescent="0.3">
      <c r="A31" s="13" t="s">
        <v>38</v>
      </c>
      <c r="B31" s="7" t="s">
        <v>138</v>
      </c>
      <c r="C31" s="7">
        <v>9</v>
      </c>
      <c r="D31" s="7" t="s">
        <v>241</v>
      </c>
      <c r="E31" s="7">
        <v>76</v>
      </c>
      <c r="F31" s="7">
        <v>72</v>
      </c>
      <c r="G31" s="7">
        <v>52</v>
      </c>
      <c r="H31" s="7">
        <v>58</v>
      </c>
      <c r="I31" s="34" t="s">
        <v>271</v>
      </c>
      <c r="J31" s="7" t="str">
        <f>VLOOKUP(C31,'class, teacher, Subjects '!A:B,2,0)</f>
        <v>Mr. Johnson</v>
      </c>
      <c r="K31" s="7">
        <f t="shared" si="0"/>
        <v>258</v>
      </c>
      <c r="L31" s="7">
        <f t="shared" si="1"/>
        <v>64.5</v>
      </c>
      <c r="M31" s="7" t="str">
        <f t="shared" si="3"/>
        <v>Below 75%</v>
      </c>
      <c r="N31" s="7" t="str">
        <f t="shared" si="4"/>
        <v>Pass</v>
      </c>
      <c r="O31" s="7" t="str">
        <f t="shared" si="5"/>
        <v/>
      </c>
      <c r="P31" s="7" t="str">
        <f t="shared" si="6"/>
        <v>C</v>
      </c>
      <c r="R31" t="str">
        <f t="shared" si="2"/>
        <v>22-04-2020</v>
      </c>
    </row>
    <row r="32" spans="1:24" x14ac:dyDescent="0.3">
      <c r="A32" s="14" t="s">
        <v>39</v>
      </c>
      <c r="B32" s="6" t="s">
        <v>139</v>
      </c>
      <c r="C32" s="6">
        <v>10</v>
      </c>
      <c r="D32" s="6" t="s">
        <v>240</v>
      </c>
      <c r="E32" s="6">
        <v>52</v>
      </c>
      <c r="F32" s="6">
        <v>71</v>
      </c>
      <c r="G32" s="6">
        <v>53</v>
      </c>
      <c r="H32" s="6">
        <v>53</v>
      </c>
      <c r="I32" s="35" t="s">
        <v>272</v>
      </c>
      <c r="J32" s="6" t="str">
        <f>VLOOKUP(C32,'class, teacher, Subjects '!A:B,2,0)</f>
        <v>Miss Thompson</v>
      </c>
      <c r="K32" s="6">
        <f t="shared" si="0"/>
        <v>229</v>
      </c>
      <c r="L32" s="6">
        <f t="shared" si="1"/>
        <v>57.25</v>
      </c>
      <c r="M32" s="6" t="str">
        <f t="shared" si="3"/>
        <v>Below 75%</v>
      </c>
      <c r="N32" s="6" t="str">
        <f t="shared" si="4"/>
        <v>Pass</v>
      </c>
      <c r="O32" s="6" t="str">
        <f t="shared" si="5"/>
        <v/>
      </c>
      <c r="P32" s="6" t="str">
        <f t="shared" si="6"/>
        <v>D</v>
      </c>
      <c r="R32" t="str">
        <f t="shared" si="2"/>
        <v>26-06-2020</v>
      </c>
    </row>
    <row r="33" spans="1:18" x14ac:dyDescent="0.3">
      <c r="A33" s="13" t="s">
        <v>40</v>
      </c>
      <c r="B33" s="7" t="s">
        <v>140</v>
      </c>
      <c r="C33" s="7">
        <v>10</v>
      </c>
      <c r="D33" s="7" t="s">
        <v>240</v>
      </c>
      <c r="E33" s="7">
        <v>50</v>
      </c>
      <c r="F33" s="7">
        <v>65</v>
      </c>
      <c r="G33" s="7">
        <v>59</v>
      </c>
      <c r="H33" s="7">
        <v>67</v>
      </c>
      <c r="I33" s="34" t="s">
        <v>273</v>
      </c>
      <c r="J33" s="7" t="str">
        <f>VLOOKUP(C33,'class, teacher, Subjects '!A:B,2,0)</f>
        <v>Miss Thompson</v>
      </c>
      <c r="K33" s="7">
        <f t="shared" si="0"/>
        <v>241</v>
      </c>
      <c r="L33" s="7">
        <f t="shared" si="1"/>
        <v>60.25</v>
      </c>
      <c r="M33" s="7" t="str">
        <f t="shared" si="3"/>
        <v>Below 75%</v>
      </c>
      <c r="N33" s="7" t="str">
        <f t="shared" si="4"/>
        <v>Pass</v>
      </c>
      <c r="O33" s="7" t="str">
        <f t="shared" si="5"/>
        <v/>
      </c>
      <c r="P33" s="7" t="str">
        <f t="shared" si="6"/>
        <v>C</v>
      </c>
      <c r="R33" t="str">
        <f t="shared" si="2"/>
        <v>11-01-2024</v>
      </c>
    </row>
    <row r="34" spans="1:18" x14ac:dyDescent="0.3">
      <c r="A34" s="14" t="s">
        <v>41</v>
      </c>
      <c r="B34" s="6" t="s">
        <v>141</v>
      </c>
      <c r="C34" s="6">
        <v>9</v>
      </c>
      <c r="D34" s="6" t="s">
        <v>241</v>
      </c>
      <c r="E34" s="6">
        <v>70</v>
      </c>
      <c r="F34" s="6">
        <v>66</v>
      </c>
      <c r="G34" s="6">
        <v>59</v>
      </c>
      <c r="H34" s="6">
        <v>45</v>
      </c>
      <c r="I34" s="35" t="s">
        <v>274</v>
      </c>
      <c r="J34" s="6" t="str">
        <f>VLOOKUP(C34,'class, teacher, Subjects '!A:B,2,0)</f>
        <v>Mr. Johnson</v>
      </c>
      <c r="K34" s="6">
        <f t="shared" si="0"/>
        <v>240</v>
      </c>
      <c r="L34" s="6">
        <f t="shared" si="1"/>
        <v>60</v>
      </c>
      <c r="M34" s="6" t="str">
        <f t="shared" si="3"/>
        <v>Below 75%</v>
      </c>
      <c r="N34" s="6" t="str">
        <f t="shared" si="4"/>
        <v>Pass</v>
      </c>
      <c r="O34" s="6" t="str">
        <f t="shared" si="5"/>
        <v/>
      </c>
      <c r="P34" s="6" t="str">
        <f t="shared" si="6"/>
        <v>D</v>
      </c>
      <c r="R34" t="str">
        <f t="shared" si="2"/>
        <v>30-06-2020</v>
      </c>
    </row>
    <row r="35" spans="1:18" x14ac:dyDescent="0.3">
      <c r="A35" s="13" t="s">
        <v>42</v>
      </c>
      <c r="B35" s="7" t="s">
        <v>142</v>
      </c>
      <c r="C35" s="7">
        <v>8</v>
      </c>
      <c r="D35" s="7" t="s">
        <v>240</v>
      </c>
      <c r="E35" s="7">
        <v>41</v>
      </c>
      <c r="F35" s="7">
        <v>65</v>
      </c>
      <c r="G35" s="7">
        <v>52</v>
      </c>
      <c r="H35" s="7">
        <v>74</v>
      </c>
      <c r="I35" s="34" t="s">
        <v>275</v>
      </c>
      <c r="J35" s="7" t="str">
        <f>VLOOKUP(C35,'class, teacher, Subjects '!A:B,2,0)</f>
        <v>Mrs. Parker</v>
      </c>
      <c r="K35" s="7">
        <f t="shared" si="0"/>
        <v>232</v>
      </c>
      <c r="L35" s="7">
        <f t="shared" si="1"/>
        <v>57.999999999999993</v>
      </c>
      <c r="M35" s="7" t="str">
        <f t="shared" si="3"/>
        <v>Below 75%</v>
      </c>
      <c r="N35" s="7" t="str">
        <f t="shared" si="4"/>
        <v>Pass</v>
      </c>
      <c r="O35" s="7" t="str">
        <f t="shared" si="5"/>
        <v/>
      </c>
      <c r="P35" s="7" t="str">
        <f t="shared" si="6"/>
        <v>D</v>
      </c>
      <c r="R35" t="str">
        <f t="shared" si="2"/>
        <v>23-08-2022</v>
      </c>
    </row>
    <row r="36" spans="1:18" x14ac:dyDescent="0.3">
      <c r="A36" s="14" t="s">
        <v>43</v>
      </c>
      <c r="B36" s="6" t="s">
        <v>143</v>
      </c>
      <c r="C36" s="6">
        <v>10</v>
      </c>
      <c r="D36" s="6" t="s">
        <v>240</v>
      </c>
      <c r="E36" s="6">
        <v>91</v>
      </c>
      <c r="F36" s="6">
        <v>58</v>
      </c>
      <c r="G36" s="6">
        <v>76</v>
      </c>
      <c r="H36" s="6">
        <v>53</v>
      </c>
      <c r="I36" s="35" t="s">
        <v>276</v>
      </c>
      <c r="J36" s="6" t="str">
        <f>VLOOKUP(C36,'class, teacher, Subjects '!A:B,2,0)</f>
        <v>Miss Thompson</v>
      </c>
      <c r="K36" s="6">
        <f t="shared" si="0"/>
        <v>278</v>
      </c>
      <c r="L36" s="6">
        <f t="shared" si="1"/>
        <v>69.5</v>
      </c>
      <c r="M36" s="6" t="str">
        <f t="shared" si="3"/>
        <v>Below 75%</v>
      </c>
      <c r="N36" s="6" t="str">
        <f t="shared" si="4"/>
        <v>Pass</v>
      </c>
      <c r="O36" s="6" t="str">
        <f t="shared" si="5"/>
        <v/>
      </c>
      <c r="P36" s="6" t="str">
        <f t="shared" si="6"/>
        <v>C</v>
      </c>
      <c r="R36" t="str">
        <f t="shared" si="2"/>
        <v>15-09-2021</v>
      </c>
    </row>
    <row r="37" spans="1:18" x14ac:dyDescent="0.3">
      <c r="A37" s="13" t="s">
        <v>44</v>
      </c>
      <c r="B37" s="7" t="s">
        <v>144</v>
      </c>
      <c r="C37" s="7">
        <v>8</v>
      </c>
      <c r="D37" s="7" t="s">
        <v>241</v>
      </c>
      <c r="E37" s="7">
        <v>82</v>
      </c>
      <c r="F37" s="7">
        <v>94</v>
      </c>
      <c r="G37" s="7">
        <v>81</v>
      </c>
      <c r="H37" s="7">
        <v>82</v>
      </c>
      <c r="I37" s="34" t="s">
        <v>252</v>
      </c>
      <c r="J37" s="7" t="str">
        <f>VLOOKUP(C37,'class, teacher, Subjects '!A:B,2,0)</f>
        <v>Mrs. Parker</v>
      </c>
      <c r="K37" s="7">
        <f t="shared" si="0"/>
        <v>339</v>
      </c>
      <c r="L37" s="7">
        <f t="shared" si="1"/>
        <v>84.75</v>
      </c>
      <c r="M37" s="7" t="str">
        <f t="shared" si="3"/>
        <v>Above 75%</v>
      </c>
      <c r="N37" s="7" t="str">
        <f t="shared" si="4"/>
        <v>Pass</v>
      </c>
      <c r="O37" s="7" t="str">
        <f t="shared" si="5"/>
        <v/>
      </c>
      <c r="P37" s="7" t="str">
        <f t="shared" si="6"/>
        <v>A</v>
      </c>
      <c r="R37" t="str">
        <f t="shared" si="2"/>
        <v>25-02-2020</v>
      </c>
    </row>
    <row r="38" spans="1:18" x14ac:dyDescent="0.3">
      <c r="A38" s="14" t="s">
        <v>45</v>
      </c>
      <c r="B38" s="6" t="s">
        <v>145</v>
      </c>
      <c r="C38" s="6">
        <v>10</v>
      </c>
      <c r="D38" s="6" t="s">
        <v>241</v>
      </c>
      <c r="E38" s="6" t="s">
        <v>431</v>
      </c>
      <c r="F38" s="6" t="s">
        <v>431</v>
      </c>
      <c r="G38" s="6">
        <v>95</v>
      </c>
      <c r="H38" s="6">
        <v>69</v>
      </c>
      <c r="I38" s="35" t="s">
        <v>277</v>
      </c>
      <c r="J38" s="6" t="str">
        <f>VLOOKUP(C38,'class, teacher, Subjects '!A:B,2,0)</f>
        <v>Miss Thompson</v>
      </c>
      <c r="K38" s="6">
        <f t="shared" si="0"/>
        <v>164</v>
      </c>
      <c r="L38" s="6">
        <f t="shared" si="1"/>
        <v>41</v>
      </c>
      <c r="M38" s="6" t="str">
        <f t="shared" si="3"/>
        <v>Below 75%</v>
      </c>
      <c r="N38" s="6" t="str">
        <f t="shared" si="4"/>
        <v>Pass</v>
      </c>
      <c r="O38" s="6" t="str">
        <f t="shared" si="5"/>
        <v/>
      </c>
      <c r="P38" s="6" t="str">
        <f t="shared" si="6"/>
        <v>D</v>
      </c>
      <c r="R38" t="str">
        <f t="shared" si="2"/>
        <v>16-01-2024</v>
      </c>
    </row>
    <row r="39" spans="1:18" x14ac:dyDescent="0.3">
      <c r="A39" s="13" t="s">
        <v>46</v>
      </c>
      <c r="B39" s="7" t="s">
        <v>146</v>
      </c>
      <c r="C39" s="7">
        <v>8</v>
      </c>
      <c r="D39" s="7" t="s">
        <v>240</v>
      </c>
      <c r="E39" s="7">
        <v>82</v>
      </c>
      <c r="F39" s="7">
        <v>59</v>
      </c>
      <c r="G39" s="7">
        <v>100</v>
      </c>
      <c r="H39" s="7">
        <v>92</v>
      </c>
      <c r="I39" s="34" t="s">
        <v>278</v>
      </c>
      <c r="J39" s="7" t="str">
        <f>VLOOKUP(C39,'class, teacher, Subjects '!A:B,2,0)</f>
        <v>Mrs. Parker</v>
      </c>
      <c r="K39" s="7">
        <f t="shared" si="0"/>
        <v>333</v>
      </c>
      <c r="L39" s="7">
        <f t="shared" si="1"/>
        <v>83.25</v>
      </c>
      <c r="M39" s="7" t="str">
        <f t="shared" si="3"/>
        <v>Above 75%</v>
      </c>
      <c r="N39" s="7" t="str">
        <f t="shared" si="4"/>
        <v>Pass</v>
      </c>
      <c r="O39" s="7" t="str">
        <f t="shared" si="5"/>
        <v/>
      </c>
      <c r="P39" s="7" t="str">
        <f t="shared" si="6"/>
        <v>A</v>
      </c>
      <c r="R39" t="str">
        <f t="shared" si="2"/>
        <v>08-03-2023</v>
      </c>
    </row>
    <row r="40" spans="1:18" x14ac:dyDescent="0.3">
      <c r="A40" s="14" t="s">
        <v>47</v>
      </c>
      <c r="B40" s="6" t="s">
        <v>124</v>
      </c>
      <c r="C40" s="6">
        <v>10</v>
      </c>
      <c r="D40" s="6" t="s">
        <v>241</v>
      </c>
      <c r="E40" s="6">
        <v>89</v>
      </c>
      <c r="F40" s="6">
        <v>81</v>
      </c>
      <c r="G40" s="6">
        <v>94</v>
      </c>
      <c r="H40" s="6">
        <v>81</v>
      </c>
      <c r="I40" s="35" t="s">
        <v>279</v>
      </c>
      <c r="J40" s="6" t="str">
        <f>VLOOKUP(C40,'class, teacher, Subjects '!A:B,2,0)</f>
        <v>Miss Thompson</v>
      </c>
      <c r="K40" s="6">
        <f t="shared" si="0"/>
        <v>345</v>
      </c>
      <c r="L40" s="6">
        <f t="shared" si="1"/>
        <v>86.25</v>
      </c>
      <c r="M40" s="6" t="str">
        <f t="shared" si="3"/>
        <v>Above 75%</v>
      </c>
      <c r="N40" s="6" t="str">
        <f t="shared" si="4"/>
        <v>Pass</v>
      </c>
      <c r="O40" s="6" t="str">
        <f t="shared" si="5"/>
        <v>Top Performer</v>
      </c>
      <c r="P40" s="6" t="str">
        <f t="shared" si="6"/>
        <v>A</v>
      </c>
      <c r="R40" t="str">
        <f t="shared" si="2"/>
        <v>25-07-2021</v>
      </c>
    </row>
    <row r="41" spans="1:18" x14ac:dyDescent="0.3">
      <c r="A41" s="13" t="s">
        <v>48</v>
      </c>
      <c r="B41" s="7" t="s">
        <v>147</v>
      </c>
      <c r="C41" s="7">
        <v>10</v>
      </c>
      <c r="D41" s="7" t="s">
        <v>240</v>
      </c>
      <c r="E41" s="7">
        <v>82</v>
      </c>
      <c r="F41" s="7">
        <v>44</v>
      </c>
      <c r="G41" s="7">
        <v>51</v>
      </c>
      <c r="H41" s="7">
        <v>95</v>
      </c>
      <c r="I41" s="34" t="s">
        <v>280</v>
      </c>
      <c r="J41" s="7" t="str">
        <f>VLOOKUP(C41,'class, teacher, Subjects '!A:B,2,0)</f>
        <v>Miss Thompson</v>
      </c>
      <c r="K41" s="7">
        <f t="shared" si="0"/>
        <v>272</v>
      </c>
      <c r="L41" s="7">
        <f t="shared" si="1"/>
        <v>68</v>
      </c>
      <c r="M41" s="7" t="str">
        <f t="shared" si="3"/>
        <v>Below 75%</v>
      </c>
      <c r="N41" s="7" t="str">
        <f t="shared" si="4"/>
        <v>Pass</v>
      </c>
      <c r="O41" s="7" t="str">
        <f t="shared" si="5"/>
        <v/>
      </c>
      <c r="P41" s="7" t="str">
        <f t="shared" si="6"/>
        <v>C</v>
      </c>
      <c r="R41" t="str">
        <f t="shared" si="2"/>
        <v>10-09-2020</v>
      </c>
    </row>
    <row r="42" spans="1:18" x14ac:dyDescent="0.3">
      <c r="A42" s="14" t="s">
        <v>49</v>
      </c>
      <c r="B42" s="6" t="s">
        <v>148</v>
      </c>
      <c r="C42" s="6">
        <v>9</v>
      </c>
      <c r="D42" s="6" t="s">
        <v>241</v>
      </c>
      <c r="E42" s="6">
        <v>91</v>
      </c>
      <c r="F42" s="6">
        <v>98</v>
      </c>
      <c r="G42" s="6">
        <v>93</v>
      </c>
      <c r="H42" s="6">
        <v>47</v>
      </c>
      <c r="I42" s="35" t="s">
        <v>281</v>
      </c>
      <c r="J42" s="6" t="str">
        <f>VLOOKUP(C42,'class, teacher, Subjects '!A:B,2,0)</f>
        <v>Mr. Johnson</v>
      </c>
      <c r="K42" s="6">
        <f t="shared" si="0"/>
        <v>329</v>
      </c>
      <c r="L42" s="6">
        <f t="shared" si="1"/>
        <v>82.25</v>
      </c>
      <c r="M42" s="6" t="str">
        <f t="shared" si="3"/>
        <v>Above 75%</v>
      </c>
      <c r="N42" s="6" t="str">
        <f t="shared" si="4"/>
        <v>Pass</v>
      </c>
      <c r="O42" s="6" t="str">
        <f t="shared" si="5"/>
        <v/>
      </c>
      <c r="P42" s="6" t="str">
        <f t="shared" si="6"/>
        <v>A</v>
      </c>
      <c r="R42" t="str">
        <f t="shared" si="2"/>
        <v>09-10-2022</v>
      </c>
    </row>
    <row r="43" spans="1:18" x14ac:dyDescent="0.3">
      <c r="A43" s="13" t="s">
        <v>50</v>
      </c>
      <c r="B43" s="7" t="s">
        <v>149</v>
      </c>
      <c r="C43" s="7">
        <v>8</v>
      </c>
      <c r="D43" s="7" t="s">
        <v>240</v>
      </c>
      <c r="E43" s="7">
        <v>41</v>
      </c>
      <c r="F43" s="7">
        <v>68</v>
      </c>
      <c r="G43" s="7">
        <v>84</v>
      </c>
      <c r="H43" s="7">
        <v>100</v>
      </c>
      <c r="I43" s="34" t="s">
        <v>282</v>
      </c>
      <c r="J43" s="7" t="str">
        <f>VLOOKUP(C43,'class, teacher, Subjects '!A:B,2,0)</f>
        <v>Mrs. Parker</v>
      </c>
      <c r="K43" s="7">
        <f t="shared" si="0"/>
        <v>293</v>
      </c>
      <c r="L43" s="7">
        <f t="shared" si="1"/>
        <v>73.25</v>
      </c>
      <c r="M43" s="7" t="str">
        <f t="shared" si="3"/>
        <v>Below 75%</v>
      </c>
      <c r="N43" s="7" t="str">
        <f t="shared" si="4"/>
        <v>Pass</v>
      </c>
      <c r="O43" s="7" t="str">
        <f t="shared" si="5"/>
        <v/>
      </c>
      <c r="P43" s="7" t="str">
        <f t="shared" si="6"/>
        <v>B</v>
      </c>
      <c r="R43" t="str">
        <f t="shared" si="2"/>
        <v>13-07-2020</v>
      </c>
    </row>
    <row r="44" spans="1:18" x14ac:dyDescent="0.3">
      <c r="A44" s="14" t="s">
        <v>51</v>
      </c>
      <c r="B44" s="6" t="s">
        <v>146</v>
      </c>
      <c r="C44" s="6">
        <v>9</v>
      </c>
      <c r="D44" s="6" t="s">
        <v>241</v>
      </c>
      <c r="E44" s="6">
        <v>78</v>
      </c>
      <c r="F44" s="6">
        <v>87</v>
      </c>
      <c r="G44" s="6">
        <v>90</v>
      </c>
      <c r="H44" s="6">
        <v>68</v>
      </c>
      <c r="I44" s="35" t="s">
        <v>283</v>
      </c>
      <c r="J44" s="6" t="str">
        <f>VLOOKUP(C44,'class, teacher, Subjects '!A:B,2,0)</f>
        <v>Mr. Johnson</v>
      </c>
      <c r="K44" s="6">
        <f t="shared" si="0"/>
        <v>323</v>
      </c>
      <c r="L44" s="6">
        <f t="shared" si="1"/>
        <v>80.75</v>
      </c>
      <c r="M44" s="6" t="str">
        <f t="shared" si="3"/>
        <v>Above 75%</v>
      </c>
      <c r="N44" s="6" t="str">
        <f t="shared" si="4"/>
        <v>Pass</v>
      </c>
      <c r="O44" s="6" t="str">
        <f t="shared" si="5"/>
        <v/>
      </c>
      <c r="P44" s="6" t="str">
        <f t="shared" si="6"/>
        <v>A</v>
      </c>
      <c r="R44" t="str">
        <f t="shared" si="2"/>
        <v>08-10-2021</v>
      </c>
    </row>
    <row r="45" spans="1:18" x14ac:dyDescent="0.3">
      <c r="A45" s="13" t="s">
        <v>52</v>
      </c>
      <c r="B45" s="7" t="s">
        <v>150</v>
      </c>
      <c r="C45" s="7">
        <v>9</v>
      </c>
      <c r="D45" s="7" t="s">
        <v>241</v>
      </c>
      <c r="E45" s="7">
        <v>77</v>
      </c>
      <c r="F45" s="7">
        <v>51</v>
      </c>
      <c r="G45" s="7">
        <v>88</v>
      </c>
      <c r="H45" s="7">
        <v>49</v>
      </c>
      <c r="I45" s="34" t="s">
        <v>284</v>
      </c>
      <c r="J45" s="7" t="str">
        <f>VLOOKUP(C45,'class, teacher, Subjects '!A:B,2,0)</f>
        <v>Mr. Johnson</v>
      </c>
      <c r="K45" s="7">
        <f t="shared" si="0"/>
        <v>265</v>
      </c>
      <c r="L45" s="7">
        <f t="shared" si="1"/>
        <v>66.25</v>
      </c>
      <c r="M45" s="7" t="str">
        <f t="shared" si="3"/>
        <v>Below 75%</v>
      </c>
      <c r="N45" s="7" t="str">
        <f t="shared" si="4"/>
        <v>Pass</v>
      </c>
      <c r="O45" s="7" t="str">
        <f t="shared" si="5"/>
        <v/>
      </c>
      <c r="P45" s="7" t="str">
        <f t="shared" si="6"/>
        <v>C</v>
      </c>
      <c r="R45" t="str">
        <f t="shared" si="2"/>
        <v>02-09-2024</v>
      </c>
    </row>
    <row r="46" spans="1:18" x14ac:dyDescent="0.3">
      <c r="A46" s="14" t="s">
        <v>53</v>
      </c>
      <c r="B46" s="6" t="s">
        <v>132</v>
      </c>
      <c r="C46" s="6">
        <v>10</v>
      </c>
      <c r="D46" s="6" t="s">
        <v>240</v>
      </c>
      <c r="E46" s="6">
        <v>94</v>
      </c>
      <c r="F46" s="6">
        <v>44</v>
      </c>
      <c r="G46" s="6">
        <v>80</v>
      </c>
      <c r="H46" s="6">
        <v>70</v>
      </c>
      <c r="I46" s="35" t="s">
        <v>279</v>
      </c>
      <c r="J46" s="6" t="str">
        <f>VLOOKUP(C46,'class, teacher, Subjects '!A:B,2,0)</f>
        <v>Miss Thompson</v>
      </c>
      <c r="K46" s="6">
        <f t="shared" si="0"/>
        <v>288</v>
      </c>
      <c r="L46" s="6">
        <f t="shared" si="1"/>
        <v>72</v>
      </c>
      <c r="M46" s="6" t="str">
        <f t="shared" si="3"/>
        <v>Below 75%</v>
      </c>
      <c r="N46" s="6" t="str">
        <f t="shared" si="4"/>
        <v>Pass</v>
      </c>
      <c r="O46" s="6" t="str">
        <f t="shared" si="5"/>
        <v/>
      </c>
      <c r="P46" s="6" t="str">
        <f t="shared" si="6"/>
        <v>B</v>
      </c>
      <c r="R46" t="str">
        <f t="shared" si="2"/>
        <v>25-07-2021</v>
      </c>
    </row>
    <row r="47" spans="1:18" x14ac:dyDescent="0.3">
      <c r="A47" s="13" t="s">
        <v>54</v>
      </c>
      <c r="B47" s="7" t="s">
        <v>121</v>
      </c>
      <c r="C47" s="7">
        <v>9</v>
      </c>
      <c r="D47" s="7" t="s">
        <v>241</v>
      </c>
      <c r="E47" s="7">
        <v>77</v>
      </c>
      <c r="F47" s="7">
        <v>72</v>
      </c>
      <c r="G47" s="7">
        <v>86</v>
      </c>
      <c r="H47" s="7">
        <v>62</v>
      </c>
      <c r="I47" s="34" t="s">
        <v>285</v>
      </c>
      <c r="J47" s="7" t="str">
        <f>VLOOKUP(C47,'class, teacher, Subjects '!A:B,2,0)</f>
        <v>Mr. Johnson</v>
      </c>
      <c r="K47" s="7">
        <f t="shared" si="0"/>
        <v>297</v>
      </c>
      <c r="L47" s="7">
        <f t="shared" si="1"/>
        <v>74.25</v>
      </c>
      <c r="M47" s="7" t="str">
        <f t="shared" si="3"/>
        <v>Below 75%</v>
      </c>
      <c r="N47" s="7" t="str">
        <f t="shared" si="4"/>
        <v>Pass</v>
      </c>
      <c r="O47" s="7" t="str">
        <f t="shared" si="5"/>
        <v/>
      </c>
      <c r="P47" s="7" t="str">
        <f t="shared" si="6"/>
        <v>B</v>
      </c>
      <c r="R47" t="str">
        <f t="shared" si="2"/>
        <v>11-04-2024</v>
      </c>
    </row>
    <row r="48" spans="1:18" x14ac:dyDescent="0.3">
      <c r="A48" s="14" t="s">
        <v>55</v>
      </c>
      <c r="B48" s="6" t="s">
        <v>150</v>
      </c>
      <c r="C48" s="6">
        <v>9</v>
      </c>
      <c r="D48" s="6" t="s">
        <v>241</v>
      </c>
      <c r="E48" s="6">
        <v>89</v>
      </c>
      <c r="F48" s="6">
        <v>81</v>
      </c>
      <c r="G48" s="6">
        <v>54</v>
      </c>
      <c r="H48" s="6">
        <v>97</v>
      </c>
      <c r="I48" s="35" t="s">
        <v>247</v>
      </c>
      <c r="J48" s="6" t="str">
        <f>VLOOKUP(C48,'class, teacher, Subjects '!A:B,2,0)</f>
        <v>Mr. Johnson</v>
      </c>
      <c r="K48" s="6">
        <f t="shared" si="0"/>
        <v>321</v>
      </c>
      <c r="L48" s="6">
        <f t="shared" si="1"/>
        <v>80.25</v>
      </c>
      <c r="M48" s="6" t="str">
        <f t="shared" si="3"/>
        <v>Above 75%</v>
      </c>
      <c r="N48" s="6" t="str">
        <f t="shared" si="4"/>
        <v>Pass</v>
      </c>
      <c r="O48" s="6" t="str">
        <f t="shared" si="5"/>
        <v/>
      </c>
      <c r="P48" s="6" t="str">
        <f t="shared" si="6"/>
        <v>A</v>
      </c>
      <c r="R48" t="str">
        <f t="shared" si="2"/>
        <v>12-11-2021</v>
      </c>
    </row>
    <row r="49" spans="1:18" x14ac:dyDescent="0.3">
      <c r="A49" s="13" t="s">
        <v>56</v>
      </c>
      <c r="B49" s="7" t="s">
        <v>133</v>
      </c>
      <c r="C49" s="7">
        <v>8</v>
      </c>
      <c r="D49" s="7" t="s">
        <v>240</v>
      </c>
      <c r="E49" s="7">
        <v>79</v>
      </c>
      <c r="F49" s="7">
        <v>90</v>
      </c>
      <c r="G49" s="7">
        <v>61</v>
      </c>
      <c r="H49" s="7">
        <v>98</v>
      </c>
      <c r="I49" s="34" t="s">
        <v>286</v>
      </c>
      <c r="J49" s="7" t="str">
        <f>VLOOKUP(C49,'class, teacher, Subjects '!A:B,2,0)</f>
        <v>Mrs. Parker</v>
      </c>
      <c r="K49" s="7">
        <f t="shared" si="0"/>
        <v>328</v>
      </c>
      <c r="L49" s="7">
        <f t="shared" si="1"/>
        <v>82</v>
      </c>
      <c r="M49" s="7" t="str">
        <f t="shared" si="3"/>
        <v>Above 75%</v>
      </c>
      <c r="N49" s="7" t="str">
        <f t="shared" si="4"/>
        <v>Pass</v>
      </c>
      <c r="O49" s="7" t="str">
        <f t="shared" si="5"/>
        <v/>
      </c>
      <c r="P49" s="7" t="str">
        <f t="shared" si="6"/>
        <v>A</v>
      </c>
      <c r="R49" t="str">
        <f t="shared" si="2"/>
        <v>07-02-2023</v>
      </c>
    </row>
    <row r="50" spans="1:18" x14ac:dyDescent="0.3">
      <c r="A50" s="14" t="s">
        <v>57</v>
      </c>
      <c r="B50" s="6" t="s">
        <v>151</v>
      </c>
      <c r="C50" s="6">
        <v>8</v>
      </c>
      <c r="D50" s="6" t="s">
        <v>240</v>
      </c>
      <c r="E50" s="6">
        <v>95</v>
      </c>
      <c r="F50" s="6">
        <v>72</v>
      </c>
      <c r="G50" s="6">
        <v>85</v>
      </c>
      <c r="H50" s="6">
        <v>86</v>
      </c>
      <c r="I50" s="35" t="s">
        <v>287</v>
      </c>
      <c r="J50" s="6" t="str">
        <f>VLOOKUP(C50,'class, teacher, Subjects '!A:B,2,0)</f>
        <v>Mrs. Parker</v>
      </c>
      <c r="K50" s="6">
        <f t="shared" si="0"/>
        <v>338</v>
      </c>
      <c r="L50" s="6">
        <f t="shared" si="1"/>
        <v>84.5</v>
      </c>
      <c r="M50" s="6" t="str">
        <f t="shared" si="3"/>
        <v>Above 75%</v>
      </c>
      <c r="N50" s="6" t="str">
        <f t="shared" si="4"/>
        <v>Pass</v>
      </c>
      <c r="O50" s="6" t="str">
        <f t="shared" si="5"/>
        <v/>
      </c>
      <c r="P50" s="6" t="str">
        <f t="shared" si="6"/>
        <v>A</v>
      </c>
      <c r="R50" t="str">
        <f t="shared" si="2"/>
        <v>26-01-2022</v>
      </c>
    </row>
    <row r="51" spans="1:18" x14ac:dyDescent="0.3">
      <c r="A51" s="13" t="s">
        <v>58</v>
      </c>
      <c r="B51" s="7" t="s">
        <v>152</v>
      </c>
      <c r="C51" s="7">
        <v>10</v>
      </c>
      <c r="D51" s="7" t="s">
        <v>241</v>
      </c>
      <c r="E51" s="7">
        <v>65</v>
      </c>
      <c r="F51" s="7">
        <v>52</v>
      </c>
      <c r="G51" s="7">
        <v>83</v>
      </c>
      <c r="H51" s="7">
        <v>83</v>
      </c>
      <c r="I51" s="34" t="s">
        <v>288</v>
      </c>
      <c r="J51" s="7" t="str">
        <f>VLOOKUP(C51,'class, teacher, Subjects '!A:B,2,0)</f>
        <v>Miss Thompson</v>
      </c>
      <c r="K51" s="7">
        <f t="shared" si="0"/>
        <v>283</v>
      </c>
      <c r="L51" s="7">
        <f t="shared" si="1"/>
        <v>70.75</v>
      </c>
      <c r="M51" s="7" t="str">
        <f t="shared" si="3"/>
        <v>Below 75%</v>
      </c>
      <c r="N51" s="7" t="str">
        <f t="shared" si="4"/>
        <v>Pass</v>
      </c>
      <c r="O51" s="7" t="str">
        <f t="shared" si="5"/>
        <v/>
      </c>
      <c r="P51" s="7" t="str">
        <f t="shared" si="6"/>
        <v>B</v>
      </c>
      <c r="R51" t="str">
        <f t="shared" si="2"/>
        <v>27-02-2023</v>
      </c>
    </row>
    <row r="52" spans="1:18" x14ac:dyDescent="0.3">
      <c r="A52" s="14" t="s">
        <v>59</v>
      </c>
      <c r="B52" s="6" t="s">
        <v>153</v>
      </c>
      <c r="C52" s="6">
        <v>9</v>
      </c>
      <c r="D52" s="6" t="s">
        <v>241</v>
      </c>
      <c r="E52" s="6">
        <v>73</v>
      </c>
      <c r="F52" s="6">
        <v>41</v>
      </c>
      <c r="G52" s="6">
        <v>93</v>
      </c>
      <c r="H52" s="6">
        <v>73</v>
      </c>
      <c r="I52" s="35" t="s">
        <v>289</v>
      </c>
      <c r="J52" s="6" t="str">
        <f>VLOOKUP(C52,'class, teacher, Subjects '!A:B,2,0)</f>
        <v>Mr. Johnson</v>
      </c>
      <c r="K52" s="6">
        <f t="shared" si="0"/>
        <v>280</v>
      </c>
      <c r="L52" s="6">
        <f t="shared" si="1"/>
        <v>70</v>
      </c>
      <c r="M52" s="6" t="str">
        <f t="shared" si="3"/>
        <v>Below 75%</v>
      </c>
      <c r="N52" s="6" t="str">
        <f t="shared" si="4"/>
        <v>Pass</v>
      </c>
      <c r="O52" s="6" t="str">
        <f t="shared" si="5"/>
        <v/>
      </c>
      <c r="P52" s="6" t="str">
        <f t="shared" si="6"/>
        <v>C</v>
      </c>
      <c r="R52" t="str">
        <f t="shared" si="2"/>
        <v>20-09-2020</v>
      </c>
    </row>
    <row r="53" spans="1:18" x14ac:dyDescent="0.3">
      <c r="A53" s="13" t="s">
        <v>60</v>
      </c>
      <c r="B53" s="7" t="s">
        <v>138</v>
      </c>
      <c r="C53" s="7">
        <v>8</v>
      </c>
      <c r="D53" s="7" t="s">
        <v>240</v>
      </c>
      <c r="E53" s="7">
        <v>88</v>
      </c>
      <c r="F53" s="7">
        <v>57</v>
      </c>
      <c r="G53" s="7">
        <v>62</v>
      </c>
      <c r="H53" s="7">
        <v>88</v>
      </c>
      <c r="I53" s="34" t="s">
        <v>290</v>
      </c>
      <c r="J53" s="7" t="str">
        <f>VLOOKUP(C53,'class, teacher, Subjects '!A:B,2,0)</f>
        <v>Mrs. Parker</v>
      </c>
      <c r="K53" s="7">
        <f t="shared" si="0"/>
        <v>295</v>
      </c>
      <c r="L53" s="7">
        <f t="shared" si="1"/>
        <v>73.75</v>
      </c>
      <c r="M53" s="7" t="str">
        <f t="shared" si="3"/>
        <v>Below 75%</v>
      </c>
      <c r="N53" s="7" t="str">
        <f t="shared" si="4"/>
        <v>Pass</v>
      </c>
      <c r="O53" s="7" t="str">
        <f t="shared" si="5"/>
        <v/>
      </c>
      <c r="P53" s="7" t="str">
        <f t="shared" si="6"/>
        <v>B</v>
      </c>
      <c r="R53" t="str">
        <f t="shared" si="2"/>
        <v>30-03-2024</v>
      </c>
    </row>
    <row r="54" spans="1:18" x14ac:dyDescent="0.3">
      <c r="A54" s="14" t="s">
        <v>61</v>
      </c>
      <c r="B54" s="6" t="s">
        <v>154</v>
      </c>
      <c r="C54" s="6">
        <v>8</v>
      </c>
      <c r="D54" s="6" t="s">
        <v>240</v>
      </c>
      <c r="E54" s="6">
        <v>97</v>
      </c>
      <c r="F54" s="6">
        <v>65</v>
      </c>
      <c r="G54" s="6">
        <v>69</v>
      </c>
      <c r="H54" s="6">
        <v>75</v>
      </c>
      <c r="I54" s="35" t="s">
        <v>291</v>
      </c>
      <c r="J54" s="6" t="str">
        <f>VLOOKUP(C54,'class, teacher, Subjects '!A:B,2,0)</f>
        <v>Mrs. Parker</v>
      </c>
      <c r="K54" s="6">
        <f t="shared" si="0"/>
        <v>306</v>
      </c>
      <c r="L54" s="6">
        <f t="shared" si="1"/>
        <v>76.5</v>
      </c>
      <c r="M54" s="6" t="str">
        <f t="shared" si="3"/>
        <v>Above 75%</v>
      </c>
      <c r="N54" s="6" t="str">
        <f t="shared" si="4"/>
        <v>Pass</v>
      </c>
      <c r="O54" s="6" t="str">
        <f t="shared" si="5"/>
        <v/>
      </c>
      <c r="P54" s="6" t="str">
        <f t="shared" si="6"/>
        <v>B</v>
      </c>
      <c r="R54" t="str">
        <f t="shared" si="2"/>
        <v>10-05-2021</v>
      </c>
    </row>
    <row r="55" spans="1:18" x14ac:dyDescent="0.3">
      <c r="A55" s="13" t="s">
        <v>62</v>
      </c>
      <c r="B55" s="7" t="s">
        <v>155</v>
      </c>
      <c r="C55" s="7">
        <v>10</v>
      </c>
      <c r="D55" s="7" t="s">
        <v>240</v>
      </c>
      <c r="E55" s="7">
        <v>63</v>
      </c>
      <c r="F55" s="7">
        <v>68</v>
      </c>
      <c r="G55" s="7">
        <v>65</v>
      </c>
      <c r="H55" s="7">
        <v>55</v>
      </c>
      <c r="I55" s="34" t="s">
        <v>292</v>
      </c>
      <c r="J55" s="7" t="str">
        <f>VLOOKUP(C55,'class, teacher, Subjects '!A:B,2,0)</f>
        <v>Miss Thompson</v>
      </c>
      <c r="K55" s="7">
        <f t="shared" si="0"/>
        <v>251</v>
      </c>
      <c r="L55" s="7">
        <f t="shared" si="1"/>
        <v>62.749999999999993</v>
      </c>
      <c r="M55" s="7" t="str">
        <f t="shared" si="3"/>
        <v>Below 75%</v>
      </c>
      <c r="N55" s="7" t="str">
        <f t="shared" si="4"/>
        <v>Pass</v>
      </c>
      <c r="O55" s="7" t="str">
        <f t="shared" si="5"/>
        <v/>
      </c>
      <c r="P55" s="7" t="str">
        <f t="shared" si="6"/>
        <v>C</v>
      </c>
      <c r="R55" t="str">
        <f t="shared" si="2"/>
        <v>30-04-2024</v>
      </c>
    </row>
    <row r="56" spans="1:18" x14ac:dyDescent="0.3">
      <c r="A56" s="14" t="s">
        <v>63</v>
      </c>
      <c r="B56" s="6" t="s">
        <v>156</v>
      </c>
      <c r="C56" s="6">
        <v>9</v>
      </c>
      <c r="D56" s="6" t="s">
        <v>241</v>
      </c>
      <c r="E56" s="6">
        <v>51</v>
      </c>
      <c r="F56" s="6">
        <v>48</v>
      </c>
      <c r="G56" s="6">
        <v>73</v>
      </c>
      <c r="H56" s="6">
        <v>84</v>
      </c>
      <c r="I56" s="35" t="s">
        <v>293</v>
      </c>
      <c r="J56" s="6" t="str">
        <f>VLOOKUP(C56,'class, teacher, Subjects '!A:B,2,0)</f>
        <v>Mr. Johnson</v>
      </c>
      <c r="K56" s="6">
        <f t="shared" si="0"/>
        <v>256</v>
      </c>
      <c r="L56" s="6">
        <f t="shared" si="1"/>
        <v>64</v>
      </c>
      <c r="M56" s="6" t="str">
        <f t="shared" si="3"/>
        <v>Below 75%</v>
      </c>
      <c r="N56" s="6" t="str">
        <f t="shared" si="4"/>
        <v>Pass</v>
      </c>
      <c r="O56" s="6" t="str">
        <f t="shared" si="5"/>
        <v/>
      </c>
      <c r="P56" s="6" t="str">
        <f t="shared" si="6"/>
        <v>C</v>
      </c>
      <c r="R56" t="str">
        <f t="shared" si="2"/>
        <v>07-04-2021</v>
      </c>
    </row>
    <row r="57" spans="1:18" x14ac:dyDescent="0.3">
      <c r="A57" s="13" t="s">
        <v>64</v>
      </c>
      <c r="B57" s="7" t="s">
        <v>154</v>
      </c>
      <c r="C57" s="7">
        <v>9</v>
      </c>
      <c r="D57" s="7" t="s">
        <v>240</v>
      </c>
      <c r="E57" s="7">
        <v>66</v>
      </c>
      <c r="F57" s="7">
        <v>64</v>
      </c>
      <c r="G57" s="7">
        <v>68</v>
      </c>
      <c r="H57" s="7">
        <v>55</v>
      </c>
      <c r="I57" s="34" t="s">
        <v>294</v>
      </c>
      <c r="J57" s="7" t="str">
        <f>VLOOKUP(C57,'class, teacher, Subjects '!A:B,2,0)</f>
        <v>Mr. Johnson</v>
      </c>
      <c r="K57" s="7">
        <f t="shared" si="0"/>
        <v>253</v>
      </c>
      <c r="L57" s="7">
        <f t="shared" si="1"/>
        <v>63.249999999999993</v>
      </c>
      <c r="M57" s="7" t="str">
        <f t="shared" si="3"/>
        <v>Below 75%</v>
      </c>
      <c r="N57" s="7" t="str">
        <f t="shared" si="4"/>
        <v>Pass</v>
      </c>
      <c r="O57" s="7" t="str">
        <f t="shared" si="5"/>
        <v/>
      </c>
      <c r="P57" s="7" t="str">
        <f t="shared" si="6"/>
        <v>C</v>
      </c>
      <c r="R57" t="str">
        <f t="shared" si="2"/>
        <v>09-01-2024</v>
      </c>
    </row>
    <row r="58" spans="1:18" x14ac:dyDescent="0.3">
      <c r="A58" s="14" t="s">
        <v>65</v>
      </c>
      <c r="B58" s="6" t="s">
        <v>121</v>
      </c>
      <c r="C58" s="6">
        <v>8</v>
      </c>
      <c r="D58" s="6" t="s">
        <v>240</v>
      </c>
      <c r="E58" s="6">
        <v>43</v>
      </c>
      <c r="F58" s="6">
        <v>43</v>
      </c>
      <c r="G58" s="6">
        <v>69</v>
      </c>
      <c r="H58" s="6">
        <v>61</v>
      </c>
      <c r="I58" s="35" t="s">
        <v>295</v>
      </c>
      <c r="J58" s="6" t="str">
        <f>VLOOKUP(C58,'class, teacher, Subjects '!A:B,2,0)</f>
        <v>Mrs. Parker</v>
      </c>
      <c r="K58" s="6">
        <f t="shared" si="0"/>
        <v>216</v>
      </c>
      <c r="L58" s="6">
        <f t="shared" si="1"/>
        <v>54</v>
      </c>
      <c r="M58" s="6" t="str">
        <f t="shared" si="3"/>
        <v>Below 75%</v>
      </c>
      <c r="N58" s="6" t="str">
        <f t="shared" si="4"/>
        <v>Pass</v>
      </c>
      <c r="O58" s="6" t="str">
        <f t="shared" si="5"/>
        <v/>
      </c>
      <c r="P58" s="6" t="str">
        <f t="shared" si="6"/>
        <v>D</v>
      </c>
      <c r="R58" t="str">
        <f t="shared" si="2"/>
        <v>01-09-2021</v>
      </c>
    </row>
    <row r="59" spans="1:18" x14ac:dyDescent="0.3">
      <c r="A59" s="13" t="s">
        <v>66</v>
      </c>
      <c r="B59" s="7" t="s">
        <v>157</v>
      </c>
      <c r="C59" s="7">
        <v>9</v>
      </c>
      <c r="D59" s="7" t="s">
        <v>241</v>
      </c>
      <c r="E59" s="7">
        <v>56</v>
      </c>
      <c r="F59" s="7">
        <v>86</v>
      </c>
      <c r="G59" s="7">
        <v>46</v>
      </c>
      <c r="H59" s="7">
        <v>43</v>
      </c>
      <c r="I59" s="34" t="s">
        <v>296</v>
      </c>
      <c r="J59" s="7" t="str">
        <f>VLOOKUP(C59,'class, teacher, Subjects '!A:B,2,0)</f>
        <v>Mr. Johnson</v>
      </c>
      <c r="K59" s="7">
        <f t="shared" si="0"/>
        <v>231</v>
      </c>
      <c r="L59" s="7">
        <f t="shared" si="1"/>
        <v>57.75</v>
      </c>
      <c r="M59" s="7" t="str">
        <f t="shared" si="3"/>
        <v>Below 75%</v>
      </c>
      <c r="N59" s="7" t="str">
        <f t="shared" si="4"/>
        <v>Pass</v>
      </c>
      <c r="O59" s="7" t="str">
        <f t="shared" si="5"/>
        <v/>
      </c>
      <c r="P59" s="7" t="str">
        <f t="shared" si="6"/>
        <v>D</v>
      </c>
      <c r="R59" t="str">
        <f t="shared" si="2"/>
        <v>12-08-2022</v>
      </c>
    </row>
    <row r="60" spans="1:18" x14ac:dyDescent="0.3">
      <c r="A60" s="14" t="s">
        <v>67</v>
      </c>
      <c r="B60" s="6" t="s">
        <v>158</v>
      </c>
      <c r="C60" s="6">
        <v>8</v>
      </c>
      <c r="D60" s="6" t="s">
        <v>241</v>
      </c>
      <c r="E60" s="6">
        <v>84</v>
      </c>
      <c r="F60" s="6">
        <v>58</v>
      </c>
      <c r="G60" s="6">
        <v>54</v>
      </c>
      <c r="H60" s="6">
        <v>24</v>
      </c>
      <c r="I60" s="35" t="s">
        <v>297</v>
      </c>
      <c r="J60" s="6" t="str">
        <f>VLOOKUP(C60,'class, teacher, Subjects '!A:B,2,0)</f>
        <v>Mrs. Parker</v>
      </c>
      <c r="K60" s="6">
        <f t="shared" si="0"/>
        <v>220</v>
      </c>
      <c r="L60" s="6">
        <f t="shared" si="1"/>
        <v>55.000000000000007</v>
      </c>
      <c r="M60" s="6" t="str">
        <f t="shared" si="3"/>
        <v>Below 75%</v>
      </c>
      <c r="N60" s="6" t="str">
        <f t="shared" si="4"/>
        <v>Pass</v>
      </c>
      <c r="O60" s="6" t="str">
        <f t="shared" si="5"/>
        <v/>
      </c>
      <c r="P60" s="6" t="str">
        <f t="shared" si="6"/>
        <v>D</v>
      </c>
      <c r="R60" t="str">
        <f t="shared" si="2"/>
        <v>20-09-2022</v>
      </c>
    </row>
    <row r="61" spans="1:18" x14ac:dyDescent="0.3">
      <c r="A61" s="13" t="s">
        <v>68</v>
      </c>
      <c r="B61" s="7" t="s">
        <v>152</v>
      </c>
      <c r="C61" s="7">
        <v>8</v>
      </c>
      <c r="D61" s="7" t="s">
        <v>241</v>
      </c>
      <c r="E61" s="7">
        <v>82</v>
      </c>
      <c r="F61" s="7">
        <v>44</v>
      </c>
      <c r="G61" s="7">
        <v>94</v>
      </c>
      <c r="H61" s="7">
        <v>77</v>
      </c>
      <c r="I61" s="34" t="s">
        <v>298</v>
      </c>
      <c r="J61" s="7" t="str">
        <f>VLOOKUP(C61,'class, teacher, Subjects '!A:B,2,0)</f>
        <v>Mrs. Parker</v>
      </c>
      <c r="K61" s="7">
        <f t="shared" si="0"/>
        <v>297</v>
      </c>
      <c r="L61" s="7">
        <f t="shared" si="1"/>
        <v>74.25</v>
      </c>
      <c r="M61" s="7" t="str">
        <f t="shared" si="3"/>
        <v>Below 75%</v>
      </c>
      <c r="N61" s="7" t="str">
        <f t="shared" si="4"/>
        <v>Pass</v>
      </c>
      <c r="O61" s="7" t="str">
        <f t="shared" si="5"/>
        <v/>
      </c>
      <c r="P61" s="7" t="str">
        <f t="shared" si="6"/>
        <v>B</v>
      </c>
      <c r="R61" t="str">
        <f t="shared" si="2"/>
        <v>05-01-2024</v>
      </c>
    </row>
    <row r="62" spans="1:18" x14ac:dyDescent="0.3">
      <c r="A62" s="14" t="s">
        <v>69</v>
      </c>
      <c r="B62" s="6" t="s">
        <v>159</v>
      </c>
      <c r="C62" s="6">
        <v>10</v>
      </c>
      <c r="D62" s="6" t="s">
        <v>240</v>
      </c>
      <c r="E62" s="6">
        <v>70</v>
      </c>
      <c r="F62" s="6">
        <v>52</v>
      </c>
      <c r="G62" s="6">
        <v>77</v>
      </c>
      <c r="H62" s="6">
        <v>91</v>
      </c>
      <c r="I62" s="35" t="s">
        <v>299</v>
      </c>
      <c r="J62" s="6" t="str">
        <f>VLOOKUP(C62,'class, teacher, Subjects '!A:B,2,0)</f>
        <v>Miss Thompson</v>
      </c>
      <c r="K62" s="6">
        <f t="shared" si="0"/>
        <v>290</v>
      </c>
      <c r="L62" s="6">
        <f t="shared" si="1"/>
        <v>72.5</v>
      </c>
      <c r="M62" s="6" t="str">
        <f t="shared" si="3"/>
        <v>Below 75%</v>
      </c>
      <c r="N62" s="6" t="str">
        <f t="shared" si="4"/>
        <v>Pass</v>
      </c>
      <c r="O62" s="6" t="str">
        <f t="shared" si="5"/>
        <v/>
      </c>
      <c r="P62" s="6" t="str">
        <f t="shared" si="6"/>
        <v>B</v>
      </c>
      <c r="R62" t="str">
        <f t="shared" si="2"/>
        <v>27-03-2024</v>
      </c>
    </row>
    <row r="63" spans="1:18" x14ac:dyDescent="0.3">
      <c r="A63" s="13" t="s">
        <v>70</v>
      </c>
      <c r="B63" s="7" t="s">
        <v>130</v>
      </c>
      <c r="C63" s="7">
        <v>10</v>
      </c>
      <c r="D63" s="7" t="s">
        <v>241</v>
      </c>
      <c r="E63" s="7" t="s">
        <v>431</v>
      </c>
      <c r="F63" s="7">
        <v>41</v>
      </c>
      <c r="G63" s="7">
        <v>74</v>
      </c>
      <c r="H63" s="7">
        <v>41</v>
      </c>
      <c r="I63" s="34" t="s">
        <v>300</v>
      </c>
      <c r="J63" s="7" t="str">
        <f>VLOOKUP(C63,'class, teacher, Subjects '!A:B,2,0)</f>
        <v>Miss Thompson</v>
      </c>
      <c r="K63" s="7">
        <f t="shared" si="0"/>
        <v>156</v>
      </c>
      <c r="L63" s="7">
        <f t="shared" si="1"/>
        <v>39</v>
      </c>
      <c r="M63" s="7" t="str">
        <f t="shared" si="3"/>
        <v>Below 75%</v>
      </c>
      <c r="N63" s="7" t="str">
        <f t="shared" si="4"/>
        <v>Fail</v>
      </c>
      <c r="O63" s="7" t="str">
        <f t="shared" si="5"/>
        <v/>
      </c>
      <c r="P63" s="7" t="str">
        <f t="shared" si="6"/>
        <v>D</v>
      </c>
      <c r="R63" t="str">
        <f t="shared" si="2"/>
        <v>30-05-2020</v>
      </c>
    </row>
    <row r="64" spans="1:18" x14ac:dyDescent="0.3">
      <c r="A64" s="14" t="s">
        <v>71</v>
      </c>
      <c r="B64" s="6" t="s">
        <v>140</v>
      </c>
      <c r="C64" s="6">
        <v>10</v>
      </c>
      <c r="D64" s="6" t="s">
        <v>240</v>
      </c>
      <c r="E64" s="6">
        <v>49</v>
      </c>
      <c r="F64" s="6">
        <v>49</v>
      </c>
      <c r="G64" s="6">
        <v>85</v>
      </c>
      <c r="H64" s="6">
        <v>80</v>
      </c>
      <c r="I64" s="35" t="s">
        <v>301</v>
      </c>
      <c r="J64" s="6" t="str">
        <f>VLOOKUP(C64,'class, teacher, Subjects '!A:B,2,0)</f>
        <v>Miss Thompson</v>
      </c>
      <c r="K64" s="6">
        <f t="shared" si="0"/>
        <v>263</v>
      </c>
      <c r="L64" s="6">
        <f t="shared" si="1"/>
        <v>65.75</v>
      </c>
      <c r="M64" s="6" t="str">
        <f t="shared" si="3"/>
        <v>Below 75%</v>
      </c>
      <c r="N64" s="6" t="str">
        <f t="shared" si="4"/>
        <v>Pass</v>
      </c>
      <c r="O64" s="6" t="str">
        <f t="shared" si="5"/>
        <v/>
      </c>
      <c r="P64" s="6" t="str">
        <f t="shared" si="6"/>
        <v>C</v>
      </c>
      <c r="R64" t="str">
        <f t="shared" si="2"/>
        <v>24-06-2024</v>
      </c>
    </row>
    <row r="65" spans="1:18" x14ac:dyDescent="0.3">
      <c r="A65" s="13" t="s">
        <v>72</v>
      </c>
      <c r="B65" s="7" t="s">
        <v>137</v>
      </c>
      <c r="C65" s="7">
        <v>10</v>
      </c>
      <c r="D65" s="7" t="s">
        <v>240</v>
      </c>
      <c r="E65" s="7">
        <v>54</v>
      </c>
      <c r="F65" s="7">
        <v>45</v>
      </c>
      <c r="G65" s="7">
        <v>83</v>
      </c>
      <c r="H65" s="7">
        <v>58</v>
      </c>
      <c r="I65" s="34" t="s">
        <v>302</v>
      </c>
      <c r="J65" s="7" t="str">
        <f>VLOOKUP(C65,'class, teacher, Subjects '!A:B,2,0)</f>
        <v>Miss Thompson</v>
      </c>
      <c r="K65" s="7">
        <f t="shared" si="0"/>
        <v>240</v>
      </c>
      <c r="L65" s="7">
        <f t="shared" si="1"/>
        <v>60</v>
      </c>
      <c r="M65" s="7" t="str">
        <f t="shared" si="3"/>
        <v>Below 75%</v>
      </c>
      <c r="N65" s="7" t="str">
        <f t="shared" si="4"/>
        <v>Pass</v>
      </c>
      <c r="O65" s="7" t="str">
        <f t="shared" si="5"/>
        <v/>
      </c>
      <c r="P65" s="7" t="str">
        <f t="shared" si="6"/>
        <v>D</v>
      </c>
      <c r="R65" t="str">
        <f t="shared" si="2"/>
        <v>12-10-2021</v>
      </c>
    </row>
    <row r="66" spans="1:18" x14ac:dyDescent="0.3">
      <c r="A66" s="14" t="s">
        <v>73</v>
      </c>
      <c r="B66" s="6" t="s">
        <v>160</v>
      </c>
      <c r="C66" s="6">
        <v>10</v>
      </c>
      <c r="D66" s="6" t="s">
        <v>241</v>
      </c>
      <c r="E66" s="6">
        <v>76</v>
      </c>
      <c r="F66" s="6">
        <v>72</v>
      </c>
      <c r="G66" s="6">
        <v>88</v>
      </c>
      <c r="H66" s="6">
        <v>84</v>
      </c>
      <c r="I66" s="35" t="s">
        <v>303</v>
      </c>
      <c r="J66" s="6" t="str">
        <f>VLOOKUP(C66,'class, teacher, Subjects '!A:B,2,0)</f>
        <v>Miss Thompson</v>
      </c>
      <c r="K66" s="6">
        <f t="shared" ref="K66:K129" si="7">SUM(E66:H66)</f>
        <v>320</v>
      </c>
      <c r="L66" s="6">
        <f t="shared" ref="L66:L129" si="8">(SUM(E66:H66)/400)*100</f>
        <v>80</v>
      </c>
      <c r="M66" s="6" t="str">
        <f t="shared" si="3"/>
        <v>Above 75%</v>
      </c>
      <c r="N66" s="6" t="str">
        <f t="shared" si="4"/>
        <v>Pass</v>
      </c>
      <c r="O66" s="6" t="str">
        <f t="shared" si="5"/>
        <v/>
      </c>
      <c r="P66" s="6" t="str">
        <f t="shared" si="6"/>
        <v>B</v>
      </c>
      <c r="R66" t="str">
        <f t="shared" ref="R66:R129" si="9">TEXT(I66,"DD-MM-YYYY")</f>
        <v>26-06-2021</v>
      </c>
    </row>
    <row r="67" spans="1:18" x14ac:dyDescent="0.3">
      <c r="A67" s="13" t="s">
        <v>74</v>
      </c>
      <c r="B67" s="7" t="s">
        <v>161</v>
      </c>
      <c r="C67" s="7">
        <v>10</v>
      </c>
      <c r="D67" s="7" t="s">
        <v>240</v>
      </c>
      <c r="E67" s="7">
        <v>56</v>
      </c>
      <c r="F67" s="7">
        <v>88</v>
      </c>
      <c r="G67" s="7">
        <v>68</v>
      </c>
      <c r="H67" s="7">
        <v>95</v>
      </c>
      <c r="I67" s="34" t="s">
        <v>304</v>
      </c>
      <c r="J67" s="7" t="str">
        <f>VLOOKUP(C67,'class, teacher, Subjects '!A:B,2,0)</f>
        <v>Miss Thompson</v>
      </c>
      <c r="K67" s="7">
        <f t="shared" si="7"/>
        <v>307</v>
      </c>
      <c r="L67" s="7">
        <f t="shared" si="8"/>
        <v>76.75</v>
      </c>
      <c r="M67" s="7" t="str">
        <f t="shared" ref="M67:M130" si="10">IF(L67&gt;=75,"Above 75%","Below 75%")</f>
        <v>Above 75%</v>
      </c>
      <c r="N67" s="7" t="str">
        <f t="shared" ref="N67:N130" si="11">IF(L67&gt;40,"Pass","Fail")</f>
        <v>Pass</v>
      </c>
      <c r="O67" s="7" t="str">
        <f t="shared" ref="O67:O130" si="12">IF(L67&gt;85,"Top Performer","")</f>
        <v/>
      </c>
      <c r="P67" s="7" t="str">
        <f t="shared" ref="P67:P130" si="13">_xlfn.IFS(L67&gt;=90,"A+",L67&gt;80,"A",L67&gt;70,"B",L67&gt;60,"C",L67&lt;=60,"D")</f>
        <v>B</v>
      </c>
      <c r="R67" t="str">
        <f t="shared" si="9"/>
        <v>26-03-2020</v>
      </c>
    </row>
    <row r="68" spans="1:18" x14ac:dyDescent="0.3">
      <c r="A68" s="14" t="s">
        <v>75</v>
      </c>
      <c r="B68" s="6" t="s">
        <v>162</v>
      </c>
      <c r="C68" s="6">
        <v>10</v>
      </c>
      <c r="D68" s="6" t="s">
        <v>241</v>
      </c>
      <c r="E68" s="6">
        <v>55</v>
      </c>
      <c r="F68" s="6">
        <v>35</v>
      </c>
      <c r="G68" s="6">
        <v>66</v>
      </c>
      <c r="H68" s="6">
        <v>78</v>
      </c>
      <c r="I68" s="35" t="s">
        <v>305</v>
      </c>
      <c r="J68" s="6" t="str">
        <f>VLOOKUP(C68,'class, teacher, Subjects '!A:B,2,0)</f>
        <v>Miss Thompson</v>
      </c>
      <c r="K68" s="6">
        <f t="shared" si="7"/>
        <v>234</v>
      </c>
      <c r="L68" s="6">
        <f t="shared" si="8"/>
        <v>58.5</v>
      </c>
      <c r="M68" s="6" t="str">
        <f t="shared" si="10"/>
        <v>Below 75%</v>
      </c>
      <c r="N68" s="6" t="str">
        <f t="shared" si="11"/>
        <v>Pass</v>
      </c>
      <c r="O68" s="6" t="str">
        <f t="shared" si="12"/>
        <v/>
      </c>
      <c r="P68" s="6" t="str">
        <f t="shared" si="13"/>
        <v>D</v>
      </c>
      <c r="R68" t="str">
        <f t="shared" si="9"/>
        <v>05-11-2024</v>
      </c>
    </row>
    <row r="69" spans="1:18" x14ac:dyDescent="0.3">
      <c r="A69" s="13" t="s">
        <v>76</v>
      </c>
      <c r="B69" s="7" t="s">
        <v>127</v>
      </c>
      <c r="C69" s="7">
        <v>9</v>
      </c>
      <c r="D69" s="7" t="s">
        <v>240</v>
      </c>
      <c r="E69" s="7">
        <v>52</v>
      </c>
      <c r="F69" s="7">
        <v>98</v>
      </c>
      <c r="G69" s="7">
        <v>46</v>
      </c>
      <c r="H69" s="7">
        <v>96</v>
      </c>
      <c r="I69" s="34" t="s">
        <v>306</v>
      </c>
      <c r="J69" s="7" t="str">
        <f>VLOOKUP(C69,'class, teacher, Subjects '!A:B,2,0)</f>
        <v>Mr. Johnson</v>
      </c>
      <c r="K69" s="7">
        <f t="shared" si="7"/>
        <v>292</v>
      </c>
      <c r="L69" s="7">
        <f t="shared" si="8"/>
        <v>73</v>
      </c>
      <c r="M69" s="7" t="str">
        <f t="shared" si="10"/>
        <v>Below 75%</v>
      </c>
      <c r="N69" s="7" t="str">
        <f t="shared" si="11"/>
        <v>Pass</v>
      </c>
      <c r="O69" s="7" t="str">
        <f t="shared" si="12"/>
        <v/>
      </c>
      <c r="P69" s="7" t="str">
        <f t="shared" si="13"/>
        <v>B</v>
      </c>
      <c r="R69" t="str">
        <f t="shared" si="9"/>
        <v>07-01-2023</v>
      </c>
    </row>
    <row r="70" spans="1:18" x14ac:dyDescent="0.3">
      <c r="A70" s="14" t="s">
        <v>77</v>
      </c>
      <c r="B70" s="6" t="s">
        <v>129</v>
      </c>
      <c r="C70" s="6">
        <v>10</v>
      </c>
      <c r="D70" s="6" t="s">
        <v>240</v>
      </c>
      <c r="E70" s="6">
        <v>49</v>
      </c>
      <c r="F70" s="6">
        <v>65</v>
      </c>
      <c r="G70" s="6">
        <v>59</v>
      </c>
      <c r="H70" s="6">
        <v>46</v>
      </c>
      <c r="I70" s="35" t="s">
        <v>307</v>
      </c>
      <c r="J70" s="6" t="str">
        <f>VLOOKUP(C70,'class, teacher, Subjects '!A:B,2,0)</f>
        <v>Miss Thompson</v>
      </c>
      <c r="K70" s="6">
        <f t="shared" si="7"/>
        <v>219</v>
      </c>
      <c r="L70" s="6">
        <f t="shared" si="8"/>
        <v>54.75</v>
      </c>
      <c r="M70" s="6" t="str">
        <f t="shared" si="10"/>
        <v>Below 75%</v>
      </c>
      <c r="N70" s="6" t="str">
        <f t="shared" si="11"/>
        <v>Pass</v>
      </c>
      <c r="O70" s="6" t="str">
        <f t="shared" si="12"/>
        <v/>
      </c>
      <c r="P70" s="6" t="str">
        <f t="shared" si="13"/>
        <v>D</v>
      </c>
      <c r="R70" t="str">
        <f t="shared" si="9"/>
        <v>09-06-2024</v>
      </c>
    </row>
    <row r="71" spans="1:18" x14ac:dyDescent="0.3">
      <c r="A71" s="13" t="s">
        <v>78</v>
      </c>
      <c r="B71" s="7" t="s">
        <v>148</v>
      </c>
      <c r="C71" s="7">
        <v>9</v>
      </c>
      <c r="D71" s="7" t="s">
        <v>240</v>
      </c>
      <c r="E71" s="7">
        <v>46</v>
      </c>
      <c r="F71" s="7">
        <v>84</v>
      </c>
      <c r="G71" s="7">
        <v>69</v>
      </c>
      <c r="H71" s="7">
        <v>89</v>
      </c>
      <c r="I71" s="34" t="s">
        <v>308</v>
      </c>
      <c r="J71" s="7" t="str">
        <f>VLOOKUP(C71,'class, teacher, Subjects '!A:B,2,0)</f>
        <v>Mr. Johnson</v>
      </c>
      <c r="K71" s="7">
        <f t="shared" si="7"/>
        <v>288</v>
      </c>
      <c r="L71" s="7">
        <f t="shared" si="8"/>
        <v>72</v>
      </c>
      <c r="M71" s="7" t="str">
        <f t="shared" si="10"/>
        <v>Below 75%</v>
      </c>
      <c r="N71" s="7" t="str">
        <f t="shared" si="11"/>
        <v>Pass</v>
      </c>
      <c r="O71" s="7" t="str">
        <f t="shared" si="12"/>
        <v/>
      </c>
      <c r="P71" s="7" t="str">
        <f t="shared" si="13"/>
        <v>B</v>
      </c>
      <c r="R71" t="str">
        <f t="shared" si="9"/>
        <v>24-10-2021</v>
      </c>
    </row>
    <row r="72" spans="1:18" x14ac:dyDescent="0.3">
      <c r="A72" s="14" t="s">
        <v>79</v>
      </c>
      <c r="B72" s="6" t="s">
        <v>163</v>
      </c>
      <c r="C72" s="6">
        <v>8</v>
      </c>
      <c r="D72" s="6" t="s">
        <v>241</v>
      </c>
      <c r="E72" s="6">
        <v>56</v>
      </c>
      <c r="F72" s="6">
        <v>77</v>
      </c>
      <c r="G72" s="6">
        <v>81</v>
      </c>
      <c r="H72" s="6">
        <v>65</v>
      </c>
      <c r="I72" s="35" t="s">
        <v>309</v>
      </c>
      <c r="J72" s="6" t="str">
        <f>VLOOKUP(C72,'class, teacher, Subjects '!A:B,2,0)</f>
        <v>Mrs. Parker</v>
      </c>
      <c r="K72" s="6">
        <f t="shared" si="7"/>
        <v>279</v>
      </c>
      <c r="L72" s="6">
        <f t="shared" si="8"/>
        <v>69.75</v>
      </c>
      <c r="M72" s="6" t="str">
        <f t="shared" si="10"/>
        <v>Below 75%</v>
      </c>
      <c r="N72" s="6" t="str">
        <f t="shared" si="11"/>
        <v>Pass</v>
      </c>
      <c r="O72" s="6" t="str">
        <f t="shared" si="12"/>
        <v/>
      </c>
      <c r="P72" s="6" t="str">
        <f t="shared" si="13"/>
        <v>C</v>
      </c>
      <c r="R72" t="str">
        <f t="shared" si="9"/>
        <v>21-07-2020</v>
      </c>
    </row>
    <row r="73" spans="1:18" x14ac:dyDescent="0.3">
      <c r="A73" s="13" t="s">
        <v>80</v>
      </c>
      <c r="B73" s="7" t="s">
        <v>164</v>
      </c>
      <c r="C73" s="7">
        <v>9</v>
      </c>
      <c r="D73" s="7" t="s">
        <v>240</v>
      </c>
      <c r="E73" s="7">
        <v>93</v>
      </c>
      <c r="F73" s="7">
        <v>80</v>
      </c>
      <c r="G73" s="7">
        <v>90</v>
      </c>
      <c r="H73" s="7">
        <v>63</v>
      </c>
      <c r="I73" s="34" t="s">
        <v>310</v>
      </c>
      <c r="J73" s="7" t="str">
        <f>VLOOKUP(C73,'class, teacher, Subjects '!A:B,2,0)</f>
        <v>Mr. Johnson</v>
      </c>
      <c r="K73" s="7">
        <f t="shared" si="7"/>
        <v>326</v>
      </c>
      <c r="L73" s="7">
        <f t="shared" si="8"/>
        <v>81.5</v>
      </c>
      <c r="M73" s="7" t="str">
        <f t="shared" si="10"/>
        <v>Above 75%</v>
      </c>
      <c r="N73" s="7" t="str">
        <f t="shared" si="11"/>
        <v>Pass</v>
      </c>
      <c r="O73" s="7" t="str">
        <f t="shared" si="12"/>
        <v/>
      </c>
      <c r="P73" s="7" t="str">
        <f t="shared" si="13"/>
        <v>A</v>
      </c>
      <c r="R73" t="str">
        <f t="shared" si="9"/>
        <v>10-12-2024</v>
      </c>
    </row>
    <row r="74" spans="1:18" x14ac:dyDescent="0.3">
      <c r="A74" s="14" t="s">
        <v>81</v>
      </c>
      <c r="B74" s="6" t="s">
        <v>130</v>
      </c>
      <c r="C74" s="6">
        <v>10</v>
      </c>
      <c r="D74" s="6" t="s">
        <v>241</v>
      </c>
      <c r="E74" s="6">
        <v>49</v>
      </c>
      <c r="F74" s="6">
        <v>58</v>
      </c>
      <c r="G74" s="6">
        <v>47</v>
      </c>
      <c r="H74" s="6">
        <v>63</v>
      </c>
      <c r="I74" s="35" t="s">
        <v>311</v>
      </c>
      <c r="J74" s="6" t="str">
        <f>VLOOKUP(C74,'class, teacher, Subjects '!A:B,2,0)</f>
        <v>Miss Thompson</v>
      </c>
      <c r="K74" s="6">
        <f t="shared" si="7"/>
        <v>217</v>
      </c>
      <c r="L74" s="6">
        <f t="shared" si="8"/>
        <v>54.25</v>
      </c>
      <c r="M74" s="6" t="str">
        <f t="shared" si="10"/>
        <v>Below 75%</v>
      </c>
      <c r="N74" s="6" t="str">
        <f t="shared" si="11"/>
        <v>Pass</v>
      </c>
      <c r="O74" s="6" t="str">
        <f t="shared" si="12"/>
        <v/>
      </c>
      <c r="P74" s="6" t="str">
        <f t="shared" si="13"/>
        <v>D</v>
      </c>
      <c r="R74" t="str">
        <f t="shared" si="9"/>
        <v>12-09-2024</v>
      </c>
    </row>
    <row r="75" spans="1:18" x14ac:dyDescent="0.3">
      <c r="A75" s="13" t="s">
        <v>82</v>
      </c>
      <c r="B75" s="7" t="s">
        <v>143</v>
      </c>
      <c r="C75" s="7">
        <v>10</v>
      </c>
      <c r="D75" s="7" t="s">
        <v>240</v>
      </c>
      <c r="E75" s="7">
        <v>90</v>
      </c>
      <c r="F75" s="7">
        <v>88</v>
      </c>
      <c r="G75" s="7">
        <v>83</v>
      </c>
      <c r="H75" s="7">
        <v>89</v>
      </c>
      <c r="I75" s="34" t="s">
        <v>250</v>
      </c>
      <c r="J75" s="7" t="str">
        <f>VLOOKUP(C75,'class, teacher, Subjects '!A:B,2,0)</f>
        <v>Miss Thompson</v>
      </c>
      <c r="K75" s="7">
        <f t="shared" si="7"/>
        <v>350</v>
      </c>
      <c r="L75" s="7">
        <f t="shared" si="8"/>
        <v>87.5</v>
      </c>
      <c r="M75" s="7" t="str">
        <f t="shared" si="10"/>
        <v>Above 75%</v>
      </c>
      <c r="N75" s="7" t="str">
        <f t="shared" si="11"/>
        <v>Pass</v>
      </c>
      <c r="O75" s="7" t="str">
        <f t="shared" si="12"/>
        <v>Top Performer</v>
      </c>
      <c r="P75" s="7" t="str">
        <f t="shared" si="13"/>
        <v>A</v>
      </c>
      <c r="R75" t="str">
        <f t="shared" si="9"/>
        <v>10-03-2023</v>
      </c>
    </row>
    <row r="76" spans="1:18" x14ac:dyDescent="0.3">
      <c r="A76" s="14" t="s">
        <v>83</v>
      </c>
      <c r="B76" s="6" t="s">
        <v>125</v>
      </c>
      <c r="C76" s="6">
        <v>8</v>
      </c>
      <c r="D76" s="6" t="s">
        <v>241</v>
      </c>
      <c r="E76" s="6">
        <v>92</v>
      </c>
      <c r="F76" s="6">
        <v>52</v>
      </c>
      <c r="G76" s="6">
        <v>70</v>
      </c>
      <c r="H76" s="6">
        <v>96</v>
      </c>
      <c r="I76" s="35" t="s">
        <v>312</v>
      </c>
      <c r="J76" s="6" t="str">
        <f>VLOOKUP(C76,'class, teacher, Subjects '!A:B,2,0)</f>
        <v>Mrs. Parker</v>
      </c>
      <c r="K76" s="6">
        <f t="shared" si="7"/>
        <v>310</v>
      </c>
      <c r="L76" s="6">
        <f t="shared" si="8"/>
        <v>77.5</v>
      </c>
      <c r="M76" s="6" t="str">
        <f t="shared" si="10"/>
        <v>Above 75%</v>
      </c>
      <c r="N76" s="6" t="str">
        <f t="shared" si="11"/>
        <v>Pass</v>
      </c>
      <c r="O76" s="6" t="str">
        <f t="shared" si="12"/>
        <v/>
      </c>
      <c r="P76" s="6" t="str">
        <f t="shared" si="13"/>
        <v>B</v>
      </c>
      <c r="R76" t="str">
        <f t="shared" si="9"/>
        <v>12-08-2020</v>
      </c>
    </row>
    <row r="77" spans="1:18" x14ac:dyDescent="0.3">
      <c r="A77" s="13" t="s">
        <v>84</v>
      </c>
      <c r="B77" s="7" t="s">
        <v>165</v>
      </c>
      <c r="C77" s="7">
        <v>8</v>
      </c>
      <c r="D77" s="7" t="s">
        <v>240</v>
      </c>
      <c r="E77" s="7">
        <v>82</v>
      </c>
      <c r="F77" s="7">
        <v>50</v>
      </c>
      <c r="G77" s="7">
        <v>52</v>
      </c>
      <c r="H77" s="7">
        <v>88</v>
      </c>
      <c r="I77" s="34" t="s">
        <v>313</v>
      </c>
      <c r="J77" s="7" t="str">
        <f>VLOOKUP(C77,'class, teacher, Subjects '!A:B,2,0)</f>
        <v>Mrs. Parker</v>
      </c>
      <c r="K77" s="7">
        <f t="shared" si="7"/>
        <v>272</v>
      </c>
      <c r="L77" s="7">
        <f t="shared" si="8"/>
        <v>68</v>
      </c>
      <c r="M77" s="7" t="str">
        <f t="shared" si="10"/>
        <v>Below 75%</v>
      </c>
      <c r="N77" s="7" t="str">
        <f t="shared" si="11"/>
        <v>Pass</v>
      </c>
      <c r="O77" s="7" t="str">
        <f t="shared" si="12"/>
        <v/>
      </c>
      <c r="P77" s="7" t="str">
        <f t="shared" si="13"/>
        <v>C</v>
      </c>
      <c r="R77" t="str">
        <f t="shared" si="9"/>
        <v>21-04-2020</v>
      </c>
    </row>
    <row r="78" spans="1:18" x14ac:dyDescent="0.3">
      <c r="A78" s="14" t="s">
        <v>85</v>
      </c>
      <c r="B78" s="6" t="s">
        <v>166</v>
      </c>
      <c r="C78" s="6">
        <v>8</v>
      </c>
      <c r="D78" s="6" t="s">
        <v>240</v>
      </c>
      <c r="E78" s="6">
        <v>65</v>
      </c>
      <c r="F78" s="6" t="s">
        <v>431</v>
      </c>
      <c r="G78" s="6">
        <v>86</v>
      </c>
      <c r="H78" s="6">
        <v>96</v>
      </c>
      <c r="I78" s="35" t="s">
        <v>314</v>
      </c>
      <c r="J78" s="6" t="str">
        <f>VLOOKUP(C78,'class, teacher, Subjects '!A:B,2,0)</f>
        <v>Mrs. Parker</v>
      </c>
      <c r="K78" s="6">
        <f t="shared" si="7"/>
        <v>247</v>
      </c>
      <c r="L78" s="6">
        <f t="shared" si="8"/>
        <v>61.750000000000007</v>
      </c>
      <c r="M78" s="6" t="str">
        <f t="shared" si="10"/>
        <v>Below 75%</v>
      </c>
      <c r="N78" s="6" t="str">
        <f t="shared" si="11"/>
        <v>Pass</v>
      </c>
      <c r="O78" s="6" t="str">
        <f t="shared" si="12"/>
        <v/>
      </c>
      <c r="P78" s="6" t="str">
        <f t="shared" si="13"/>
        <v>C</v>
      </c>
      <c r="R78" t="str">
        <f t="shared" si="9"/>
        <v>12-03-2021</v>
      </c>
    </row>
    <row r="79" spans="1:18" x14ac:dyDescent="0.3">
      <c r="A79" s="13" t="s">
        <v>86</v>
      </c>
      <c r="B79" s="7" t="s">
        <v>151</v>
      </c>
      <c r="C79" s="7">
        <v>10</v>
      </c>
      <c r="D79" s="7" t="s">
        <v>241</v>
      </c>
      <c r="E79" s="7">
        <v>55</v>
      </c>
      <c r="F79" s="7">
        <v>46</v>
      </c>
      <c r="G79" s="7">
        <v>97</v>
      </c>
      <c r="H79" s="7">
        <v>85</v>
      </c>
      <c r="I79" s="34" t="s">
        <v>315</v>
      </c>
      <c r="J79" s="7" t="str">
        <f>VLOOKUP(C79,'class, teacher, Subjects '!A:B,2,0)</f>
        <v>Miss Thompson</v>
      </c>
      <c r="K79" s="7">
        <f t="shared" si="7"/>
        <v>283</v>
      </c>
      <c r="L79" s="7">
        <f t="shared" si="8"/>
        <v>70.75</v>
      </c>
      <c r="M79" s="7" t="str">
        <f t="shared" si="10"/>
        <v>Below 75%</v>
      </c>
      <c r="N79" s="7" t="str">
        <f t="shared" si="11"/>
        <v>Pass</v>
      </c>
      <c r="O79" s="7" t="str">
        <f t="shared" si="12"/>
        <v/>
      </c>
      <c r="P79" s="7" t="str">
        <f t="shared" si="13"/>
        <v>B</v>
      </c>
      <c r="R79" t="str">
        <f t="shared" si="9"/>
        <v>07-07-2021</v>
      </c>
    </row>
    <row r="80" spans="1:18" x14ac:dyDescent="0.3">
      <c r="A80" s="14" t="s">
        <v>87</v>
      </c>
      <c r="B80" s="6" t="s">
        <v>136</v>
      </c>
      <c r="C80" s="6">
        <v>9</v>
      </c>
      <c r="D80" s="6" t="s">
        <v>240</v>
      </c>
      <c r="E80" s="6">
        <v>95</v>
      </c>
      <c r="F80" s="6">
        <v>55</v>
      </c>
      <c r="G80" s="6">
        <v>47</v>
      </c>
      <c r="H80" s="6">
        <v>41</v>
      </c>
      <c r="I80" s="35" t="s">
        <v>316</v>
      </c>
      <c r="J80" s="6" t="str">
        <f>VLOOKUP(C80,'class, teacher, Subjects '!A:B,2,0)</f>
        <v>Mr. Johnson</v>
      </c>
      <c r="K80" s="6">
        <f t="shared" si="7"/>
        <v>238</v>
      </c>
      <c r="L80" s="6">
        <f t="shared" si="8"/>
        <v>59.5</v>
      </c>
      <c r="M80" s="6" t="str">
        <f t="shared" si="10"/>
        <v>Below 75%</v>
      </c>
      <c r="N80" s="6" t="str">
        <f t="shared" si="11"/>
        <v>Pass</v>
      </c>
      <c r="O80" s="6" t="str">
        <f t="shared" si="12"/>
        <v/>
      </c>
      <c r="P80" s="6" t="str">
        <f t="shared" si="13"/>
        <v>D</v>
      </c>
      <c r="R80" t="str">
        <f t="shared" si="9"/>
        <v>22-01-2024</v>
      </c>
    </row>
    <row r="81" spans="1:18" x14ac:dyDescent="0.3">
      <c r="A81" s="13" t="s">
        <v>88</v>
      </c>
      <c r="B81" s="7" t="s">
        <v>167</v>
      </c>
      <c r="C81" s="7">
        <v>9</v>
      </c>
      <c r="D81" s="7" t="s">
        <v>241</v>
      </c>
      <c r="E81" s="7">
        <v>69</v>
      </c>
      <c r="F81" s="7">
        <v>58</v>
      </c>
      <c r="G81" s="7">
        <v>96</v>
      </c>
      <c r="H81" s="7">
        <v>58</v>
      </c>
      <c r="I81" s="34" t="s">
        <v>317</v>
      </c>
      <c r="J81" s="7" t="str">
        <f>VLOOKUP(C81,'class, teacher, Subjects '!A:B,2,0)</f>
        <v>Mr. Johnson</v>
      </c>
      <c r="K81" s="7">
        <f t="shared" si="7"/>
        <v>281</v>
      </c>
      <c r="L81" s="7">
        <f t="shared" si="8"/>
        <v>70.25</v>
      </c>
      <c r="M81" s="7" t="str">
        <f t="shared" si="10"/>
        <v>Below 75%</v>
      </c>
      <c r="N81" s="7" t="str">
        <f t="shared" si="11"/>
        <v>Pass</v>
      </c>
      <c r="O81" s="7" t="str">
        <f t="shared" si="12"/>
        <v/>
      </c>
      <c r="P81" s="7" t="str">
        <f t="shared" si="13"/>
        <v>B</v>
      </c>
      <c r="R81" t="str">
        <f t="shared" si="9"/>
        <v>14-06-2022</v>
      </c>
    </row>
    <row r="82" spans="1:18" x14ac:dyDescent="0.3">
      <c r="A82" s="14" t="s">
        <v>89</v>
      </c>
      <c r="B82" s="6" t="s">
        <v>128</v>
      </c>
      <c r="C82" s="6">
        <v>9</v>
      </c>
      <c r="D82" s="6" t="s">
        <v>240</v>
      </c>
      <c r="E82" s="6">
        <v>87</v>
      </c>
      <c r="F82" s="6">
        <v>71</v>
      </c>
      <c r="G82" s="6">
        <v>98</v>
      </c>
      <c r="H82" s="6">
        <v>72</v>
      </c>
      <c r="I82" s="35" t="s">
        <v>318</v>
      </c>
      <c r="J82" s="6" t="str">
        <f>VLOOKUP(C82,'class, teacher, Subjects '!A:B,2,0)</f>
        <v>Mr. Johnson</v>
      </c>
      <c r="K82" s="6">
        <f t="shared" si="7"/>
        <v>328</v>
      </c>
      <c r="L82" s="6">
        <f t="shared" si="8"/>
        <v>82</v>
      </c>
      <c r="M82" s="6" t="str">
        <f t="shared" si="10"/>
        <v>Above 75%</v>
      </c>
      <c r="N82" s="6" t="str">
        <f t="shared" si="11"/>
        <v>Pass</v>
      </c>
      <c r="O82" s="6" t="str">
        <f t="shared" si="12"/>
        <v/>
      </c>
      <c r="P82" s="6" t="str">
        <f t="shared" si="13"/>
        <v>A</v>
      </c>
      <c r="R82" t="str">
        <f t="shared" si="9"/>
        <v>02-06-2022</v>
      </c>
    </row>
    <row r="83" spans="1:18" x14ac:dyDescent="0.3">
      <c r="A83" s="13" t="s">
        <v>90</v>
      </c>
      <c r="B83" s="7" t="s">
        <v>168</v>
      </c>
      <c r="C83" s="7">
        <v>9</v>
      </c>
      <c r="D83" s="7" t="s">
        <v>241</v>
      </c>
      <c r="E83" s="7">
        <v>75</v>
      </c>
      <c r="F83" s="7">
        <v>62</v>
      </c>
      <c r="G83" s="7">
        <v>45</v>
      </c>
      <c r="H83" s="7">
        <v>93</v>
      </c>
      <c r="I83" s="34" t="s">
        <v>319</v>
      </c>
      <c r="J83" s="7" t="str">
        <f>VLOOKUP(C83,'class, teacher, Subjects '!A:B,2,0)</f>
        <v>Mr. Johnson</v>
      </c>
      <c r="K83" s="7">
        <f t="shared" si="7"/>
        <v>275</v>
      </c>
      <c r="L83" s="7">
        <f t="shared" si="8"/>
        <v>68.75</v>
      </c>
      <c r="M83" s="7" t="str">
        <f t="shared" si="10"/>
        <v>Below 75%</v>
      </c>
      <c r="N83" s="7" t="str">
        <f t="shared" si="11"/>
        <v>Pass</v>
      </c>
      <c r="O83" s="7" t="str">
        <f t="shared" si="12"/>
        <v/>
      </c>
      <c r="P83" s="7" t="str">
        <f t="shared" si="13"/>
        <v>C</v>
      </c>
      <c r="R83" t="str">
        <f t="shared" si="9"/>
        <v>05-12-2020</v>
      </c>
    </row>
    <row r="84" spans="1:18" x14ac:dyDescent="0.3">
      <c r="A84" s="14" t="s">
        <v>91</v>
      </c>
      <c r="B84" s="6" t="s">
        <v>169</v>
      </c>
      <c r="C84" s="6">
        <v>10</v>
      </c>
      <c r="D84" s="6" t="s">
        <v>240</v>
      </c>
      <c r="E84" s="6">
        <v>87</v>
      </c>
      <c r="F84" s="6">
        <v>63</v>
      </c>
      <c r="G84" s="6">
        <v>48</v>
      </c>
      <c r="H84" s="6">
        <v>49</v>
      </c>
      <c r="I84" s="35" t="s">
        <v>320</v>
      </c>
      <c r="J84" s="6" t="str">
        <f>VLOOKUP(C84,'class, teacher, Subjects '!A:B,2,0)</f>
        <v>Miss Thompson</v>
      </c>
      <c r="K84" s="6">
        <f t="shared" si="7"/>
        <v>247</v>
      </c>
      <c r="L84" s="6">
        <f t="shared" si="8"/>
        <v>61.750000000000007</v>
      </c>
      <c r="M84" s="6" t="str">
        <f t="shared" si="10"/>
        <v>Below 75%</v>
      </c>
      <c r="N84" s="6" t="str">
        <f t="shared" si="11"/>
        <v>Pass</v>
      </c>
      <c r="O84" s="6" t="str">
        <f t="shared" si="12"/>
        <v/>
      </c>
      <c r="P84" s="6" t="str">
        <f t="shared" si="13"/>
        <v>C</v>
      </c>
      <c r="R84" t="str">
        <f t="shared" si="9"/>
        <v>29-07-2023</v>
      </c>
    </row>
    <row r="85" spans="1:18" x14ac:dyDescent="0.3">
      <c r="A85" s="13" t="s">
        <v>92</v>
      </c>
      <c r="B85" s="7" t="s">
        <v>170</v>
      </c>
      <c r="C85" s="7">
        <v>8</v>
      </c>
      <c r="D85" s="7" t="s">
        <v>240</v>
      </c>
      <c r="E85" s="7">
        <v>97</v>
      </c>
      <c r="F85" s="7">
        <v>51</v>
      </c>
      <c r="G85" s="7">
        <v>51</v>
      </c>
      <c r="H85" s="7">
        <v>47</v>
      </c>
      <c r="I85" s="34" t="s">
        <v>321</v>
      </c>
      <c r="J85" s="7" t="str">
        <f>VLOOKUP(C85,'class, teacher, Subjects '!A:B,2,0)</f>
        <v>Mrs. Parker</v>
      </c>
      <c r="K85" s="7">
        <f t="shared" si="7"/>
        <v>246</v>
      </c>
      <c r="L85" s="7">
        <f t="shared" si="8"/>
        <v>61.5</v>
      </c>
      <c r="M85" s="7" t="str">
        <f t="shared" si="10"/>
        <v>Below 75%</v>
      </c>
      <c r="N85" s="7" t="str">
        <f t="shared" si="11"/>
        <v>Pass</v>
      </c>
      <c r="O85" s="7" t="str">
        <f t="shared" si="12"/>
        <v/>
      </c>
      <c r="P85" s="7" t="str">
        <f t="shared" si="13"/>
        <v>C</v>
      </c>
      <c r="R85" t="str">
        <f t="shared" si="9"/>
        <v>06-08-2021</v>
      </c>
    </row>
    <row r="86" spans="1:18" x14ac:dyDescent="0.3">
      <c r="A86" s="14" t="s">
        <v>93</v>
      </c>
      <c r="B86" s="6" t="s">
        <v>171</v>
      </c>
      <c r="C86" s="6">
        <v>9</v>
      </c>
      <c r="D86" s="6" t="s">
        <v>241</v>
      </c>
      <c r="E86" s="6">
        <v>76</v>
      </c>
      <c r="F86" s="6">
        <v>42</v>
      </c>
      <c r="G86" s="6">
        <v>79</v>
      </c>
      <c r="H86" s="6">
        <v>73</v>
      </c>
      <c r="I86" s="35" t="s">
        <v>322</v>
      </c>
      <c r="J86" s="6" t="str">
        <f>VLOOKUP(C86,'class, teacher, Subjects '!A:B,2,0)</f>
        <v>Mr. Johnson</v>
      </c>
      <c r="K86" s="6">
        <f t="shared" si="7"/>
        <v>270</v>
      </c>
      <c r="L86" s="6">
        <f t="shared" si="8"/>
        <v>67.5</v>
      </c>
      <c r="M86" s="6" t="str">
        <f t="shared" si="10"/>
        <v>Below 75%</v>
      </c>
      <c r="N86" s="6" t="str">
        <f t="shared" si="11"/>
        <v>Pass</v>
      </c>
      <c r="O86" s="6" t="str">
        <f t="shared" si="12"/>
        <v/>
      </c>
      <c r="P86" s="6" t="str">
        <f t="shared" si="13"/>
        <v>C</v>
      </c>
      <c r="R86" t="str">
        <f t="shared" si="9"/>
        <v>24-06-2020</v>
      </c>
    </row>
    <row r="87" spans="1:18" x14ac:dyDescent="0.3">
      <c r="A87" s="13" t="s">
        <v>94</v>
      </c>
      <c r="B87" s="7" t="s">
        <v>145</v>
      </c>
      <c r="C87" s="7">
        <v>8</v>
      </c>
      <c r="D87" s="7" t="s">
        <v>240</v>
      </c>
      <c r="E87" s="7">
        <v>68</v>
      </c>
      <c r="F87" s="7">
        <v>51</v>
      </c>
      <c r="G87" s="7">
        <v>53</v>
      </c>
      <c r="H87" s="7">
        <v>99</v>
      </c>
      <c r="I87" s="34" t="s">
        <v>323</v>
      </c>
      <c r="J87" s="7" t="str">
        <f>VLOOKUP(C87,'class, teacher, Subjects '!A:B,2,0)</f>
        <v>Mrs. Parker</v>
      </c>
      <c r="K87" s="7">
        <f t="shared" si="7"/>
        <v>271</v>
      </c>
      <c r="L87" s="7">
        <f t="shared" si="8"/>
        <v>67.75</v>
      </c>
      <c r="M87" s="7" t="str">
        <f t="shared" si="10"/>
        <v>Below 75%</v>
      </c>
      <c r="N87" s="7" t="str">
        <f t="shared" si="11"/>
        <v>Pass</v>
      </c>
      <c r="O87" s="7" t="str">
        <f t="shared" si="12"/>
        <v/>
      </c>
      <c r="P87" s="7" t="str">
        <f t="shared" si="13"/>
        <v>C</v>
      </c>
      <c r="R87" t="str">
        <f t="shared" si="9"/>
        <v>27-01-2024</v>
      </c>
    </row>
    <row r="88" spans="1:18" x14ac:dyDescent="0.3">
      <c r="A88" s="14" t="s">
        <v>95</v>
      </c>
      <c r="B88" s="6" t="s">
        <v>130</v>
      </c>
      <c r="C88" s="6">
        <v>8</v>
      </c>
      <c r="D88" s="6" t="s">
        <v>240</v>
      </c>
      <c r="E88" s="6">
        <v>62</v>
      </c>
      <c r="F88" s="6">
        <v>79</v>
      </c>
      <c r="G88" s="6">
        <v>95</v>
      </c>
      <c r="H88" s="6">
        <v>82</v>
      </c>
      <c r="I88" s="35" t="s">
        <v>324</v>
      </c>
      <c r="J88" s="6" t="str">
        <f>VLOOKUP(C88,'class, teacher, Subjects '!A:B,2,0)</f>
        <v>Mrs. Parker</v>
      </c>
      <c r="K88" s="6">
        <f t="shared" si="7"/>
        <v>318</v>
      </c>
      <c r="L88" s="6">
        <f t="shared" si="8"/>
        <v>79.5</v>
      </c>
      <c r="M88" s="6" t="str">
        <f t="shared" si="10"/>
        <v>Above 75%</v>
      </c>
      <c r="N88" s="6" t="str">
        <f t="shared" si="11"/>
        <v>Pass</v>
      </c>
      <c r="O88" s="6" t="str">
        <f t="shared" si="12"/>
        <v/>
      </c>
      <c r="P88" s="6" t="str">
        <f t="shared" si="13"/>
        <v>B</v>
      </c>
      <c r="R88" t="str">
        <f t="shared" si="9"/>
        <v>19-11-2023</v>
      </c>
    </row>
    <row r="89" spans="1:18" x14ac:dyDescent="0.3">
      <c r="A89" s="13" t="s">
        <v>96</v>
      </c>
      <c r="B89" s="7" t="s">
        <v>171</v>
      </c>
      <c r="C89" s="7">
        <v>9</v>
      </c>
      <c r="D89" s="7" t="s">
        <v>240</v>
      </c>
      <c r="E89" s="7">
        <v>99</v>
      </c>
      <c r="F89" s="7">
        <v>64</v>
      </c>
      <c r="G89" s="7">
        <v>46</v>
      </c>
      <c r="H89" s="7">
        <v>58</v>
      </c>
      <c r="I89" s="34" t="s">
        <v>325</v>
      </c>
      <c r="J89" s="7" t="str">
        <f>VLOOKUP(C89,'class, teacher, Subjects '!A:B,2,0)</f>
        <v>Mr. Johnson</v>
      </c>
      <c r="K89" s="7">
        <f t="shared" si="7"/>
        <v>267</v>
      </c>
      <c r="L89" s="7">
        <f t="shared" si="8"/>
        <v>66.75</v>
      </c>
      <c r="M89" s="7" t="str">
        <f t="shared" si="10"/>
        <v>Below 75%</v>
      </c>
      <c r="N89" s="7" t="str">
        <f t="shared" si="11"/>
        <v>Pass</v>
      </c>
      <c r="O89" s="7" t="str">
        <f t="shared" si="12"/>
        <v/>
      </c>
      <c r="P89" s="7" t="str">
        <f t="shared" si="13"/>
        <v>C</v>
      </c>
      <c r="R89" t="str">
        <f t="shared" si="9"/>
        <v>13-09-2024</v>
      </c>
    </row>
    <row r="90" spans="1:18" x14ac:dyDescent="0.3">
      <c r="A90" s="14" t="s">
        <v>97</v>
      </c>
      <c r="B90" s="6" t="s">
        <v>172</v>
      </c>
      <c r="C90" s="6">
        <v>9</v>
      </c>
      <c r="D90" s="6" t="s">
        <v>241</v>
      </c>
      <c r="E90" s="6">
        <v>93</v>
      </c>
      <c r="F90" s="6">
        <v>90</v>
      </c>
      <c r="G90" s="6">
        <v>54</v>
      </c>
      <c r="H90" s="6">
        <v>41</v>
      </c>
      <c r="I90" s="35" t="s">
        <v>326</v>
      </c>
      <c r="J90" s="6" t="str">
        <f>VLOOKUP(C90,'class, teacher, Subjects '!A:B,2,0)</f>
        <v>Mr. Johnson</v>
      </c>
      <c r="K90" s="6">
        <f t="shared" si="7"/>
        <v>278</v>
      </c>
      <c r="L90" s="6">
        <f t="shared" si="8"/>
        <v>69.5</v>
      </c>
      <c r="M90" s="6" t="str">
        <f t="shared" si="10"/>
        <v>Below 75%</v>
      </c>
      <c r="N90" s="6" t="str">
        <f t="shared" si="11"/>
        <v>Pass</v>
      </c>
      <c r="O90" s="6" t="str">
        <f t="shared" si="12"/>
        <v/>
      </c>
      <c r="P90" s="6" t="str">
        <f t="shared" si="13"/>
        <v>C</v>
      </c>
      <c r="R90" t="str">
        <f t="shared" si="9"/>
        <v>28-07-2024</v>
      </c>
    </row>
    <row r="91" spans="1:18" x14ac:dyDescent="0.3">
      <c r="A91" s="13" t="s">
        <v>98</v>
      </c>
      <c r="B91" s="7" t="s">
        <v>164</v>
      </c>
      <c r="C91" s="7">
        <v>10</v>
      </c>
      <c r="D91" s="7" t="s">
        <v>240</v>
      </c>
      <c r="E91" s="7">
        <v>41</v>
      </c>
      <c r="F91" s="7">
        <v>93</v>
      </c>
      <c r="G91" s="7">
        <v>94</v>
      </c>
      <c r="H91" s="7">
        <v>73</v>
      </c>
      <c r="I91" s="34" t="s">
        <v>327</v>
      </c>
      <c r="J91" s="7" t="str">
        <f>VLOOKUP(C91,'class, teacher, Subjects '!A:B,2,0)</f>
        <v>Miss Thompson</v>
      </c>
      <c r="K91" s="7">
        <f t="shared" si="7"/>
        <v>301</v>
      </c>
      <c r="L91" s="7">
        <f t="shared" si="8"/>
        <v>75.25</v>
      </c>
      <c r="M91" s="7" t="str">
        <f t="shared" si="10"/>
        <v>Above 75%</v>
      </c>
      <c r="N91" s="7" t="str">
        <f t="shared" si="11"/>
        <v>Pass</v>
      </c>
      <c r="O91" s="7" t="str">
        <f t="shared" si="12"/>
        <v/>
      </c>
      <c r="P91" s="7" t="str">
        <f t="shared" si="13"/>
        <v>B</v>
      </c>
      <c r="R91" t="str">
        <f t="shared" si="9"/>
        <v>10-11-2020</v>
      </c>
    </row>
    <row r="92" spans="1:18" x14ac:dyDescent="0.3">
      <c r="A92" s="14" t="s">
        <v>99</v>
      </c>
      <c r="B92" s="6" t="s">
        <v>173</v>
      </c>
      <c r="C92" s="6">
        <v>10</v>
      </c>
      <c r="D92" s="6" t="s">
        <v>240</v>
      </c>
      <c r="E92" s="6">
        <v>56</v>
      </c>
      <c r="F92" s="6">
        <v>42</v>
      </c>
      <c r="G92" s="6">
        <v>45</v>
      </c>
      <c r="H92" s="6">
        <v>82</v>
      </c>
      <c r="I92" s="35" t="s">
        <v>328</v>
      </c>
      <c r="J92" s="6" t="str">
        <f>VLOOKUP(C92,'class, teacher, Subjects '!A:B,2,0)</f>
        <v>Miss Thompson</v>
      </c>
      <c r="K92" s="6">
        <f t="shared" si="7"/>
        <v>225</v>
      </c>
      <c r="L92" s="6">
        <f t="shared" si="8"/>
        <v>56.25</v>
      </c>
      <c r="M92" s="6" t="str">
        <f t="shared" si="10"/>
        <v>Below 75%</v>
      </c>
      <c r="N92" s="6" t="str">
        <f t="shared" si="11"/>
        <v>Pass</v>
      </c>
      <c r="O92" s="6" t="str">
        <f t="shared" si="12"/>
        <v/>
      </c>
      <c r="P92" s="6" t="str">
        <f t="shared" si="13"/>
        <v>D</v>
      </c>
      <c r="R92" t="str">
        <f t="shared" si="9"/>
        <v>31-12-2020</v>
      </c>
    </row>
    <row r="93" spans="1:18" x14ac:dyDescent="0.3">
      <c r="A93" s="13" t="s">
        <v>100</v>
      </c>
      <c r="B93" s="7" t="s">
        <v>174</v>
      </c>
      <c r="C93" s="7">
        <v>9</v>
      </c>
      <c r="D93" s="7" t="s">
        <v>240</v>
      </c>
      <c r="E93" s="7">
        <v>78</v>
      </c>
      <c r="F93" s="7">
        <v>64</v>
      </c>
      <c r="G93" s="7">
        <v>72</v>
      </c>
      <c r="H93" s="7">
        <v>94</v>
      </c>
      <c r="I93" s="34" t="s">
        <v>329</v>
      </c>
      <c r="J93" s="7" t="str">
        <f>VLOOKUP(C93,'class, teacher, Subjects '!A:B,2,0)</f>
        <v>Mr. Johnson</v>
      </c>
      <c r="K93" s="7">
        <f t="shared" si="7"/>
        <v>308</v>
      </c>
      <c r="L93" s="7">
        <f t="shared" si="8"/>
        <v>77</v>
      </c>
      <c r="M93" s="7" t="str">
        <f t="shared" si="10"/>
        <v>Above 75%</v>
      </c>
      <c r="N93" s="7" t="str">
        <f t="shared" si="11"/>
        <v>Pass</v>
      </c>
      <c r="O93" s="7" t="str">
        <f t="shared" si="12"/>
        <v/>
      </c>
      <c r="P93" s="7" t="str">
        <f t="shared" si="13"/>
        <v>B</v>
      </c>
      <c r="R93" t="str">
        <f t="shared" si="9"/>
        <v>15-10-2024</v>
      </c>
    </row>
    <row r="94" spans="1:18" x14ac:dyDescent="0.3">
      <c r="A94" s="14" t="s">
        <v>101</v>
      </c>
      <c r="B94" s="6" t="s">
        <v>175</v>
      </c>
      <c r="C94" s="6">
        <v>10</v>
      </c>
      <c r="D94" s="6" t="s">
        <v>240</v>
      </c>
      <c r="E94" s="6">
        <v>98</v>
      </c>
      <c r="F94" s="6">
        <v>53</v>
      </c>
      <c r="G94" s="6">
        <v>87</v>
      </c>
      <c r="H94" s="6">
        <v>45</v>
      </c>
      <c r="I94" s="35" t="s">
        <v>330</v>
      </c>
      <c r="J94" s="6" t="str">
        <f>VLOOKUP(C94,'class, teacher, Subjects '!A:B,2,0)</f>
        <v>Miss Thompson</v>
      </c>
      <c r="K94" s="6">
        <f t="shared" si="7"/>
        <v>283</v>
      </c>
      <c r="L94" s="6">
        <f t="shared" si="8"/>
        <v>70.75</v>
      </c>
      <c r="M94" s="6" t="str">
        <f t="shared" si="10"/>
        <v>Below 75%</v>
      </c>
      <c r="N94" s="6" t="str">
        <f t="shared" si="11"/>
        <v>Pass</v>
      </c>
      <c r="O94" s="6" t="str">
        <f t="shared" si="12"/>
        <v/>
      </c>
      <c r="P94" s="6" t="str">
        <f t="shared" si="13"/>
        <v>B</v>
      </c>
      <c r="R94" t="str">
        <f t="shared" si="9"/>
        <v>12-08-2023</v>
      </c>
    </row>
    <row r="95" spans="1:18" x14ac:dyDescent="0.3">
      <c r="A95" s="13" t="s">
        <v>102</v>
      </c>
      <c r="B95" s="7" t="s">
        <v>158</v>
      </c>
      <c r="C95" s="7">
        <v>10</v>
      </c>
      <c r="D95" s="7" t="s">
        <v>240</v>
      </c>
      <c r="E95" s="7">
        <v>55</v>
      </c>
      <c r="F95" s="7">
        <v>92</v>
      </c>
      <c r="G95" s="7">
        <v>73</v>
      </c>
      <c r="H95" s="7">
        <v>66</v>
      </c>
      <c r="I95" s="34" t="s">
        <v>331</v>
      </c>
      <c r="J95" s="7" t="str">
        <f>VLOOKUP(C95,'class, teacher, Subjects '!A:B,2,0)</f>
        <v>Miss Thompson</v>
      </c>
      <c r="K95" s="7">
        <f t="shared" si="7"/>
        <v>286</v>
      </c>
      <c r="L95" s="7">
        <f t="shared" si="8"/>
        <v>71.5</v>
      </c>
      <c r="M95" s="7" t="str">
        <f t="shared" si="10"/>
        <v>Below 75%</v>
      </c>
      <c r="N95" s="7" t="str">
        <f t="shared" si="11"/>
        <v>Pass</v>
      </c>
      <c r="O95" s="7" t="str">
        <f t="shared" si="12"/>
        <v/>
      </c>
      <c r="P95" s="7" t="str">
        <f t="shared" si="13"/>
        <v>B</v>
      </c>
      <c r="R95" t="str">
        <f t="shared" si="9"/>
        <v>23-05-2021</v>
      </c>
    </row>
    <row r="96" spans="1:18" x14ac:dyDescent="0.3">
      <c r="A96" s="14" t="s">
        <v>103</v>
      </c>
      <c r="B96" s="6" t="s">
        <v>172</v>
      </c>
      <c r="C96" s="6">
        <v>10</v>
      </c>
      <c r="D96" s="6" t="s">
        <v>240</v>
      </c>
      <c r="E96" s="6">
        <v>57</v>
      </c>
      <c r="F96" s="6">
        <v>52</v>
      </c>
      <c r="G96" s="6">
        <v>94</v>
      </c>
      <c r="H96" s="6">
        <v>94</v>
      </c>
      <c r="I96" s="35" t="s">
        <v>332</v>
      </c>
      <c r="J96" s="6" t="str">
        <f>VLOOKUP(C96,'class, teacher, Subjects '!A:B,2,0)</f>
        <v>Miss Thompson</v>
      </c>
      <c r="K96" s="6">
        <f t="shared" si="7"/>
        <v>297</v>
      </c>
      <c r="L96" s="6">
        <f t="shared" si="8"/>
        <v>74.25</v>
      </c>
      <c r="M96" s="6" t="str">
        <f t="shared" si="10"/>
        <v>Below 75%</v>
      </c>
      <c r="N96" s="6" t="str">
        <f t="shared" si="11"/>
        <v>Pass</v>
      </c>
      <c r="O96" s="6" t="str">
        <f t="shared" si="12"/>
        <v/>
      </c>
      <c r="P96" s="6" t="str">
        <f t="shared" si="13"/>
        <v>B</v>
      </c>
      <c r="R96" t="str">
        <f t="shared" si="9"/>
        <v>24-08-2023</v>
      </c>
    </row>
    <row r="97" spans="1:18" x14ac:dyDescent="0.3">
      <c r="A97" s="13" t="s">
        <v>104</v>
      </c>
      <c r="B97" s="7" t="s">
        <v>166</v>
      </c>
      <c r="C97" s="7">
        <v>8</v>
      </c>
      <c r="D97" s="7" t="s">
        <v>241</v>
      </c>
      <c r="E97" s="7">
        <v>92</v>
      </c>
      <c r="F97" s="7">
        <v>68</v>
      </c>
      <c r="G97" s="7">
        <v>100</v>
      </c>
      <c r="H97" s="7">
        <v>46</v>
      </c>
      <c r="I97" s="34" t="s">
        <v>333</v>
      </c>
      <c r="J97" s="7" t="str">
        <f>VLOOKUP(C97,'class, teacher, Subjects '!A:B,2,0)</f>
        <v>Mrs. Parker</v>
      </c>
      <c r="K97" s="7">
        <f t="shared" si="7"/>
        <v>306</v>
      </c>
      <c r="L97" s="7">
        <f t="shared" si="8"/>
        <v>76.5</v>
      </c>
      <c r="M97" s="7" t="str">
        <f t="shared" si="10"/>
        <v>Above 75%</v>
      </c>
      <c r="N97" s="7" t="str">
        <f t="shared" si="11"/>
        <v>Pass</v>
      </c>
      <c r="O97" s="7" t="str">
        <f t="shared" si="12"/>
        <v/>
      </c>
      <c r="P97" s="7" t="str">
        <f t="shared" si="13"/>
        <v>B</v>
      </c>
      <c r="R97" t="str">
        <f t="shared" si="9"/>
        <v>05-02-2021</v>
      </c>
    </row>
    <row r="98" spans="1:18" x14ac:dyDescent="0.3">
      <c r="A98" s="14" t="s">
        <v>105</v>
      </c>
      <c r="B98" s="6" t="s">
        <v>176</v>
      </c>
      <c r="C98" s="6">
        <v>9</v>
      </c>
      <c r="D98" s="6" t="s">
        <v>241</v>
      </c>
      <c r="E98" s="6">
        <v>87</v>
      </c>
      <c r="F98" s="6">
        <v>73</v>
      </c>
      <c r="G98" s="6">
        <v>77</v>
      </c>
      <c r="H98" s="6">
        <v>89</v>
      </c>
      <c r="I98" s="35" t="s">
        <v>334</v>
      </c>
      <c r="J98" s="6" t="str">
        <f>VLOOKUP(C98,'class, teacher, Subjects '!A:B,2,0)</f>
        <v>Mr. Johnson</v>
      </c>
      <c r="K98" s="6">
        <f t="shared" si="7"/>
        <v>326</v>
      </c>
      <c r="L98" s="6">
        <f t="shared" si="8"/>
        <v>81.5</v>
      </c>
      <c r="M98" s="6" t="str">
        <f t="shared" si="10"/>
        <v>Above 75%</v>
      </c>
      <c r="N98" s="6" t="str">
        <f t="shared" si="11"/>
        <v>Pass</v>
      </c>
      <c r="O98" s="6" t="str">
        <f t="shared" si="12"/>
        <v/>
      </c>
      <c r="P98" s="6" t="str">
        <f t="shared" si="13"/>
        <v>A</v>
      </c>
      <c r="R98" t="str">
        <f t="shared" si="9"/>
        <v>06-10-2020</v>
      </c>
    </row>
    <row r="99" spans="1:18" x14ac:dyDescent="0.3">
      <c r="A99" s="13" t="s">
        <v>106</v>
      </c>
      <c r="B99" s="7" t="s">
        <v>177</v>
      </c>
      <c r="C99" s="7">
        <v>10</v>
      </c>
      <c r="D99" s="7" t="s">
        <v>240</v>
      </c>
      <c r="E99" s="7">
        <v>81</v>
      </c>
      <c r="F99" s="7" t="s">
        <v>431</v>
      </c>
      <c r="G99" s="7">
        <v>65</v>
      </c>
      <c r="H99" s="7">
        <v>98</v>
      </c>
      <c r="I99" s="34" t="s">
        <v>335</v>
      </c>
      <c r="J99" s="7" t="str">
        <f>VLOOKUP(C99,'class, teacher, Subjects '!A:B,2,0)</f>
        <v>Miss Thompson</v>
      </c>
      <c r="K99" s="7">
        <f t="shared" si="7"/>
        <v>244</v>
      </c>
      <c r="L99" s="7">
        <f t="shared" si="8"/>
        <v>61</v>
      </c>
      <c r="M99" s="7" t="str">
        <f t="shared" si="10"/>
        <v>Below 75%</v>
      </c>
      <c r="N99" s="7" t="str">
        <f t="shared" si="11"/>
        <v>Pass</v>
      </c>
      <c r="O99" s="7" t="str">
        <f t="shared" si="12"/>
        <v/>
      </c>
      <c r="P99" s="7" t="str">
        <f t="shared" si="13"/>
        <v>C</v>
      </c>
      <c r="R99" t="str">
        <f t="shared" si="9"/>
        <v>16-09-2022</v>
      </c>
    </row>
    <row r="100" spans="1:18" x14ac:dyDescent="0.3">
      <c r="A100" s="14" t="s">
        <v>107</v>
      </c>
      <c r="B100" s="6" t="s">
        <v>138</v>
      </c>
      <c r="C100" s="6">
        <v>10</v>
      </c>
      <c r="D100" s="6" t="s">
        <v>240</v>
      </c>
      <c r="E100" s="6">
        <v>80</v>
      </c>
      <c r="F100" s="6">
        <v>54</v>
      </c>
      <c r="G100" s="6">
        <v>48</v>
      </c>
      <c r="H100" s="6">
        <v>97</v>
      </c>
      <c r="I100" s="35" t="s">
        <v>336</v>
      </c>
      <c r="J100" s="6" t="str">
        <f>VLOOKUP(C100,'class, teacher, Subjects '!A:B,2,0)</f>
        <v>Miss Thompson</v>
      </c>
      <c r="K100" s="6">
        <f t="shared" si="7"/>
        <v>279</v>
      </c>
      <c r="L100" s="6">
        <f t="shared" si="8"/>
        <v>69.75</v>
      </c>
      <c r="M100" s="6" t="str">
        <f t="shared" si="10"/>
        <v>Below 75%</v>
      </c>
      <c r="N100" s="6" t="str">
        <f t="shared" si="11"/>
        <v>Pass</v>
      </c>
      <c r="O100" s="6" t="str">
        <f t="shared" si="12"/>
        <v/>
      </c>
      <c r="P100" s="6" t="str">
        <f t="shared" si="13"/>
        <v>C</v>
      </c>
      <c r="R100" t="str">
        <f t="shared" si="9"/>
        <v>17-05-2024</v>
      </c>
    </row>
    <row r="101" spans="1:18" x14ac:dyDescent="0.3">
      <c r="A101" s="13" t="s">
        <v>108</v>
      </c>
      <c r="B101" s="7" t="s">
        <v>156</v>
      </c>
      <c r="C101" s="7">
        <v>8</v>
      </c>
      <c r="D101" s="7" t="s">
        <v>240</v>
      </c>
      <c r="E101" s="7">
        <v>53</v>
      </c>
      <c r="F101" s="7">
        <v>87</v>
      </c>
      <c r="G101" s="7">
        <v>47</v>
      </c>
      <c r="H101" s="7">
        <v>91</v>
      </c>
      <c r="I101" s="34" t="s">
        <v>337</v>
      </c>
      <c r="J101" s="7" t="str">
        <f>VLOOKUP(C101,'class, teacher, Subjects '!A:B,2,0)</f>
        <v>Mrs. Parker</v>
      </c>
      <c r="K101" s="7">
        <f t="shared" si="7"/>
        <v>278</v>
      </c>
      <c r="L101" s="7">
        <f t="shared" si="8"/>
        <v>69.5</v>
      </c>
      <c r="M101" s="7" t="str">
        <f t="shared" si="10"/>
        <v>Below 75%</v>
      </c>
      <c r="N101" s="7" t="str">
        <f t="shared" si="11"/>
        <v>Pass</v>
      </c>
      <c r="O101" s="7" t="str">
        <f t="shared" si="12"/>
        <v/>
      </c>
      <c r="P101" s="7" t="str">
        <f t="shared" si="13"/>
        <v>C</v>
      </c>
      <c r="R101" t="str">
        <f t="shared" si="9"/>
        <v>14-11-2024</v>
      </c>
    </row>
    <row r="102" spans="1:18" x14ac:dyDescent="0.3">
      <c r="A102" s="14" t="s">
        <v>19</v>
      </c>
      <c r="B102" s="6" t="s">
        <v>178</v>
      </c>
      <c r="C102" s="6">
        <v>8</v>
      </c>
      <c r="D102" s="6" t="s">
        <v>241</v>
      </c>
      <c r="E102" s="6" t="s">
        <v>431</v>
      </c>
      <c r="F102" s="6">
        <v>79</v>
      </c>
      <c r="G102" s="6">
        <v>89</v>
      </c>
      <c r="H102" s="6">
        <v>76</v>
      </c>
      <c r="I102" s="35" t="s">
        <v>338</v>
      </c>
      <c r="J102" s="6" t="str">
        <f>VLOOKUP(C102,'class, teacher, Subjects '!A:B,2,0)</f>
        <v>Mrs. Parker</v>
      </c>
      <c r="K102" s="6">
        <f t="shared" si="7"/>
        <v>244</v>
      </c>
      <c r="L102" s="6">
        <f t="shared" si="8"/>
        <v>61</v>
      </c>
      <c r="M102" s="6" t="str">
        <f t="shared" si="10"/>
        <v>Below 75%</v>
      </c>
      <c r="N102" s="6" t="str">
        <f t="shared" si="11"/>
        <v>Pass</v>
      </c>
      <c r="O102" s="6" t="str">
        <f t="shared" si="12"/>
        <v/>
      </c>
      <c r="P102" s="6" t="str">
        <f t="shared" si="13"/>
        <v>C</v>
      </c>
      <c r="R102" t="str">
        <f t="shared" si="9"/>
        <v>09-12-2024</v>
      </c>
    </row>
    <row r="103" spans="1:18" x14ac:dyDescent="0.3">
      <c r="A103" s="13" t="s">
        <v>20</v>
      </c>
      <c r="B103" s="7" t="s">
        <v>179</v>
      </c>
      <c r="C103" s="7">
        <v>9</v>
      </c>
      <c r="D103" s="7" t="s">
        <v>240</v>
      </c>
      <c r="E103" s="7">
        <v>86</v>
      </c>
      <c r="F103" s="7">
        <v>51</v>
      </c>
      <c r="G103" s="7">
        <v>89</v>
      </c>
      <c r="H103" s="7">
        <v>92</v>
      </c>
      <c r="I103" s="34" t="s">
        <v>339</v>
      </c>
      <c r="J103" s="7" t="str">
        <f>VLOOKUP(C103,'class, teacher, Subjects '!A:B,2,0)</f>
        <v>Mr. Johnson</v>
      </c>
      <c r="K103" s="7">
        <f t="shared" si="7"/>
        <v>318</v>
      </c>
      <c r="L103" s="7">
        <f t="shared" si="8"/>
        <v>79.5</v>
      </c>
      <c r="M103" s="7" t="str">
        <f t="shared" si="10"/>
        <v>Above 75%</v>
      </c>
      <c r="N103" s="7" t="str">
        <f t="shared" si="11"/>
        <v>Pass</v>
      </c>
      <c r="O103" s="7" t="str">
        <f t="shared" si="12"/>
        <v/>
      </c>
      <c r="P103" s="7" t="str">
        <f t="shared" si="13"/>
        <v>B</v>
      </c>
      <c r="R103" t="str">
        <f t="shared" si="9"/>
        <v>22-08-2020</v>
      </c>
    </row>
    <row r="104" spans="1:18" x14ac:dyDescent="0.3">
      <c r="A104" s="14" t="s">
        <v>21</v>
      </c>
      <c r="B104" s="6" t="s">
        <v>180</v>
      </c>
      <c r="C104" s="6">
        <v>10</v>
      </c>
      <c r="D104" s="6" t="s">
        <v>241</v>
      </c>
      <c r="E104" s="6">
        <v>78</v>
      </c>
      <c r="F104" s="6">
        <v>50</v>
      </c>
      <c r="G104" s="6">
        <v>69</v>
      </c>
      <c r="H104" s="6">
        <v>97</v>
      </c>
      <c r="I104" s="35" t="s">
        <v>340</v>
      </c>
      <c r="J104" s="6" t="str">
        <f>VLOOKUP(C104,'class, teacher, Subjects '!A:B,2,0)</f>
        <v>Miss Thompson</v>
      </c>
      <c r="K104" s="6">
        <f t="shared" si="7"/>
        <v>294</v>
      </c>
      <c r="L104" s="6">
        <f t="shared" si="8"/>
        <v>73.5</v>
      </c>
      <c r="M104" s="6" t="str">
        <f t="shared" si="10"/>
        <v>Below 75%</v>
      </c>
      <c r="N104" s="6" t="str">
        <f t="shared" si="11"/>
        <v>Pass</v>
      </c>
      <c r="O104" s="6" t="str">
        <f t="shared" si="12"/>
        <v/>
      </c>
      <c r="P104" s="6" t="str">
        <f t="shared" si="13"/>
        <v>B</v>
      </c>
      <c r="R104" t="str">
        <f t="shared" si="9"/>
        <v>30-11-2024</v>
      </c>
    </row>
    <row r="105" spans="1:18" x14ac:dyDescent="0.3">
      <c r="A105" s="13" t="s">
        <v>22</v>
      </c>
      <c r="B105" s="7" t="s">
        <v>181</v>
      </c>
      <c r="C105" s="7">
        <v>9</v>
      </c>
      <c r="D105" s="7" t="s">
        <v>240</v>
      </c>
      <c r="E105" s="7">
        <v>48</v>
      </c>
      <c r="F105" s="7">
        <v>85</v>
      </c>
      <c r="G105" s="7">
        <v>74</v>
      </c>
      <c r="H105" s="7">
        <v>68</v>
      </c>
      <c r="I105" s="34" t="s">
        <v>341</v>
      </c>
      <c r="J105" s="7" t="str">
        <f>VLOOKUP(C105,'class, teacher, Subjects '!A:B,2,0)</f>
        <v>Mr. Johnson</v>
      </c>
      <c r="K105" s="7">
        <f t="shared" si="7"/>
        <v>275</v>
      </c>
      <c r="L105" s="7">
        <f t="shared" si="8"/>
        <v>68.75</v>
      </c>
      <c r="M105" s="7" t="str">
        <f t="shared" si="10"/>
        <v>Below 75%</v>
      </c>
      <c r="N105" s="7" t="str">
        <f t="shared" si="11"/>
        <v>Pass</v>
      </c>
      <c r="O105" s="7" t="str">
        <f t="shared" si="12"/>
        <v/>
      </c>
      <c r="P105" s="7" t="str">
        <f t="shared" si="13"/>
        <v>C</v>
      </c>
      <c r="R105" t="str">
        <f t="shared" si="9"/>
        <v>21-03-2024</v>
      </c>
    </row>
    <row r="106" spans="1:18" x14ac:dyDescent="0.3">
      <c r="A106" s="14" t="s">
        <v>23</v>
      </c>
      <c r="B106" s="6" t="s">
        <v>182</v>
      </c>
      <c r="C106" s="6">
        <v>10</v>
      </c>
      <c r="D106" s="6" t="s">
        <v>241</v>
      </c>
      <c r="E106" s="6">
        <v>42</v>
      </c>
      <c r="F106" s="6">
        <v>81</v>
      </c>
      <c r="G106" s="6">
        <v>74</v>
      </c>
      <c r="H106" s="6">
        <v>55</v>
      </c>
      <c r="I106" s="35" t="s">
        <v>342</v>
      </c>
      <c r="J106" s="6" t="str">
        <f>VLOOKUP(C106,'class, teacher, Subjects '!A:B,2,0)</f>
        <v>Miss Thompson</v>
      </c>
      <c r="K106" s="6">
        <f t="shared" si="7"/>
        <v>252</v>
      </c>
      <c r="L106" s="6">
        <f t="shared" si="8"/>
        <v>63</v>
      </c>
      <c r="M106" s="6" t="str">
        <f t="shared" si="10"/>
        <v>Below 75%</v>
      </c>
      <c r="N106" s="6" t="str">
        <f t="shared" si="11"/>
        <v>Pass</v>
      </c>
      <c r="O106" s="6" t="str">
        <f t="shared" si="12"/>
        <v/>
      </c>
      <c r="P106" s="6" t="str">
        <f t="shared" si="13"/>
        <v>C</v>
      </c>
      <c r="R106" t="str">
        <f t="shared" si="9"/>
        <v>28-10-2020</v>
      </c>
    </row>
    <row r="107" spans="1:18" x14ac:dyDescent="0.3">
      <c r="A107" s="13" t="s">
        <v>24</v>
      </c>
      <c r="B107" s="7" t="s">
        <v>180</v>
      </c>
      <c r="C107" s="7">
        <v>9</v>
      </c>
      <c r="D107" s="7" t="s">
        <v>240</v>
      </c>
      <c r="E107" s="7">
        <v>48</v>
      </c>
      <c r="F107" s="7">
        <v>62</v>
      </c>
      <c r="G107" s="7">
        <v>48</v>
      </c>
      <c r="H107" s="7">
        <v>49</v>
      </c>
      <c r="I107" s="34" t="s">
        <v>343</v>
      </c>
      <c r="J107" s="7" t="str">
        <f>VLOOKUP(C107,'class, teacher, Subjects '!A:B,2,0)</f>
        <v>Mr. Johnson</v>
      </c>
      <c r="K107" s="7">
        <f t="shared" si="7"/>
        <v>207</v>
      </c>
      <c r="L107" s="7">
        <f t="shared" si="8"/>
        <v>51.749999999999993</v>
      </c>
      <c r="M107" s="7" t="str">
        <f t="shared" si="10"/>
        <v>Below 75%</v>
      </c>
      <c r="N107" s="7" t="str">
        <f t="shared" si="11"/>
        <v>Pass</v>
      </c>
      <c r="O107" s="7" t="str">
        <f t="shared" si="12"/>
        <v/>
      </c>
      <c r="P107" s="7" t="str">
        <f t="shared" si="13"/>
        <v>D</v>
      </c>
      <c r="R107" t="str">
        <f t="shared" si="9"/>
        <v>26-07-2022</v>
      </c>
    </row>
    <row r="108" spans="1:18" x14ac:dyDescent="0.3">
      <c r="A108" s="14" t="s">
        <v>25</v>
      </c>
      <c r="B108" s="6" t="s">
        <v>158</v>
      </c>
      <c r="C108" s="6">
        <v>10</v>
      </c>
      <c r="D108" s="6" t="s">
        <v>241</v>
      </c>
      <c r="E108" s="6">
        <v>54</v>
      </c>
      <c r="F108" s="6">
        <v>47</v>
      </c>
      <c r="G108" s="6">
        <v>99</v>
      </c>
      <c r="H108" s="6">
        <v>61</v>
      </c>
      <c r="I108" s="35" t="s">
        <v>344</v>
      </c>
      <c r="J108" s="6" t="str">
        <f>VLOOKUP(C108,'class, teacher, Subjects '!A:B,2,0)</f>
        <v>Miss Thompson</v>
      </c>
      <c r="K108" s="6">
        <f t="shared" si="7"/>
        <v>261</v>
      </c>
      <c r="L108" s="6">
        <f t="shared" si="8"/>
        <v>65.25</v>
      </c>
      <c r="M108" s="6" t="str">
        <f t="shared" si="10"/>
        <v>Below 75%</v>
      </c>
      <c r="N108" s="6" t="str">
        <f t="shared" si="11"/>
        <v>Pass</v>
      </c>
      <c r="O108" s="6" t="str">
        <f t="shared" si="12"/>
        <v/>
      </c>
      <c r="P108" s="6" t="str">
        <f t="shared" si="13"/>
        <v>C</v>
      </c>
      <c r="R108" t="str">
        <f t="shared" si="9"/>
        <v>03-06-2021</v>
      </c>
    </row>
    <row r="109" spans="1:18" x14ac:dyDescent="0.3">
      <c r="A109" s="13" t="s">
        <v>26</v>
      </c>
      <c r="B109" s="7" t="s">
        <v>158</v>
      </c>
      <c r="C109" s="7">
        <v>10</v>
      </c>
      <c r="D109" s="7" t="s">
        <v>240</v>
      </c>
      <c r="E109" s="7">
        <v>64</v>
      </c>
      <c r="F109" s="7">
        <v>72</v>
      </c>
      <c r="G109" s="7">
        <v>52</v>
      </c>
      <c r="H109" s="7">
        <v>59</v>
      </c>
      <c r="I109" s="34" t="s">
        <v>345</v>
      </c>
      <c r="J109" s="7" t="str">
        <f>VLOOKUP(C109,'class, teacher, Subjects '!A:B,2,0)</f>
        <v>Miss Thompson</v>
      </c>
      <c r="K109" s="7">
        <f t="shared" si="7"/>
        <v>247</v>
      </c>
      <c r="L109" s="7">
        <f t="shared" si="8"/>
        <v>61.750000000000007</v>
      </c>
      <c r="M109" s="7" t="str">
        <f t="shared" si="10"/>
        <v>Below 75%</v>
      </c>
      <c r="N109" s="7" t="str">
        <f t="shared" si="11"/>
        <v>Pass</v>
      </c>
      <c r="O109" s="7" t="str">
        <f t="shared" si="12"/>
        <v/>
      </c>
      <c r="P109" s="7" t="str">
        <f t="shared" si="13"/>
        <v>C</v>
      </c>
      <c r="R109" t="str">
        <f t="shared" si="9"/>
        <v>20-02-2021</v>
      </c>
    </row>
    <row r="110" spans="1:18" x14ac:dyDescent="0.3">
      <c r="A110" s="14" t="s">
        <v>27</v>
      </c>
      <c r="B110" s="6" t="s">
        <v>183</v>
      </c>
      <c r="C110" s="6">
        <v>8</v>
      </c>
      <c r="D110" s="6" t="s">
        <v>241</v>
      </c>
      <c r="E110" s="6">
        <v>64</v>
      </c>
      <c r="F110" s="6">
        <v>82</v>
      </c>
      <c r="G110" s="6">
        <v>75</v>
      </c>
      <c r="H110" s="6">
        <v>95</v>
      </c>
      <c r="I110" s="35" t="s">
        <v>346</v>
      </c>
      <c r="J110" s="6" t="str">
        <f>VLOOKUP(C110,'class, teacher, Subjects '!A:B,2,0)</f>
        <v>Mrs. Parker</v>
      </c>
      <c r="K110" s="6">
        <f t="shared" si="7"/>
        <v>316</v>
      </c>
      <c r="L110" s="6">
        <f t="shared" si="8"/>
        <v>79</v>
      </c>
      <c r="M110" s="6" t="str">
        <f t="shared" si="10"/>
        <v>Above 75%</v>
      </c>
      <c r="N110" s="6" t="str">
        <f t="shared" si="11"/>
        <v>Pass</v>
      </c>
      <c r="O110" s="6" t="str">
        <f t="shared" si="12"/>
        <v/>
      </c>
      <c r="P110" s="6" t="str">
        <f t="shared" si="13"/>
        <v>B</v>
      </c>
      <c r="R110" t="str">
        <f t="shared" si="9"/>
        <v>30-10-2022</v>
      </c>
    </row>
    <row r="111" spans="1:18" x14ac:dyDescent="0.3">
      <c r="A111" s="13" t="s">
        <v>28</v>
      </c>
      <c r="B111" s="7" t="s">
        <v>123</v>
      </c>
      <c r="C111" s="7">
        <v>10</v>
      </c>
      <c r="D111" s="7" t="s">
        <v>240</v>
      </c>
      <c r="E111" s="7">
        <v>59</v>
      </c>
      <c r="F111" s="7">
        <v>63</v>
      </c>
      <c r="G111" s="7">
        <v>72</v>
      </c>
      <c r="H111" s="7">
        <v>46</v>
      </c>
      <c r="I111" s="34" t="s">
        <v>347</v>
      </c>
      <c r="J111" s="7" t="str">
        <f>VLOOKUP(C111,'class, teacher, Subjects '!A:B,2,0)</f>
        <v>Miss Thompson</v>
      </c>
      <c r="K111" s="7">
        <f t="shared" si="7"/>
        <v>240</v>
      </c>
      <c r="L111" s="7">
        <f t="shared" si="8"/>
        <v>60</v>
      </c>
      <c r="M111" s="7" t="str">
        <f t="shared" si="10"/>
        <v>Below 75%</v>
      </c>
      <c r="N111" s="7" t="str">
        <f t="shared" si="11"/>
        <v>Pass</v>
      </c>
      <c r="O111" s="7" t="str">
        <f t="shared" si="12"/>
        <v/>
      </c>
      <c r="P111" s="7" t="str">
        <f t="shared" si="13"/>
        <v>D</v>
      </c>
      <c r="R111" t="str">
        <f t="shared" si="9"/>
        <v>19-10-2020</v>
      </c>
    </row>
    <row r="112" spans="1:18" x14ac:dyDescent="0.3">
      <c r="A112" s="14" t="s">
        <v>29</v>
      </c>
      <c r="B112" s="6" t="s">
        <v>184</v>
      </c>
      <c r="C112" s="6">
        <v>10</v>
      </c>
      <c r="D112" s="6" t="s">
        <v>240</v>
      </c>
      <c r="E112" s="6">
        <v>84</v>
      </c>
      <c r="F112" s="6">
        <v>70</v>
      </c>
      <c r="G112" s="6">
        <v>97</v>
      </c>
      <c r="H112" s="6">
        <v>68</v>
      </c>
      <c r="I112" s="35" t="s">
        <v>348</v>
      </c>
      <c r="J112" s="6" t="str">
        <f>VLOOKUP(C112,'class, teacher, Subjects '!A:B,2,0)</f>
        <v>Miss Thompson</v>
      </c>
      <c r="K112" s="6">
        <f t="shared" si="7"/>
        <v>319</v>
      </c>
      <c r="L112" s="6">
        <f t="shared" si="8"/>
        <v>79.75</v>
      </c>
      <c r="M112" s="6" t="str">
        <f t="shared" si="10"/>
        <v>Above 75%</v>
      </c>
      <c r="N112" s="6" t="str">
        <f t="shared" si="11"/>
        <v>Pass</v>
      </c>
      <c r="O112" s="6" t="str">
        <f t="shared" si="12"/>
        <v/>
      </c>
      <c r="P112" s="6" t="str">
        <f t="shared" si="13"/>
        <v>B</v>
      </c>
      <c r="R112" t="str">
        <f t="shared" si="9"/>
        <v>30-09-2024</v>
      </c>
    </row>
    <row r="113" spans="1:18" x14ac:dyDescent="0.3">
      <c r="A113" s="13" t="s">
        <v>30</v>
      </c>
      <c r="B113" s="7" t="s">
        <v>185</v>
      </c>
      <c r="C113" s="7">
        <v>8</v>
      </c>
      <c r="D113" s="7" t="s">
        <v>241</v>
      </c>
      <c r="E113" s="7">
        <v>95</v>
      </c>
      <c r="F113" s="7">
        <v>79</v>
      </c>
      <c r="G113" s="7">
        <v>61</v>
      </c>
      <c r="H113" s="7">
        <v>46</v>
      </c>
      <c r="I113" s="34" t="s">
        <v>284</v>
      </c>
      <c r="J113" s="7" t="str">
        <f>VLOOKUP(C113,'class, teacher, Subjects '!A:B,2,0)</f>
        <v>Mrs. Parker</v>
      </c>
      <c r="K113" s="7">
        <f t="shared" si="7"/>
        <v>281</v>
      </c>
      <c r="L113" s="7">
        <f t="shared" si="8"/>
        <v>70.25</v>
      </c>
      <c r="M113" s="7" t="str">
        <f t="shared" si="10"/>
        <v>Below 75%</v>
      </c>
      <c r="N113" s="7" t="str">
        <f t="shared" si="11"/>
        <v>Pass</v>
      </c>
      <c r="O113" s="7" t="str">
        <f t="shared" si="12"/>
        <v/>
      </c>
      <c r="P113" s="7" t="str">
        <f t="shared" si="13"/>
        <v>B</v>
      </c>
      <c r="R113" t="str">
        <f t="shared" si="9"/>
        <v>02-09-2024</v>
      </c>
    </row>
    <row r="114" spans="1:18" x14ac:dyDescent="0.3">
      <c r="A114" s="14" t="s">
        <v>31</v>
      </c>
      <c r="B114" s="6" t="s">
        <v>186</v>
      </c>
      <c r="C114" s="6">
        <v>9</v>
      </c>
      <c r="D114" s="6" t="s">
        <v>241</v>
      </c>
      <c r="E114" s="6">
        <v>48</v>
      </c>
      <c r="F114" s="6">
        <v>76</v>
      </c>
      <c r="G114" s="6">
        <v>88</v>
      </c>
      <c r="H114" s="6">
        <v>95</v>
      </c>
      <c r="I114" s="35" t="s">
        <v>349</v>
      </c>
      <c r="J114" s="6" t="str">
        <f>VLOOKUP(C114,'class, teacher, Subjects '!A:B,2,0)</f>
        <v>Mr. Johnson</v>
      </c>
      <c r="K114" s="6">
        <f t="shared" si="7"/>
        <v>307</v>
      </c>
      <c r="L114" s="6">
        <f t="shared" si="8"/>
        <v>76.75</v>
      </c>
      <c r="M114" s="6" t="str">
        <f t="shared" si="10"/>
        <v>Above 75%</v>
      </c>
      <c r="N114" s="6" t="str">
        <f t="shared" si="11"/>
        <v>Pass</v>
      </c>
      <c r="O114" s="6" t="str">
        <f t="shared" si="12"/>
        <v/>
      </c>
      <c r="P114" s="6" t="str">
        <f t="shared" si="13"/>
        <v>B</v>
      </c>
      <c r="R114" t="str">
        <f t="shared" si="9"/>
        <v>21-12-2020</v>
      </c>
    </row>
    <row r="115" spans="1:18" x14ac:dyDescent="0.3">
      <c r="A115" s="13" t="s">
        <v>32</v>
      </c>
      <c r="B115" s="7" t="s">
        <v>187</v>
      </c>
      <c r="C115" s="7">
        <v>9</v>
      </c>
      <c r="D115" s="7" t="s">
        <v>241</v>
      </c>
      <c r="E115" s="7">
        <v>98</v>
      </c>
      <c r="F115" s="7">
        <v>55</v>
      </c>
      <c r="G115" s="7">
        <v>57</v>
      </c>
      <c r="H115" s="7">
        <v>59</v>
      </c>
      <c r="I115" s="34" t="s">
        <v>350</v>
      </c>
      <c r="J115" s="7" t="str">
        <f>VLOOKUP(C115,'class, teacher, Subjects '!A:B,2,0)</f>
        <v>Mr. Johnson</v>
      </c>
      <c r="K115" s="7">
        <f t="shared" si="7"/>
        <v>269</v>
      </c>
      <c r="L115" s="7">
        <f t="shared" si="8"/>
        <v>67.25</v>
      </c>
      <c r="M115" s="7" t="str">
        <f t="shared" si="10"/>
        <v>Below 75%</v>
      </c>
      <c r="N115" s="7" t="str">
        <f t="shared" si="11"/>
        <v>Pass</v>
      </c>
      <c r="O115" s="7" t="str">
        <f t="shared" si="12"/>
        <v/>
      </c>
      <c r="P115" s="7" t="str">
        <f t="shared" si="13"/>
        <v>C</v>
      </c>
      <c r="R115" t="str">
        <f t="shared" si="9"/>
        <v>02-01-2020</v>
      </c>
    </row>
    <row r="116" spans="1:18" x14ac:dyDescent="0.3">
      <c r="A116" s="14" t="s">
        <v>33</v>
      </c>
      <c r="B116" s="6" t="s">
        <v>147</v>
      </c>
      <c r="C116" s="6">
        <v>8</v>
      </c>
      <c r="D116" s="6" t="s">
        <v>240</v>
      </c>
      <c r="E116" s="6">
        <v>49</v>
      </c>
      <c r="F116" s="6">
        <v>62</v>
      </c>
      <c r="G116" s="6">
        <v>71</v>
      </c>
      <c r="H116" s="6">
        <v>88</v>
      </c>
      <c r="I116" s="35" t="s">
        <v>331</v>
      </c>
      <c r="J116" s="6" t="str">
        <f>VLOOKUP(C116,'class, teacher, Subjects '!A:B,2,0)</f>
        <v>Mrs. Parker</v>
      </c>
      <c r="K116" s="6">
        <f t="shared" si="7"/>
        <v>270</v>
      </c>
      <c r="L116" s="6">
        <f t="shared" si="8"/>
        <v>67.5</v>
      </c>
      <c r="M116" s="6" t="str">
        <f t="shared" si="10"/>
        <v>Below 75%</v>
      </c>
      <c r="N116" s="6" t="str">
        <f t="shared" si="11"/>
        <v>Pass</v>
      </c>
      <c r="O116" s="6" t="str">
        <f t="shared" si="12"/>
        <v/>
      </c>
      <c r="P116" s="6" t="str">
        <f t="shared" si="13"/>
        <v>C</v>
      </c>
      <c r="R116" t="str">
        <f t="shared" si="9"/>
        <v>23-05-2021</v>
      </c>
    </row>
    <row r="117" spans="1:18" x14ac:dyDescent="0.3">
      <c r="A117" s="13" t="s">
        <v>34</v>
      </c>
      <c r="B117" s="7" t="s">
        <v>144</v>
      </c>
      <c r="C117" s="7">
        <v>9</v>
      </c>
      <c r="D117" s="7" t="s">
        <v>240</v>
      </c>
      <c r="E117" s="7">
        <v>97</v>
      </c>
      <c r="F117" s="7">
        <v>86</v>
      </c>
      <c r="G117" s="7">
        <v>75</v>
      </c>
      <c r="H117" s="7">
        <v>65</v>
      </c>
      <c r="I117" s="34" t="s">
        <v>351</v>
      </c>
      <c r="J117" s="7" t="str">
        <f>VLOOKUP(C117,'class, teacher, Subjects '!A:B,2,0)</f>
        <v>Mr. Johnson</v>
      </c>
      <c r="K117" s="7">
        <f t="shared" si="7"/>
        <v>323</v>
      </c>
      <c r="L117" s="7">
        <f t="shared" si="8"/>
        <v>80.75</v>
      </c>
      <c r="M117" s="7" t="str">
        <f t="shared" si="10"/>
        <v>Above 75%</v>
      </c>
      <c r="N117" s="7" t="str">
        <f t="shared" si="11"/>
        <v>Pass</v>
      </c>
      <c r="O117" s="7" t="str">
        <f t="shared" si="12"/>
        <v/>
      </c>
      <c r="P117" s="7" t="str">
        <f t="shared" si="13"/>
        <v>A</v>
      </c>
      <c r="R117" t="str">
        <f t="shared" si="9"/>
        <v>10-08-2022</v>
      </c>
    </row>
    <row r="118" spans="1:18" x14ac:dyDescent="0.3">
      <c r="A118" s="14" t="s">
        <v>35</v>
      </c>
      <c r="B118" s="6" t="s">
        <v>188</v>
      </c>
      <c r="C118" s="6">
        <v>8</v>
      </c>
      <c r="D118" s="6" t="s">
        <v>241</v>
      </c>
      <c r="E118" s="6">
        <v>64</v>
      </c>
      <c r="F118" s="6">
        <v>94</v>
      </c>
      <c r="G118" s="6">
        <v>66</v>
      </c>
      <c r="H118" s="6">
        <v>85</v>
      </c>
      <c r="I118" s="35" t="s">
        <v>352</v>
      </c>
      <c r="J118" s="6" t="str">
        <f>VLOOKUP(C118,'class, teacher, Subjects '!A:B,2,0)</f>
        <v>Mrs. Parker</v>
      </c>
      <c r="K118" s="6">
        <f t="shared" si="7"/>
        <v>309</v>
      </c>
      <c r="L118" s="6">
        <f t="shared" si="8"/>
        <v>77.25</v>
      </c>
      <c r="M118" s="6" t="str">
        <f t="shared" si="10"/>
        <v>Above 75%</v>
      </c>
      <c r="N118" s="6" t="str">
        <f t="shared" si="11"/>
        <v>Pass</v>
      </c>
      <c r="O118" s="6" t="str">
        <f t="shared" si="12"/>
        <v/>
      </c>
      <c r="P118" s="6" t="str">
        <f t="shared" si="13"/>
        <v>B</v>
      </c>
      <c r="R118" t="str">
        <f t="shared" si="9"/>
        <v>01-09-2024</v>
      </c>
    </row>
    <row r="119" spans="1:18" x14ac:dyDescent="0.3">
      <c r="A119" s="13" t="s">
        <v>36</v>
      </c>
      <c r="B119" s="7" t="s">
        <v>189</v>
      </c>
      <c r="C119" s="7">
        <v>10</v>
      </c>
      <c r="D119" s="7" t="s">
        <v>240</v>
      </c>
      <c r="E119" s="7">
        <v>79</v>
      </c>
      <c r="F119" s="7">
        <v>58</v>
      </c>
      <c r="G119" s="7">
        <v>52</v>
      </c>
      <c r="H119" s="7">
        <v>44</v>
      </c>
      <c r="I119" s="34" t="s">
        <v>353</v>
      </c>
      <c r="J119" s="7" t="str">
        <f>VLOOKUP(C119,'class, teacher, Subjects '!A:B,2,0)</f>
        <v>Miss Thompson</v>
      </c>
      <c r="K119" s="7">
        <f t="shared" si="7"/>
        <v>233</v>
      </c>
      <c r="L119" s="7">
        <f t="shared" si="8"/>
        <v>58.25</v>
      </c>
      <c r="M119" s="7" t="str">
        <f t="shared" si="10"/>
        <v>Below 75%</v>
      </c>
      <c r="N119" s="7" t="str">
        <f t="shared" si="11"/>
        <v>Pass</v>
      </c>
      <c r="O119" s="7" t="str">
        <f t="shared" si="12"/>
        <v/>
      </c>
      <c r="P119" s="7" t="str">
        <f t="shared" si="13"/>
        <v>D</v>
      </c>
      <c r="R119" t="str">
        <f t="shared" si="9"/>
        <v>03-03-2020</v>
      </c>
    </row>
    <row r="120" spans="1:18" x14ac:dyDescent="0.3">
      <c r="A120" s="14" t="s">
        <v>37</v>
      </c>
      <c r="B120" s="6" t="s">
        <v>190</v>
      </c>
      <c r="C120" s="6">
        <v>9</v>
      </c>
      <c r="D120" s="6" t="s">
        <v>241</v>
      </c>
      <c r="E120" s="6">
        <v>53</v>
      </c>
      <c r="F120" s="6">
        <v>82</v>
      </c>
      <c r="G120" s="6">
        <v>63</v>
      </c>
      <c r="H120" s="6">
        <v>96</v>
      </c>
      <c r="I120" s="35" t="s">
        <v>354</v>
      </c>
      <c r="J120" s="6" t="str">
        <f>VLOOKUP(C120,'class, teacher, Subjects '!A:B,2,0)</f>
        <v>Mr. Johnson</v>
      </c>
      <c r="K120" s="6">
        <f t="shared" si="7"/>
        <v>294</v>
      </c>
      <c r="L120" s="6">
        <f t="shared" si="8"/>
        <v>73.5</v>
      </c>
      <c r="M120" s="6" t="str">
        <f t="shared" si="10"/>
        <v>Below 75%</v>
      </c>
      <c r="N120" s="6" t="str">
        <f t="shared" si="11"/>
        <v>Pass</v>
      </c>
      <c r="O120" s="6" t="str">
        <f t="shared" si="12"/>
        <v/>
      </c>
      <c r="P120" s="6" t="str">
        <f t="shared" si="13"/>
        <v>B</v>
      </c>
      <c r="R120" t="str">
        <f t="shared" si="9"/>
        <v>14-08-2023</v>
      </c>
    </row>
    <row r="121" spans="1:18" x14ac:dyDescent="0.3">
      <c r="A121" s="13" t="s">
        <v>38</v>
      </c>
      <c r="B121" s="7" t="s">
        <v>191</v>
      </c>
      <c r="C121" s="7">
        <v>9</v>
      </c>
      <c r="D121" s="7" t="s">
        <v>240</v>
      </c>
      <c r="E121" s="7">
        <v>64</v>
      </c>
      <c r="F121" s="7">
        <v>75</v>
      </c>
      <c r="G121" s="7">
        <v>60</v>
      </c>
      <c r="H121" s="7">
        <v>41</v>
      </c>
      <c r="I121" s="34" t="s">
        <v>355</v>
      </c>
      <c r="J121" s="7" t="str">
        <f>VLOOKUP(C121,'class, teacher, Subjects '!A:B,2,0)</f>
        <v>Mr. Johnson</v>
      </c>
      <c r="K121" s="7">
        <f t="shared" si="7"/>
        <v>240</v>
      </c>
      <c r="L121" s="7">
        <f t="shared" si="8"/>
        <v>60</v>
      </c>
      <c r="M121" s="7" t="str">
        <f t="shared" si="10"/>
        <v>Below 75%</v>
      </c>
      <c r="N121" s="7" t="str">
        <f t="shared" si="11"/>
        <v>Pass</v>
      </c>
      <c r="O121" s="7" t="str">
        <f t="shared" si="12"/>
        <v/>
      </c>
      <c r="P121" s="7" t="str">
        <f t="shared" si="13"/>
        <v>D</v>
      </c>
      <c r="R121" t="str">
        <f t="shared" si="9"/>
        <v>13-09-2022</v>
      </c>
    </row>
    <row r="122" spans="1:18" x14ac:dyDescent="0.3">
      <c r="A122" s="14" t="s">
        <v>39</v>
      </c>
      <c r="B122" s="6" t="s">
        <v>162</v>
      </c>
      <c r="C122" s="6">
        <v>10</v>
      </c>
      <c r="D122" s="6" t="s">
        <v>240</v>
      </c>
      <c r="E122" s="6">
        <v>76</v>
      </c>
      <c r="F122" s="6">
        <v>89</v>
      </c>
      <c r="G122" s="6">
        <v>89</v>
      </c>
      <c r="H122" s="6">
        <v>82</v>
      </c>
      <c r="I122" s="35" t="s">
        <v>356</v>
      </c>
      <c r="J122" s="6" t="str">
        <f>VLOOKUP(C122,'class, teacher, Subjects '!A:B,2,0)</f>
        <v>Miss Thompson</v>
      </c>
      <c r="K122" s="6">
        <f t="shared" si="7"/>
        <v>336</v>
      </c>
      <c r="L122" s="6">
        <f t="shared" si="8"/>
        <v>84</v>
      </c>
      <c r="M122" s="6" t="str">
        <f t="shared" si="10"/>
        <v>Above 75%</v>
      </c>
      <c r="N122" s="6" t="str">
        <f t="shared" si="11"/>
        <v>Pass</v>
      </c>
      <c r="O122" s="6" t="str">
        <f t="shared" si="12"/>
        <v/>
      </c>
      <c r="P122" s="6" t="str">
        <f t="shared" si="13"/>
        <v>A</v>
      </c>
      <c r="R122" t="str">
        <f t="shared" si="9"/>
        <v>11-11-2022</v>
      </c>
    </row>
    <row r="123" spans="1:18" x14ac:dyDescent="0.3">
      <c r="A123" s="13" t="s">
        <v>40</v>
      </c>
      <c r="B123" s="7" t="s">
        <v>192</v>
      </c>
      <c r="C123" s="7">
        <v>9</v>
      </c>
      <c r="D123" s="7" t="s">
        <v>241</v>
      </c>
      <c r="E123" s="7" t="s">
        <v>431</v>
      </c>
      <c r="F123" s="7">
        <v>85</v>
      </c>
      <c r="G123" s="7" t="s">
        <v>431</v>
      </c>
      <c r="H123" s="7">
        <v>72</v>
      </c>
      <c r="I123" s="34" t="s">
        <v>357</v>
      </c>
      <c r="J123" s="7" t="str">
        <f>VLOOKUP(C123,'class, teacher, Subjects '!A:B,2,0)</f>
        <v>Mr. Johnson</v>
      </c>
      <c r="K123" s="7">
        <f t="shared" si="7"/>
        <v>157</v>
      </c>
      <c r="L123" s="7">
        <f t="shared" si="8"/>
        <v>39.25</v>
      </c>
      <c r="M123" s="7" t="str">
        <f t="shared" si="10"/>
        <v>Below 75%</v>
      </c>
      <c r="N123" s="7" t="str">
        <f t="shared" si="11"/>
        <v>Fail</v>
      </c>
      <c r="O123" s="7" t="str">
        <f t="shared" si="12"/>
        <v/>
      </c>
      <c r="P123" s="7" t="str">
        <f t="shared" si="13"/>
        <v>D</v>
      </c>
      <c r="R123" t="str">
        <f t="shared" si="9"/>
        <v>03-08-2023</v>
      </c>
    </row>
    <row r="124" spans="1:18" x14ac:dyDescent="0.3">
      <c r="A124" s="14" t="s">
        <v>41</v>
      </c>
      <c r="B124" s="6" t="s">
        <v>193</v>
      </c>
      <c r="C124" s="6">
        <v>9</v>
      </c>
      <c r="D124" s="6" t="s">
        <v>241</v>
      </c>
      <c r="E124" s="6">
        <v>55</v>
      </c>
      <c r="F124" s="6">
        <v>72</v>
      </c>
      <c r="G124" s="6">
        <v>58</v>
      </c>
      <c r="H124" s="6">
        <v>85</v>
      </c>
      <c r="I124" s="35" t="s">
        <v>358</v>
      </c>
      <c r="J124" s="6" t="str">
        <f>VLOOKUP(C124,'class, teacher, Subjects '!A:B,2,0)</f>
        <v>Mr. Johnson</v>
      </c>
      <c r="K124" s="6">
        <f t="shared" si="7"/>
        <v>270</v>
      </c>
      <c r="L124" s="6">
        <f t="shared" si="8"/>
        <v>67.5</v>
      </c>
      <c r="M124" s="6" t="str">
        <f t="shared" si="10"/>
        <v>Below 75%</v>
      </c>
      <c r="N124" s="6" t="str">
        <f t="shared" si="11"/>
        <v>Pass</v>
      </c>
      <c r="O124" s="6" t="str">
        <f t="shared" si="12"/>
        <v/>
      </c>
      <c r="P124" s="6" t="str">
        <f t="shared" si="13"/>
        <v>C</v>
      </c>
      <c r="R124" t="str">
        <f t="shared" si="9"/>
        <v>31-10-2023</v>
      </c>
    </row>
    <row r="125" spans="1:18" x14ac:dyDescent="0.3">
      <c r="A125" s="13" t="s">
        <v>42</v>
      </c>
      <c r="B125" s="7" t="s">
        <v>194</v>
      </c>
      <c r="C125" s="7">
        <v>8</v>
      </c>
      <c r="D125" s="7" t="s">
        <v>241</v>
      </c>
      <c r="E125" s="7">
        <v>60</v>
      </c>
      <c r="F125" s="7">
        <v>93</v>
      </c>
      <c r="G125" s="7">
        <v>46</v>
      </c>
      <c r="H125" s="7">
        <v>66</v>
      </c>
      <c r="I125" s="34" t="s">
        <v>359</v>
      </c>
      <c r="J125" s="7" t="str">
        <f>VLOOKUP(C125,'class, teacher, Subjects '!A:B,2,0)</f>
        <v>Mrs. Parker</v>
      </c>
      <c r="K125" s="7">
        <f t="shared" si="7"/>
        <v>265</v>
      </c>
      <c r="L125" s="7">
        <f t="shared" si="8"/>
        <v>66.25</v>
      </c>
      <c r="M125" s="7" t="str">
        <f t="shared" si="10"/>
        <v>Below 75%</v>
      </c>
      <c r="N125" s="7" t="str">
        <f t="shared" si="11"/>
        <v>Pass</v>
      </c>
      <c r="O125" s="7" t="str">
        <f t="shared" si="12"/>
        <v/>
      </c>
      <c r="P125" s="7" t="str">
        <f t="shared" si="13"/>
        <v>C</v>
      </c>
      <c r="R125" t="str">
        <f t="shared" si="9"/>
        <v>27-04-2023</v>
      </c>
    </row>
    <row r="126" spans="1:18" x14ac:dyDescent="0.3">
      <c r="A126" s="14" t="s">
        <v>43</v>
      </c>
      <c r="B126" s="6" t="s">
        <v>173</v>
      </c>
      <c r="C126" s="6">
        <v>10</v>
      </c>
      <c r="D126" s="6" t="s">
        <v>240</v>
      </c>
      <c r="E126" s="6">
        <v>77</v>
      </c>
      <c r="F126" s="6">
        <v>84</v>
      </c>
      <c r="G126" s="6">
        <v>64</v>
      </c>
      <c r="H126" s="6">
        <v>45</v>
      </c>
      <c r="I126" s="35" t="s">
        <v>360</v>
      </c>
      <c r="J126" s="6" t="str">
        <f>VLOOKUP(C126,'class, teacher, Subjects '!A:B,2,0)</f>
        <v>Miss Thompson</v>
      </c>
      <c r="K126" s="6">
        <f t="shared" si="7"/>
        <v>270</v>
      </c>
      <c r="L126" s="6">
        <f t="shared" si="8"/>
        <v>67.5</v>
      </c>
      <c r="M126" s="6" t="str">
        <f t="shared" si="10"/>
        <v>Below 75%</v>
      </c>
      <c r="N126" s="6" t="str">
        <f t="shared" si="11"/>
        <v>Pass</v>
      </c>
      <c r="O126" s="6" t="str">
        <f t="shared" si="12"/>
        <v/>
      </c>
      <c r="P126" s="6" t="str">
        <f t="shared" si="13"/>
        <v>C</v>
      </c>
      <c r="R126" t="str">
        <f t="shared" si="9"/>
        <v>24-09-2022</v>
      </c>
    </row>
    <row r="127" spans="1:18" x14ac:dyDescent="0.3">
      <c r="A127" s="13" t="s">
        <v>44</v>
      </c>
      <c r="B127" s="7" t="s">
        <v>180</v>
      </c>
      <c r="C127" s="7">
        <v>8</v>
      </c>
      <c r="D127" s="7" t="s">
        <v>241</v>
      </c>
      <c r="E127" s="7">
        <v>51</v>
      </c>
      <c r="F127" s="7">
        <v>59</v>
      </c>
      <c r="G127" s="7">
        <v>69</v>
      </c>
      <c r="H127" s="7">
        <v>79</v>
      </c>
      <c r="I127" s="34" t="s">
        <v>361</v>
      </c>
      <c r="J127" s="7" t="str">
        <f>VLOOKUP(C127,'class, teacher, Subjects '!A:B,2,0)</f>
        <v>Mrs. Parker</v>
      </c>
      <c r="K127" s="7">
        <f t="shared" si="7"/>
        <v>258</v>
      </c>
      <c r="L127" s="7">
        <f t="shared" si="8"/>
        <v>64.5</v>
      </c>
      <c r="M127" s="7" t="str">
        <f t="shared" si="10"/>
        <v>Below 75%</v>
      </c>
      <c r="N127" s="7" t="str">
        <f t="shared" si="11"/>
        <v>Pass</v>
      </c>
      <c r="O127" s="7" t="str">
        <f t="shared" si="12"/>
        <v/>
      </c>
      <c r="P127" s="7" t="str">
        <f t="shared" si="13"/>
        <v>C</v>
      </c>
      <c r="R127" t="str">
        <f t="shared" si="9"/>
        <v>20-01-2023</v>
      </c>
    </row>
    <row r="128" spans="1:18" x14ac:dyDescent="0.3">
      <c r="A128" s="14" t="s">
        <v>45</v>
      </c>
      <c r="B128" s="6" t="s">
        <v>195</v>
      </c>
      <c r="C128" s="6">
        <v>8</v>
      </c>
      <c r="D128" s="6" t="s">
        <v>240</v>
      </c>
      <c r="E128" s="6">
        <v>69</v>
      </c>
      <c r="F128" s="6">
        <v>98</v>
      </c>
      <c r="G128" s="6">
        <v>60</v>
      </c>
      <c r="H128" s="6">
        <v>60</v>
      </c>
      <c r="I128" s="35" t="s">
        <v>362</v>
      </c>
      <c r="J128" s="6" t="str">
        <f>VLOOKUP(C128,'class, teacher, Subjects '!A:B,2,0)</f>
        <v>Mrs. Parker</v>
      </c>
      <c r="K128" s="6">
        <f t="shared" si="7"/>
        <v>287</v>
      </c>
      <c r="L128" s="6">
        <f t="shared" si="8"/>
        <v>71.75</v>
      </c>
      <c r="M128" s="6" t="str">
        <f t="shared" si="10"/>
        <v>Below 75%</v>
      </c>
      <c r="N128" s="6" t="str">
        <f t="shared" si="11"/>
        <v>Pass</v>
      </c>
      <c r="O128" s="6" t="str">
        <f t="shared" si="12"/>
        <v/>
      </c>
      <c r="P128" s="6" t="str">
        <f t="shared" si="13"/>
        <v>B</v>
      </c>
      <c r="R128" t="str">
        <f t="shared" si="9"/>
        <v>27-07-2024</v>
      </c>
    </row>
    <row r="129" spans="1:18" x14ac:dyDescent="0.3">
      <c r="A129" s="13" t="s">
        <v>46</v>
      </c>
      <c r="B129" s="7" t="s">
        <v>196</v>
      </c>
      <c r="C129" s="7">
        <v>8</v>
      </c>
      <c r="D129" s="7" t="s">
        <v>240</v>
      </c>
      <c r="E129" s="7">
        <v>94</v>
      </c>
      <c r="F129" s="7">
        <v>81</v>
      </c>
      <c r="G129" s="7">
        <v>80</v>
      </c>
      <c r="H129" s="7">
        <v>45</v>
      </c>
      <c r="I129" s="34" t="s">
        <v>363</v>
      </c>
      <c r="J129" s="7" t="str">
        <f>VLOOKUP(C129,'class, teacher, Subjects '!A:B,2,0)</f>
        <v>Mrs. Parker</v>
      </c>
      <c r="K129" s="7">
        <f t="shared" si="7"/>
        <v>300</v>
      </c>
      <c r="L129" s="7">
        <f t="shared" si="8"/>
        <v>75</v>
      </c>
      <c r="M129" s="7" t="str">
        <f t="shared" si="10"/>
        <v>Above 75%</v>
      </c>
      <c r="N129" s="7" t="str">
        <f t="shared" si="11"/>
        <v>Pass</v>
      </c>
      <c r="O129" s="7" t="str">
        <f t="shared" si="12"/>
        <v/>
      </c>
      <c r="P129" s="7" t="str">
        <f t="shared" si="13"/>
        <v>B</v>
      </c>
      <c r="R129" t="str">
        <f t="shared" si="9"/>
        <v>20-06-2023</v>
      </c>
    </row>
    <row r="130" spans="1:18" x14ac:dyDescent="0.3">
      <c r="A130" s="14" t="s">
        <v>47</v>
      </c>
      <c r="B130" s="6" t="s">
        <v>197</v>
      </c>
      <c r="C130" s="6">
        <v>8</v>
      </c>
      <c r="D130" s="6" t="s">
        <v>240</v>
      </c>
      <c r="E130" s="6">
        <v>57</v>
      </c>
      <c r="F130" s="6">
        <v>85</v>
      </c>
      <c r="G130" s="6">
        <v>83</v>
      </c>
      <c r="H130" s="6">
        <v>96</v>
      </c>
      <c r="I130" s="35" t="s">
        <v>364</v>
      </c>
      <c r="J130" s="6" t="str">
        <f>VLOOKUP(C130,'class, teacher, Subjects '!A:B,2,0)</f>
        <v>Mrs. Parker</v>
      </c>
      <c r="K130" s="6">
        <f t="shared" ref="K130:K191" si="14">SUM(E130:H130)</f>
        <v>321</v>
      </c>
      <c r="L130" s="6">
        <f t="shared" ref="L130:L191" si="15">(SUM(E130:H130)/400)*100</f>
        <v>80.25</v>
      </c>
      <c r="M130" s="6" t="str">
        <f t="shared" si="10"/>
        <v>Above 75%</v>
      </c>
      <c r="N130" s="6" t="str">
        <f t="shared" si="11"/>
        <v>Pass</v>
      </c>
      <c r="O130" s="6" t="str">
        <f t="shared" si="12"/>
        <v/>
      </c>
      <c r="P130" s="6" t="str">
        <f t="shared" si="13"/>
        <v>A</v>
      </c>
      <c r="R130" t="str">
        <f t="shared" ref="R130:R191" si="16">TEXT(I130,"DD-MM-YYYY")</f>
        <v>28-11-2024</v>
      </c>
    </row>
    <row r="131" spans="1:18" x14ac:dyDescent="0.3">
      <c r="A131" s="13" t="s">
        <v>48</v>
      </c>
      <c r="B131" s="7" t="s">
        <v>179</v>
      </c>
      <c r="C131" s="7">
        <v>10</v>
      </c>
      <c r="D131" s="7" t="s">
        <v>240</v>
      </c>
      <c r="E131" s="7">
        <v>88</v>
      </c>
      <c r="F131" s="7">
        <v>75</v>
      </c>
      <c r="G131" s="7">
        <v>95</v>
      </c>
      <c r="H131" s="7">
        <v>96</v>
      </c>
      <c r="I131" s="34" t="s">
        <v>365</v>
      </c>
      <c r="J131" s="7" t="str">
        <f>VLOOKUP(C131,'class, teacher, Subjects '!A:B,2,0)</f>
        <v>Miss Thompson</v>
      </c>
      <c r="K131" s="7">
        <f t="shared" si="14"/>
        <v>354</v>
      </c>
      <c r="L131" s="7">
        <f t="shared" si="15"/>
        <v>88.5</v>
      </c>
      <c r="M131" s="7" t="str">
        <f t="shared" ref="M131:M191" si="17">IF(L131&gt;=75,"Above 75%","Below 75%")</f>
        <v>Above 75%</v>
      </c>
      <c r="N131" s="7" t="str">
        <f t="shared" ref="N131:N191" si="18">IF(L131&gt;40,"Pass","Fail")</f>
        <v>Pass</v>
      </c>
      <c r="O131" s="7" t="str">
        <f t="shared" ref="O131:O191" si="19">IF(L131&gt;85,"Top Performer","")</f>
        <v>Top Performer</v>
      </c>
      <c r="P131" s="7" t="str">
        <f t="shared" ref="P131:P191" si="20">_xlfn.IFS(L131&gt;=90,"A+",L131&gt;80,"A",L131&gt;70,"B",L131&gt;60,"C",L131&lt;=60,"D")</f>
        <v>A</v>
      </c>
      <c r="R131" t="str">
        <f t="shared" si="16"/>
        <v>13-06-2022</v>
      </c>
    </row>
    <row r="132" spans="1:18" x14ac:dyDescent="0.3">
      <c r="A132" s="14" t="s">
        <v>49</v>
      </c>
      <c r="B132" s="6" t="s">
        <v>165</v>
      </c>
      <c r="C132" s="6">
        <v>9</v>
      </c>
      <c r="D132" s="6" t="s">
        <v>241</v>
      </c>
      <c r="E132" s="6">
        <v>89</v>
      </c>
      <c r="F132" s="6">
        <v>98</v>
      </c>
      <c r="G132" s="6">
        <v>97</v>
      </c>
      <c r="H132" s="6">
        <v>73</v>
      </c>
      <c r="I132" s="35" t="s">
        <v>366</v>
      </c>
      <c r="J132" s="6" t="str">
        <f>VLOOKUP(C132,'class, teacher, Subjects '!A:B,2,0)</f>
        <v>Mr. Johnson</v>
      </c>
      <c r="K132" s="6">
        <f t="shared" si="14"/>
        <v>357</v>
      </c>
      <c r="L132" s="6">
        <f t="shared" si="15"/>
        <v>89.25</v>
      </c>
      <c r="M132" s="6" t="str">
        <f t="shared" si="17"/>
        <v>Above 75%</v>
      </c>
      <c r="N132" s="6" t="str">
        <f t="shared" si="18"/>
        <v>Pass</v>
      </c>
      <c r="O132" s="6" t="str">
        <f t="shared" si="19"/>
        <v>Top Performer</v>
      </c>
      <c r="P132" s="6" t="str">
        <f t="shared" si="20"/>
        <v>A</v>
      </c>
      <c r="R132" t="str">
        <f t="shared" si="16"/>
        <v>05-02-2020</v>
      </c>
    </row>
    <row r="133" spans="1:18" x14ac:dyDescent="0.3">
      <c r="A133" s="13" t="s">
        <v>50</v>
      </c>
      <c r="B133" s="7" t="s">
        <v>198</v>
      </c>
      <c r="C133" s="7">
        <v>8</v>
      </c>
      <c r="D133" s="7" t="s">
        <v>241</v>
      </c>
      <c r="E133" s="7">
        <v>92</v>
      </c>
      <c r="F133" s="7">
        <v>48</v>
      </c>
      <c r="G133" s="7">
        <v>82</v>
      </c>
      <c r="H133" s="7">
        <v>95</v>
      </c>
      <c r="I133" s="34" t="s">
        <v>367</v>
      </c>
      <c r="J133" s="7" t="str">
        <f>VLOOKUP(C133,'class, teacher, Subjects '!A:B,2,0)</f>
        <v>Mrs. Parker</v>
      </c>
      <c r="K133" s="7">
        <f t="shared" si="14"/>
        <v>317</v>
      </c>
      <c r="L133" s="7">
        <f t="shared" si="15"/>
        <v>79.25</v>
      </c>
      <c r="M133" s="7" t="str">
        <f t="shared" si="17"/>
        <v>Above 75%</v>
      </c>
      <c r="N133" s="7" t="str">
        <f t="shared" si="18"/>
        <v>Pass</v>
      </c>
      <c r="O133" s="7" t="str">
        <f t="shared" si="19"/>
        <v/>
      </c>
      <c r="P133" s="7" t="str">
        <f t="shared" si="20"/>
        <v>B</v>
      </c>
      <c r="R133" t="str">
        <f t="shared" si="16"/>
        <v>21-09-2020</v>
      </c>
    </row>
    <row r="134" spans="1:18" x14ac:dyDescent="0.3">
      <c r="A134" s="14" t="s">
        <v>51</v>
      </c>
      <c r="B134" s="6" t="s">
        <v>199</v>
      </c>
      <c r="C134" s="6">
        <v>10</v>
      </c>
      <c r="D134" s="6" t="s">
        <v>240</v>
      </c>
      <c r="E134" s="6">
        <v>73</v>
      </c>
      <c r="F134" s="6">
        <v>92</v>
      </c>
      <c r="G134" s="6">
        <v>88</v>
      </c>
      <c r="H134" s="6">
        <v>84</v>
      </c>
      <c r="I134" s="35" t="s">
        <v>368</v>
      </c>
      <c r="J134" s="6" t="str">
        <f>VLOOKUP(C134,'class, teacher, Subjects '!A:B,2,0)</f>
        <v>Miss Thompson</v>
      </c>
      <c r="K134" s="6">
        <f t="shared" si="14"/>
        <v>337</v>
      </c>
      <c r="L134" s="6">
        <f t="shared" si="15"/>
        <v>84.25</v>
      </c>
      <c r="M134" s="6" t="str">
        <f t="shared" si="17"/>
        <v>Above 75%</v>
      </c>
      <c r="N134" s="6" t="str">
        <f t="shared" si="18"/>
        <v>Pass</v>
      </c>
      <c r="O134" s="6" t="str">
        <f t="shared" si="19"/>
        <v/>
      </c>
      <c r="P134" s="6" t="str">
        <f t="shared" si="20"/>
        <v>A</v>
      </c>
      <c r="R134" t="str">
        <f t="shared" si="16"/>
        <v>11-03-2023</v>
      </c>
    </row>
    <row r="135" spans="1:18" x14ac:dyDescent="0.3">
      <c r="A135" s="13" t="s">
        <v>52</v>
      </c>
      <c r="B135" s="7" t="s">
        <v>200</v>
      </c>
      <c r="C135" s="7">
        <v>9</v>
      </c>
      <c r="D135" s="7" t="s">
        <v>241</v>
      </c>
      <c r="E135" s="7">
        <v>44</v>
      </c>
      <c r="F135" s="7">
        <v>57</v>
      </c>
      <c r="G135" s="7">
        <v>57</v>
      </c>
      <c r="H135" s="7">
        <v>40</v>
      </c>
      <c r="I135" s="34" t="s">
        <v>369</v>
      </c>
      <c r="J135" s="7" t="str">
        <f>VLOOKUP(C135,'class, teacher, Subjects '!A:B,2,0)</f>
        <v>Mr. Johnson</v>
      </c>
      <c r="K135" s="7">
        <f t="shared" si="14"/>
        <v>198</v>
      </c>
      <c r="L135" s="7">
        <f t="shared" si="15"/>
        <v>49.5</v>
      </c>
      <c r="M135" s="7" t="str">
        <f t="shared" si="17"/>
        <v>Below 75%</v>
      </c>
      <c r="N135" s="7" t="str">
        <f t="shared" si="18"/>
        <v>Pass</v>
      </c>
      <c r="O135" s="7" t="str">
        <f t="shared" si="19"/>
        <v/>
      </c>
      <c r="P135" s="7" t="str">
        <f t="shared" si="20"/>
        <v>D</v>
      </c>
      <c r="R135" t="str">
        <f t="shared" si="16"/>
        <v>25-07-2023</v>
      </c>
    </row>
    <row r="136" spans="1:18" x14ac:dyDescent="0.3">
      <c r="A136" s="14" t="s">
        <v>53</v>
      </c>
      <c r="B136" s="6" t="s">
        <v>201</v>
      </c>
      <c r="C136" s="6">
        <v>8</v>
      </c>
      <c r="D136" s="6" t="s">
        <v>240</v>
      </c>
      <c r="E136" s="6">
        <v>77</v>
      </c>
      <c r="F136" s="6">
        <v>37</v>
      </c>
      <c r="G136" s="6">
        <v>71</v>
      </c>
      <c r="H136" s="6">
        <v>97</v>
      </c>
      <c r="I136" s="35" t="s">
        <v>370</v>
      </c>
      <c r="J136" s="6" t="str">
        <f>VLOOKUP(C136,'class, teacher, Subjects '!A:B,2,0)</f>
        <v>Mrs. Parker</v>
      </c>
      <c r="K136" s="6">
        <f t="shared" si="14"/>
        <v>282</v>
      </c>
      <c r="L136" s="6">
        <f t="shared" si="15"/>
        <v>70.5</v>
      </c>
      <c r="M136" s="6" t="str">
        <f t="shared" si="17"/>
        <v>Below 75%</v>
      </c>
      <c r="N136" s="6" t="str">
        <f t="shared" si="18"/>
        <v>Pass</v>
      </c>
      <c r="O136" s="6" t="str">
        <f t="shared" si="19"/>
        <v/>
      </c>
      <c r="P136" s="6" t="str">
        <f t="shared" si="20"/>
        <v>B</v>
      </c>
      <c r="R136" t="str">
        <f t="shared" si="16"/>
        <v>09-03-2023</v>
      </c>
    </row>
    <row r="137" spans="1:18" x14ac:dyDescent="0.3">
      <c r="A137" s="13" t="s">
        <v>54</v>
      </c>
      <c r="B137" s="7" t="s">
        <v>182</v>
      </c>
      <c r="C137" s="7">
        <v>10</v>
      </c>
      <c r="D137" s="7" t="s">
        <v>240</v>
      </c>
      <c r="E137" s="7">
        <v>40</v>
      </c>
      <c r="F137" s="7">
        <v>93</v>
      </c>
      <c r="G137" s="7">
        <v>79</v>
      </c>
      <c r="H137" s="7">
        <v>99</v>
      </c>
      <c r="I137" s="34" t="s">
        <v>371</v>
      </c>
      <c r="J137" s="7" t="str">
        <f>VLOOKUP(C137,'class, teacher, Subjects '!A:B,2,0)</f>
        <v>Miss Thompson</v>
      </c>
      <c r="K137" s="7">
        <f t="shared" si="14"/>
        <v>311</v>
      </c>
      <c r="L137" s="7">
        <f t="shared" si="15"/>
        <v>77.75</v>
      </c>
      <c r="M137" s="7" t="str">
        <f t="shared" si="17"/>
        <v>Above 75%</v>
      </c>
      <c r="N137" s="7" t="str">
        <f t="shared" si="18"/>
        <v>Pass</v>
      </c>
      <c r="O137" s="7" t="str">
        <f t="shared" si="19"/>
        <v/>
      </c>
      <c r="P137" s="7" t="str">
        <f t="shared" si="20"/>
        <v>B</v>
      </c>
      <c r="R137" t="str">
        <f t="shared" si="16"/>
        <v>11-08-2020</v>
      </c>
    </row>
    <row r="138" spans="1:18" x14ac:dyDescent="0.3">
      <c r="A138" s="14" t="s">
        <v>55</v>
      </c>
      <c r="B138" s="6" t="s">
        <v>202</v>
      </c>
      <c r="C138" s="6">
        <v>9</v>
      </c>
      <c r="D138" s="6" t="s">
        <v>241</v>
      </c>
      <c r="E138" s="6">
        <v>84</v>
      </c>
      <c r="F138" s="6">
        <v>44</v>
      </c>
      <c r="G138" s="6">
        <v>83</v>
      </c>
      <c r="H138" s="6">
        <v>45</v>
      </c>
      <c r="I138" s="35" t="s">
        <v>372</v>
      </c>
      <c r="J138" s="6" t="str">
        <f>VLOOKUP(C138,'class, teacher, Subjects '!A:B,2,0)</f>
        <v>Mr. Johnson</v>
      </c>
      <c r="K138" s="6">
        <f t="shared" si="14"/>
        <v>256</v>
      </c>
      <c r="L138" s="6">
        <f t="shared" si="15"/>
        <v>64</v>
      </c>
      <c r="M138" s="6" t="str">
        <f t="shared" si="17"/>
        <v>Below 75%</v>
      </c>
      <c r="N138" s="6" t="str">
        <f t="shared" si="18"/>
        <v>Pass</v>
      </c>
      <c r="O138" s="6" t="str">
        <f t="shared" si="19"/>
        <v/>
      </c>
      <c r="P138" s="6" t="str">
        <f t="shared" si="20"/>
        <v>C</v>
      </c>
      <c r="R138" t="str">
        <f t="shared" si="16"/>
        <v>28-06-2023</v>
      </c>
    </row>
    <row r="139" spans="1:18" x14ac:dyDescent="0.3">
      <c r="A139" s="13" t="s">
        <v>56</v>
      </c>
      <c r="B139" s="7" t="s">
        <v>166</v>
      </c>
      <c r="C139" s="7">
        <v>8</v>
      </c>
      <c r="D139" s="7" t="s">
        <v>240</v>
      </c>
      <c r="E139" s="7">
        <v>73</v>
      </c>
      <c r="F139" s="7">
        <v>53</v>
      </c>
      <c r="G139" s="7">
        <v>86</v>
      </c>
      <c r="H139" s="7">
        <v>55</v>
      </c>
      <c r="I139" s="34" t="s">
        <v>373</v>
      </c>
      <c r="J139" s="7" t="str">
        <f>VLOOKUP(C139,'class, teacher, Subjects '!A:B,2,0)</f>
        <v>Mrs. Parker</v>
      </c>
      <c r="K139" s="7">
        <f t="shared" si="14"/>
        <v>267</v>
      </c>
      <c r="L139" s="7">
        <f t="shared" si="15"/>
        <v>66.75</v>
      </c>
      <c r="M139" s="7" t="str">
        <f t="shared" si="17"/>
        <v>Below 75%</v>
      </c>
      <c r="N139" s="7" t="str">
        <f t="shared" si="18"/>
        <v>Pass</v>
      </c>
      <c r="O139" s="7" t="str">
        <f t="shared" si="19"/>
        <v/>
      </c>
      <c r="P139" s="7" t="str">
        <f t="shared" si="20"/>
        <v>C</v>
      </c>
      <c r="R139" t="str">
        <f t="shared" si="16"/>
        <v>11-12-2024</v>
      </c>
    </row>
    <row r="140" spans="1:18" x14ac:dyDescent="0.3">
      <c r="A140" s="14" t="s">
        <v>57</v>
      </c>
      <c r="B140" s="6" t="s">
        <v>203</v>
      </c>
      <c r="C140" s="6">
        <v>10</v>
      </c>
      <c r="D140" s="6" t="s">
        <v>241</v>
      </c>
      <c r="E140" s="6">
        <v>57</v>
      </c>
      <c r="F140" s="6">
        <v>95</v>
      </c>
      <c r="G140" s="6">
        <v>55</v>
      </c>
      <c r="H140" s="6">
        <v>95</v>
      </c>
      <c r="I140" s="35" t="s">
        <v>374</v>
      </c>
      <c r="J140" s="6" t="str">
        <f>VLOOKUP(C140,'class, teacher, Subjects '!A:B,2,0)</f>
        <v>Miss Thompson</v>
      </c>
      <c r="K140" s="6">
        <f t="shared" si="14"/>
        <v>302</v>
      </c>
      <c r="L140" s="6">
        <f t="shared" si="15"/>
        <v>75.5</v>
      </c>
      <c r="M140" s="6" t="str">
        <f t="shared" si="17"/>
        <v>Above 75%</v>
      </c>
      <c r="N140" s="6" t="str">
        <f t="shared" si="18"/>
        <v>Pass</v>
      </c>
      <c r="O140" s="6" t="str">
        <f t="shared" si="19"/>
        <v/>
      </c>
      <c r="P140" s="6" t="str">
        <f t="shared" si="20"/>
        <v>B</v>
      </c>
      <c r="R140" t="str">
        <f t="shared" si="16"/>
        <v>04-04-2021</v>
      </c>
    </row>
    <row r="141" spans="1:18" x14ac:dyDescent="0.3">
      <c r="A141" s="13" t="s">
        <v>58</v>
      </c>
      <c r="B141" s="7" t="s">
        <v>204</v>
      </c>
      <c r="C141" s="7">
        <v>10</v>
      </c>
      <c r="D141" s="7" t="s">
        <v>241</v>
      </c>
      <c r="E141" s="7">
        <v>40</v>
      </c>
      <c r="F141" s="7">
        <v>59</v>
      </c>
      <c r="G141" s="7">
        <v>52</v>
      </c>
      <c r="H141" s="7">
        <v>99</v>
      </c>
      <c r="I141" s="34" t="s">
        <v>375</v>
      </c>
      <c r="J141" s="7" t="str">
        <f>VLOOKUP(C141,'class, teacher, Subjects '!A:B,2,0)</f>
        <v>Miss Thompson</v>
      </c>
      <c r="K141" s="7">
        <f t="shared" si="14"/>
        <v>250</v>
      </c>
      <c r="L141" s="7">
        <f t="shared" si="15"/>
        <v>62.5</v>
      </c>
      <c r="M141" s="7" t="str">
        <f t="shared" si="17"/>
        <v>Below 75%</v>
      </c>
      <c r="N141" s="7" t="str">
        <f t="shared" si="18"/>
        <v>Pass</v>
      </c>
      <c r="O141" s="7" t="str">
        <f t="shared" si="19"/>
        <v/>
      </c>
      <c r="P141" s="7" t="str">
        <f t="shared" si="20"/>
        <v>C</v>
      </c>
      <c r="R141" t="str">
        <f t="shared" si="16"/>
        <v>17-05-2022</v>
      </c>
    </row>
    <row r="142" spans="1:18" x14ac:dyDescent="0.3">
      <c r="A142" s="14" t="s">
        <v>59</v>
      </c>
      <c r="B142" s="6" t="s">
        <v>120</v>
      </c>
      <c r="C142" s="6">
        <v>10</v>
      </c>
      <c r="D142" s="6" t="s">
        <v>240</v>
      </c>
      <c r="E142" s="6">
        <v>98</v>
      </c>
      <c r="F142" s="6">
        <v>74</v>
      </c>
      <c r="G142" s="6">
        <v>94</v>
      </c>
      <c r="H142" s="6">
        <v>76</v>
      </c>
      <c r="I142" s="35" t="s">
        <v>376</v>
      </c>
      <c r="J142" s="6" t="str">
        <f>VLOOKUP(C142,'class, teacher, Subjects '!A:B,2,0)</f>
        <v>Miss Thompson</v>
      </c>
      <c r="K142" s="6">
        <f t="shared" si="14"/>
        <v>342</v>
      </c>
      <c r="L142" s="6">
        <f t="shared" si="15"/>
        <v>85.5</v>
      </c>
      <c r="M142" s="6" t="str">
        <f t="shared" si="17"/>
        <v>Above 75%</v>
      </c>
      <c r="N142" s="6" t="str">
        <f t="shared" si="18"/>
        <v>Pass</v>
      </c>
      <c r="O142" s="6" t="str">
        <f t="shared" si="19"/>
        <v>Top Performer</v>
      </c>
      <c r="P142" s="6" t="str">
        <f t="shared" si="20"/>
        <v>A</v>
      </c>
      <c r="R142" t="str">
        <f t="shared" si="16"/>
        <v>15-01-2020</v>
      </c>
    </row>
    <row r="143" spans="1:18" x14ac:dyDescent="0.3">
      <c r="A143" s="13" t="s">
        <v>60</v>
      </c>
      <c r="B143" s="7" t="s">
        <v>127</v>
      </c>
      <c r="C143" s="7">
        <v>10</v>
      </c>
      <c r="D143" s="7" t="s">
        <v>240</v>
      </c>
      <c r="E143" s="7">
        <v>64</v>
      </c>
      <c r="F143" s="7">
        <v>85</v>
      </c>
      <c r="G143" s="7">
        <v>57</v>
      </c>
      <c r="H143" s="7">
        <v>64</v>
      </c>
      <c r="I143" s="34" t="s">
        <v>377</v>
      </c>
      <c r="J143" s="7" t="str">
        <f>VLOOKUP(C143,'class, teacher, Subjects '!A:B,2,0)</f>
        <v>Miss Thompson</v>
      </c>
      <c r="K143" s="7">
        <f t="shared" si="14"/>
        <v>270</v>
      </c>
      <c r="L143" s="7">
        <f t="shared" si="15"/>
        <v>67.5</v>
      </c>
      <c r="M143" s="7" t="str">
        <f t="shared" si="17"/>
        <v>Below 75%</v>
      </c>
      <c r="N143" s="7" t="str">
        <f t="shared" si="18"/>
        <v>Pass</v>
      </c>
      <c r="O143" s="7" t="str">
        <f t="shared" si="19"/>
        <v/>
      </c>
      <c r="P143" s="7" t="str">
        <f t="shared" si="20"/>
        <v>C</v>
      </c>
      <c r="R143" t="str">
        <f t="shared" si="16"/>
        <v>10-10-2021</v>
      </c>
    </row>
    <row r="144" spans="1:18" x14ac:dyDescent="0.3">
      <c r="A144" s="14" t="s">
        <v>61</v>
      </c>
      <c r="B144" s="6" t="s">
        <v>149</v>
      </c>
      <c r="C144" s="6">
        <v>9</v>
      </c>
      <c r="D144" s="6" t="s">
        <v>241</v>
      </c>
      <c r="E144" s="6">
        <v>86</v>
      </c>
      <c r="F144" s="6">
        <v>87</v>
      </c>
      <c r="G144" s="6">
        <v>57</v>
      </c>
      <c r="H144" s="6">
        <v>91</v>
      </c>
      <c r="I144" s="35" t="s">
        <v>378</v>
      </c>
      <c r="J144" s="6" t="str">
        <f>VLOOKUP(C144,'class, teacher, Subjects '!A:B,2,0)</f>
        <v>Mr. Johnson</v>
      </c>
      <c r="K144" s="6">
        <f t="shared" si="14"/>
        <v>321</v>
      </c>
      <c r="L144" s="6">
        <f t="shared" si="15"/>
        <v>80.25</v>
      </c>
      <c r="M144" s="6" t="str">
        <f t="shared" si="17"/>
        <v>Above 75%</v>
      </c>
      <c r="N144" s="6" t="str">
        <f t="shared" si="18"/>
        <v>Pass</v>
      </c>
      <c r="O144" s="6" t="str">
        <f t="shared" si="19"/>
        <v/>
      </c>
      <c r="P144" s="6" t="str">
        <f t="shared" si="20"/>
        <v>A</v>
      </c>
      <c r="R144" t="str">
        <f t="shared" si="16"/>
        <v>02-03-2021</v>
      </c>
    </row>
    <row r="145" spans="1:18" x14ac:dyDescent="0.3">
      <c r="A145" s="13" t="s">
        <v>62</v>
      </c>
      <c r="B145" s="7" t="s">
        <v>205</v>
      </c>
      <c r="C145" s="7">
        <v>8</v>
      </c>
      <c r="D145" s="7" t="s">
        <v>241</v>
      </c>
      <c r="E145" s="7">
        <v>52</v>
      </c>
      <c r="F145" s="7">
        <v>80</v>
      </c>
      <c r="G145" s="7">
        <v>90</v>
      </c>
      <c r="H145" s="7">
        <v>99</v>
      </c>
      <c r="I145" s="34" t="s">
        <v>379</v>
      </c>
      <c r="J145" s="7" t="str">
        <f>VLOOKUP(C145,'class, teacher, Subjects '!A:B,2,0)</f>
        <v>Mrs. Parker</v>
      </c>
      <c r="K145" s="7">
        <f t="shared" si="14"/>
        <v>321</v>
      </c>
      <c r="L145" s="7">
        <f t="shared" si="15"/>
        <v>80.25</v>
      </c>
      <c r="M145" s="7" t="str">
        <f t="shared" si="17"/>
        <v>Above 75%</v>
      </c>
      <c r="N145" s="7" t="str">
        <f t="shared" si="18"/>
        <v>Pass</v>
      </c>
      <c r="O145" s="7" t="str">
        <f t="shared" si="19"/>
        <v/>
      </c>
      <c r="P145" s="7" t="str">
        <f t="shared" si="20"/>
        <v>A</v>
      </c>
      <c r="R145" t="str">
        <f t="shared" si="16"/>
        <v>30-04-2020</v>
      </c>
    </row>
    <row r="146" spans="1:18" x14ac:dyDescent="0.3">
      <c r="A146" s="14" t="s">
        <v>63</v>
      </c>
      <c r="B146" s="6" t="s">
        <v>206</v>
      </c>
      <c r="C146" s="6">
        <v>10</v>
      </c>
      <c r="D146" s="6" t="s">
        <v>240</v>
      </c>
      <c r="E146" s="6">
        <v>64</v>
      </c>
      <c r="F146" s="6">
        <v>79</v>
      </c>
      <c r="G146" s="6">
        <v>59</v>
      </c>
      <c r="H146" s="6">
        <v>60</v>
      </c>
      <c r="I146" s="35" t="s">
        <v>380</v>
      </c>
      <c r="J146" s="6" t="str">
        <f>VLOOKUP(C146,'class, teacher, Subjects '!A:B,2,0)</f>
        <v>Miss Thompson</v>
      </c>
      <c r="K146" s="6">
        <f t="shared" si="14"/>
        <v>262</v>
      </c>
      <c r="L146" s="6">
        <f t="shared" si="15"/>
        <v>65.5</v>
      </c>
      <c r="M146" s="6" t="str">
        <f t="shared" si="17"/>
        <v>Below 75%</v>
      </c>
      <c r="N146" s="6" t="str">
        <f t="shared" si="18"/>
        <v>Pass</v>
      </c>
      <c r="O146" s="6" t="str">
        <f t="shared" si="19"/>
        <v/>
      </c>
      <c r="P146" s="6" t="str">
        <f t="shared" si="20"/>
        <v>C</v>
      </c>
      <c r="R146" t="str">
        <f t="shared" si="16"/>
        <v>26-03-2021</v>
      </c>
    </row>
    <row r="147" spans="1:18" x14ac:dyDescent="0.3">
      <c r="A147" s="13" t="s">
        <v>64</v>
      </c>
      <c r="B147" s="7" t="s">
        <v>207</v>
      </c>
      <c r="C147" s="7">
        <v>9</v>
      </c>
      <c r="D147" s="7" t="s">
        <v>240</v>
      </c>
      <c r="E147" s="7">
        <v>58</v>
      </c>
      <c r="F147" s="7">
        <v>42</v>
      </c>
      <c r="G147" s="7">
        <v>74</v>
      </c>
      <c r="H147" s="7">
        <v>53</v>
      </c>
      <c r="I147" s="34" t="s">
        <v>381</v>
      </c>
      <c r="J147" s="7" t="str">
        <f>VLOOKUP(C147,'class, teacher, Subjects '!A:B,2,0)</f>
        <v>Mr. Johnson</v>
      </c>
      <c r="K147" s="7">
        <f t="shared" si="14"/>
        <v>227</v>
      </c>
      <c r="L147" s="7">
        <f t="shared" si="15"/>
        <v>56.75</v>
      </c>
      <c r="M147" s="7" t="str">
        <f t="shared" si="17"/>
        <v>Below 75%</v>
      </c>
      <c r="N147" s="7" t="str">
        <f t="shared" si="18"/>
        <v>Pass</v>
      </c>
      <c r="O147" s="7" t="str">
        <f t="shared" si="19"/>
        <v/>
      </c>
      <c r="P147" s="7" t="str">
        <f t="shared" si="20"/>
        <v>D</v>
      </c>
      <c r="R147" t="str">
        <f t="shared" si="16"/>
        <v>05-07-2022</v>
      </c>
    </row>
    <row r="148" spans="1:18" x14ac:dyDescent="0.3">
      <c r="A148" s="14" t="s">
        <v>65</v>
      </c>
      <c r="B148" s="6" t="s">
        <v>208</v>
      </c>
      <c r="C148" s="6">
        <v>8</v>
      </c>
      <c r="D148" s="6" t="s">
        <v>240</v>
      </c>
      <c r="E148" s="6">
        <v>42</v>
      </c>
      <c r="F148" s="6" t="s">
        <v>431</v>
      </c>
      <c r="G148" s="6">
        <v>60</v>
      </c>
      <c r="H148" s="6">
        <v>46</v>
      </c>
      <c r="I148" s="35" t="s">
        <v>382</v>
      </c>
      <c r="J148" s="6" t="str">
        <f>VLOOKUP(C148,'class, teacher, Subjects '!A:B,2,0)</f>
        <v>Mrs. Parker</v>
      </c>
      <c r="K148" s="6">
        <f t="shared" si="14"/>
        <v>148</v>
      </c>
      <c r="L148" s="6">
        <f t="shared" si="15"/>
        <v>37</v>
      </c>
      <c r="M148" s="6" t="str">
        <f t="shared" si="17"/>
        <v>Below 75%</v>
      </c>
      <c r="N148" s="6" t="str">
        <f t="shared" si="18"/>
        <v>Fail</v>
      </c>
      <c r="O148" s="6" t="str">
        <f t="shared" si="19"/>
        <v/>
      </c>
      <c r="P148" s="6" t="str">
        <f t="shared" si="20"/>
        <v>D</v>
      </c>
      <c r="R148" t="str">
        <f t="shared" si="16"/>
        <v>02-04-2022</v>
      </c>
    </row>
    <row r="149" spans="1:18" x14ac:dyDescent="0.3">
      <c r="A149" s="13" t="s">
        <v>66</v>
      </c>
      <c r="B149" s="7" t="s">
        <v>209</v>
      </c>
      <c r="C149" s="7">
        <v>8</v>
      </c>
      <c r="D149" s="7" t="s">
        <v>241</v>
      </c>
      <c r="E149" s="7">
        <v>77</v>
      </c>
      <c r="F149" s="7">
        <v>70</v>
      </c>
      <c r="G149" s="7">
        <v>46</v>
      </c>
      <c r="H149" s="7">
        <v>56</v>
      </c>
      <c r="I149" s="34" t="s">
        <v>383</v>
      </c>
      <c r="J149" s="7" t="str">
        <f>VLOOKUP(C149,'class, teacher, Subjects '!A:B,2,0)</f>
        <v>Mrs. Parker</v>
      </c>
      <c r="K149" s="7">
        <f t="shared" si="14"/>
        <v>249</v>
      </c>
      <c r="L149" s="7">
        <f t="shared" si="15"/>
        <v>62.250000000000007</v>
      </c>
      <c r="M149" s="7" t="str">
        <f t="shared" si="17"/>
        <v>Below 75%</v>
      </c>
      <c r="N149" s="7" t="str">
        <f t="shared" si="18"/>
        <v>Pass</v>
      </c>
      <c r="O149" s="7" t="str">
        <f t="shared" si="19"/>
        <v/>
      </c>
      <c r="P149" s="7" t="str">
        <f t="shared" si="20"/>
        <v>C</v>
      </c>
      <c r="R149" t="str">
        <f t="shared" si="16"/>
        <v>26-05-2022</v>
      </c>
    </row>
    <row r="150" spans="1:18" x14ac:dyDescent="0.3">
      <c r="A150" s="14" t="s">
        <v>67</v>
      </c>
      <c r="B150" s="6" t="s">
        <v>162</v>
      </c>
      <c r="C150" s="6">
        <v>10</v>
      </c>
      <c r="D150" s="6" t="s">
        <v>241</v>
      </c>
      <c r="E150" s="6">
        <v>75</v>
      </c>
      <c r="F150" s="6">
        <v>79</v>
      </c>
      <c r="G150" s="6">
        <v>93</v>
      </c>
      <c r="H150" s="6">
        <v>91</v>
      </c>
      <c r="I150" s="35" t="s">
        <v>384</v>
      </c>
      <c r="J150" s="6" t="str">
        <f>VLOOKUP(C150,'class, teacher, Subjects '!A:B,2,0)</f>
        <v>Miss Thompson</v>
      </c>
      <c r="K150" s="6">
        <f t="shared" si="14"/>
        <v>338</v>
      </c>
      <c r="L150" s="6">
        <f t="shared" si="15"/>
        <v>84.5</v>
      </c>
      <c r="M150" s="6" t="str">
        <f t="shared" si="17"/>
        <v>Above 75%</v>
      </c>
      <c r="N150" s="6" t="str">
        <f t="shared" si="18"/>
        <v>Pass</v>
      </c>
      <c r="O150" s="6" t="str">
        <f t="shared" si="19"/>
        <v/>
      </c>
      <c r="P150" s="6" t="str">
        <f t="shared" si="20"/>
        <v>A</v>
      </c>
      <c r="R150" t="str">
        <f t="shared" si="16"/>
        <v>24-03-2024</v>
      </c>
    </row>
    <row r="151" spans="1:18" x14ac:dyDescent="0.3">
      <c r="A151" s="13" t="s">
        <v>68</v>
      </c>
      <c r="B151" s="7" t="s">
        <v>142</v>
      </c>
      <c r="C151" s="7">
        <v>8</v>
      </c>
      <c r="D151" s="7" t="s">
        <v>240</v>
      </c>
      <c r="E151" s="7">
        <v>96</v>
      </c>
      <c r="F151" s="7">
        <v>60</v>
      </c>
      <c r="G151" s="7">
        <v>54</v>
      </c>
      <c r="H151" s="7">
        <v>70</v>
      </c>
      <c r="I151" s="34" t="s">
        <v>385</v>
      </c>
      <c r="J151" s="7" t="str">
        <f>VLOOKUP(C151,'class, teacher, Subjects '!A:B,2,0)</f>
        <v>Mrs. Parker</v>
      </c>
      <c r="K151" s="7">
        <f t="shared" si="14"/>
        <v>280</v>
      </c>
      <c r="L151" s="7">
        <f t="shared" si="15"/>
        <v>70</v>
      </c>
      <c r="M151" s="7" t="str">
        <f t="shared" si="17"/>
        <v>Below 75%</v>
      </c>
      <c r="N151" s="7" t="str">
        <f t="shared" si="18"/>
        <v>Pass</v>
      </c>
      <c r="O151" s="7" t="str">
        <f t="shared" si="19"/>
        <v/>
      </c>
      <c r="P151" s="7" t="str">
        <f t="shared" si="20"/>
        <v>C</v>
      </c>
      <c r="R151" t="str">
        <f t="shared" si="16"/>
        <v>26-07-2024</v>
      </c>
    </row>
    <row r="152" spans="1:18" x14ac:dyDescent="0.3">
      <c r="A152" s="14" t="s">
        <v>69</v>
      </c>
      <c r="B152" s="6" t="s">
        <v>210</v>
      </c>
      <c r="C152" s="6">
        <v>8</v>
      </c>
      <c r="D152" s="6" t="s">
        <v>240</v>
      </c>
      <c r="E152" s="6">
        <v>43</v>
      </c>
      <c r="F152" s="6">
        <v>94</v>
      </c>
      <c r="G152" s="6">
        <v>51</v>
      </c>
      <c r="H152" s="6">
        <v>87</v>
      </c>
      <c r="I152" s="35" t="s">
        <v>386</v>
      </c>
      <c r="J152" s="6" t="str">
        <f>VLOOKUP(C152,'class, teacher, Subjects '!A:B,2,0)</f>
        <v>Mrs. Parker</v>
      </c>
      <c r="K152" s="6">
        <f t="shared" si="14"/>
        <v>275</v>
      </c>
      <c r="L152" s="6">
        <f t="shared" si="15"/>
        <v>68.75</v>
      </c>
      <c r="M152" s="6" t="str">
        <f t="shared" si="17"/>
        <v>Below 75%</v>
      </c>
      <c r="N152" s="6" t="str">
        <f t="shared" si="18"/>
        <v>Pass</v>
      </c>
      <c r="O152" s="6" t="str">
        <f t="shared" si="19"/>
        <v/>
      </c>
      <c r="P152" s="6" t="str">
        <f t="shared" si="20"/>
        <v>C</v>
      </c>
      <c r="R152" t="str">
        <f t="shared" si="16"/>
        <v>24-02-2022</v>
      </c>
    </row>
    <row r="153" spans="1:18" x14ac:dyDescent="0.3">
      <c r="A153" s="13" t="s">
        <v>70</v>
      </c>
      <c r="B153" s="7" t="s">
        <v>211</v>
      </c>
      <c r="C153" s="7">
        <v>10</v>
      </c>
      <c r="D153" s="7" t="s">
        <v>241</v>
      </c>
      <c r="E153" s="7">
        <v>93</v>
      </c>
      <c r="F153" s="7">
        <v>78</v>
      </c>
      <c r="G153" s="7">
        <v>64</v>
      </c>
      <c r="H153" s="7">
        <v>87</v>
      </c>
      <c r="I153" s="34" t="s">
        <v>387</v>
      </c>
      <c r="J153" s="7" t="str">
        <f>VLOOKUP(C153,'class, teacher, Subjects '!A:B,2,0)</f>
        <v>Miss Thompson</v>
      </c>
      <c r="K153" s="7">
        <f t="shared" si="14"/>
        <v>322</v>
      </c>
      <c r="L153" s="7">
        <f t="shared" si="15"/>
        <v>80.5</v>
      </c>
      <c r="M153" s="7" t="str">
        <f t="shared" si="17"/>
        <v>Above 75%</v>
      </c>
      <c r="N153" s="7" t="str">
        <f t="shared" si="18"/>
        <v>Pass</v>
      </c>
      <c r="O153" s="7" t="str">
        <f t="shared" si="19"/>
        <v/>
      </c>
      <c r="P153" s="7" t="str">
        <f t="shared" si="20"/>
        <v>A</v>
      </c>
      <c r="R153" t="str">
        <f t="shared" si="16"/>
        <v>13-02-2024</v>
      </c>
    </row>
    <row r="154" spans="1:18" x14ac:dyDescent="0.3">
      <c r="A154" s="14" t="s">
        <v>71</v>
      </c>
      <c r="B154" s="6" t="s">
        <v>212</v>
      </c>
      <c r="C154" s="6">
        <v>8</v>
      </c>
      <c r="D154" s="6" t="s">
        <v>241</v>
      </c>
      <c r="E154" s="6">
        <v>90</v>
      </c>
      <c r="F154" s="6">
        <v>92</v>
      </c>
      <c r="G154" s="6">
        <v>56</v>
      </c>
      <c r="H154" s="6">
        <v>61</v>
      </c>
      <c r="I154" s="35" t="s">
        <v>388</v>
      </c>
      <c r="J154" s="6" t="str">
        <f>VLOOKUP(C154,'class, teacher, Subjects '!A:B,2,0)</f>
        <v>Mrs. Parker</v>
      </c>
      <c r="K154" s="6">
        <f t="shared" si="14"/>
        <v>299</v>
      </c>
      <c r="L154" s="6">
        <f t="shared" si="15"/>
        <v>74.75</v>
      </c>
      <c r="M154" s="6" t="str">
        <f t="shared" si="17"/>
        <v>Below 75%</v>
      </c>
      <c r="N154" s="6" t="str">
        <f t="shared" si="18"/>
        <v>Pass</v>
      </c>
      <c r="O154" s="6" t="str">
        <f t="shared" si="19"/>
        <v/>
      </c>
      <c r="P154" s="6" t="str">
        <f t="shared" si="20"/>
        <v>B</v>
      </c>
      <c r="R154" t="str">
        <f t="shared" si="16"/>
        <v>24-07-2022</v>
      </c>
    </row>
    <row r="155" spans="1:18" x14ac:dyDescent="0.3">
      <c r="A155" s="13" t="s">
        <v>72</v>
      </c>
      <c r="B155" s="7" t="s">
        <v>180</v>
      </c>
      <c r="C155" s="7">
        <v>8</v>
      </c>
      <c r="D155" s="7" t="s">
        <v>241</v>
      </c>
      <c r="E155" s="7">
        <v>59</v>
      </c>
      <c r="F155" s="7">
        <v>70</v>
      </c>
      <c r="G155" s="7">
        <v>64</v>
      </c>
      <c r="H155" s="7">
        <v>49</v>
      </c>
      <c r="I155" s="34" t="s">
        <v>389</v>
      </c>
      <c r="J155" s="7" t="str">
        <f>VLOOKUP(C155,'class, teacher, Subjects '!A:B,2,0)</f>
        <v>Mrs. Parker</v>
      </c>
      <c r="K155" s="7">
        <f t="shared" si="14"/>
        <v>242</v>
      </c>
      <c r="L155" s="7">
        <f t="shared" si="15"/>
        <v>60.5</v>
      </c>
      <c r="M155" s="7" t="str">
        <f t="shared" si="17"/>
        <v>Below 75%</v>
      </c>
      <c r="N155" s="7" t="str">
        <f t="shared" si="18"/>
        <v>Pass</v>
      </c>
      <c r="O155" s="7" t="str">
        <f t="shared" si="19"/>
        <v/>
      </c>
      <c r="P155" s="7" t="str">
        <f t="shared" si="20"/>
        <v>C</v>
      </c>
      <c r="R155" t="str">
        <f t="shared" si="16"/>
        <v>03-06-2023</v>
      </c>
    </row>
    <row r="156" spans="1:18" x14ac:dyDescent="0.3">
      <c r="A156" s="14" t="s">
        <v>73</v>
      </c>
      <c r="B156" s="6" t="s">
        <v>213</v>
      </c>
      <c r="C156" s="6">
        <v>9</v>
      </c>
      <c r="D156" s="6" t="s">
        <v>240</v>
      </c>
      <c r="E156" s="6">
        <v>95</v>
      </c>
      <c r="F156" s="6">
        <v>65</v>
      </c>
      <c r="G156" s="6">
        <v>55</v>
      </c>
      <c r="H156" s="6">
        <v>74</v>
      </c>
      <c r="I156" s="35" t="s">
        <v>390</v>
      </c>
      <c r="J156" s="6" t="str">
        <f>VLOOKUP(C156,'class, teacher, Subjects '!A:B,2,0)</f>
        <v>Mr. Johnson</v>
      </c>
      <c r="K156" s="6">
        <f t="shared" si="14"/>
        <v>289</v>
      </c>
      <c r="L156" s="6">
        <f t="shared" si="15"/>
        <v>72.25</v>
      </c>
      <c r="M156" s="6" t="str">
        <f t="shared" si="17"/>
        <v>Below 75%</v>
      </c>
      <c r="N156" s="6" t="str">
        <f t="shared" si="18"/>
        <v>Pass</v>
      </c>
      <c r="O156" s="6" t="str">
        <f t="shared" si="19"/>
        <v/>
      </c>
      <c r="P156" s="6" t="str">
        <f t="shared" si="20"/>
        <v>B</v>
      </c>
      <c r="R156" t="str">
        <f t="shared" si="16"/>
        <v>20-02-2022</v>
      </c>
    </row>
    <row r="157" spans="1:18" x14ac:dyDescent="0.3">
      <c r="A157" s="13" t="s">
        <v>74</v>
      </c>
      <c r="B157" s="7" t="s">
        <v>214</v>
      </c>
      <c r="C157" s="7">
        <v>9</v>
      </c>
      <c r="D157" s="7" t="s">
        <v>240</v>
      </c>
      <c r="E157" s="7">
        <v>90</v>
      </c>
      <c r="F157" s="7">
        <v>86</v>
      </c>
      <c r="G157" s="7">
        <v>74</v>
      </c>
      <c r="H157" s="7">
        <v>67</v>
      </c>
      <c r="I157" s="34" t="s">
        <v>391</v>
      </c>
      <c r="J157" s="7" t="str">
        <f>VLOOKUP(C157,'class, teacher, Subjects '!A:B,2,0)</f>
        <v>Mr. Johnson</v>
      </c>
      <c r="K157" s="7">
        <f t="shared" si="14"/>
        <v>317</v>
      </c>
      <c r="L157" s="7">
        <f t="shared" si="15"/>
        <v>79.25</v>
      </c>
      <c r="M157" s="7" t="str">
        <f t="shared" si="17"/>
        <v>Above 75%</v>
      </c>
      <c r="N157" s="7" t="str">
        <f t="shared" si="18"/>
        <v>Pass</v>
      </c>
      <c r="O157" s="7" t="str">
        <f t="shared" si="19"/>
        <v/>
      </c>
      <c r="P157" s="7" t="str">
        <f t="shared" si="20"/>
        <v>B</v>
      </c>
      <c r="R157" t="str">
        <f t="shared" si="16"/>
        <v>28-02-2021</v>
      </c>
    </row>
    <row r="158" spans="1:18" x14ac:dyDescent="0.3">
      <c r="A158" s="14" t="s">
        <v>75</v>
      </c>
      <c r="B158" s="6" t="s">
        <v>215</v>
      </c>
      <c r="C158" s="6">
        <v>8</v>
      </c>
      <c r="D158" s="6" t="s">
        <v>241</v>
      </c>
      <c r="E158" s="6">
        <v>62</v>
      </c>
      <c r="F158" s="6">
        <v>74</v>
      </c>
      <c r="G158" s="6">
        <v>79</v>
      </c>
      <c r="H158" s="6">
        <v>73</v>
      </c>
      <c r="I158" s="35" t="s">
        <v>392</v>
      </c>
      <c r="J158" s="6" t="str">
        <f>VLOOKUP(C158,'class, teacher, Subjects '!A:B,2,0)</f>
        <v>Mrs. Parker</v>
      </c>
      <c r="K158" s="6">
        <f t="shared" si="14"/>
        <v>288</v>
      </c>
      <c r="L158" s="6">
        <f t="shared" si="15"/>
        <v>72</v>
      </c>
      <c r="M158" s="6" t="str">
        <f t="shared" si="17"/>
        <v>Below 75%</v>
      </c>
      <c r="N158" s="6" t="str">
        <f t="shared" si="18"/>
        <v>Pass</v>
      </c>
      <c r="O158" s="6" t="str">
        <f t="shared" si="19"/>
        <v/>
      </c>
      <c r="P158" s="6" t="str">
        <f t="shared" si="20"/>
        <v>B</v>
      </c>
      <c r="R158" t="str">
        <f t="shared" si="16"/>
        <v>23-11-2023</v>
      </c>
    </row>
    <row r="159" spans="1:18" x14ac:dyDescent="0.3">
      <c r="A159" s="13" t="s">
        <v>76</v>
      </c>
      <c r="B159" s="7" t="s">
        <v>216</v>
      </c>
      <c r="C159" s="7">
        <v>8</v>
      </c>
      <c r="D159" s="7" t="s">
        <v>241</v>
      </c>
      <c r="E159" s="7">
        <v>87</v>
      </c>
      <c r="F159" s="7">
        <v>71</v>
      </c>
      <c r="G159" s="7">
        <v>44</v>
      </c>
      <c r="H159" s="7">
        <v>56</v>
      </c>
      <c r="I159" s="34" t="s">
        <v>393</v>
      </c>
      <c r="J159" s="7" t="str">
        <f>VLOOKUP(C159,'class, teacher, Subjects '!A:B,2,0)</f>
        <v>Mrs. Parker</v>
      </c>
      <c r="K159" s="7">
        <f t="shared" si="14"/>
        <v>258</v>
      </c>
      <c r="L159" s="7">
        <f t="shared" si="15"/>
        <v>64.5</v>
      </c>
      <c r="M159" s="7" t="str">
        <f t="shared" si="17"/>
        <v>Below 75%</v>
      </c>
      <c r="N159" s="7" t="str">
        <f t="shared" si="18"/>
        <v>Pass</v>
      </c>
      <c r="O159" s="7" t="str">
        <f t="shared" si="19"/>
        <v/>
      </c>
      <c r="P159" s="7" t="str">
        <f t="shared" si="20"/>
        <v>C</v>
      </c>
      <c r="R159" t="str">
        <f t="shared" si="16"/>
        <v>05-12-2021</v>
      </c>
    </row>
    <row r="160" spans="1:18" x14ac:dyDescent="0.3">
      <c r="A160" s="14" t="s">
        <v>77</v>
      </c>
      <c r="B160" s="6" t="s">
        <v>217</v>
      </c>
      <c r="C160" s="6">
        <v>9</v>
      </c>
      <c r="D160" s="6" t="s">
        <v>241</v>
      </c>
      <c r="E160" s="6">
        <v>86</v>
      </c>
      <c r="F160" s="6">
        <v>77</v>
      </c>
      <c r="G160" s="6">
        <v>51</v>
      </c>
      <c r="H160" s="6">
        <v>88</v>
      </c>
      <c r="I160" s="35" t="s">
        <v>335</v>
      </c>
      <c r="J160" s="6" t="str">
        <f>VLOOKUP(C160,'class, teacher, Subjects '!A:B,2,0)</f>
        <v>Mr. Johnson</v>
      </c>
      <c r="K160" s="6">
        <f t="shared" si="14"/>
        <v>302</v>
      </c>
      <c r="L160" s="6">
        <f t="shared" si="15"/>
        <v>75.5</v>
      </c>
      <c r="M160" s="6" t="str">
        <f t="shared" si="17"/>
        <v>Above 75%</v>
      </c>
      <c r="N160" s="6" t="str">
        <f t="shared" si="18"/>
        <v>Pass</v>
      </c>
      <c r="O160" s="6" t="str">
        <f t="shared" si="19"/>
        <v/>
      </c>
      <c r="P160" s="6" t="str">
        <f t="shared" si="20"/>
        <v>B</v>
      </c>
      <c r="R160" t="str">
        <f t="shared" si="16"/>
        <v>16-09-2022</v>
      </c>
    </row>
    <row r="161" spans="1:18" x14ac:dyDescent="0.3">
      <c r="A161" s="13" t="s">
        <v>78</v>
      </c>
      <c r="B161" s="7" t="s">
        <v>218</v>
      </c>
      <c r="C161" s="7">
        <v>9</v>
      </c>
      <c r="D161" s="7" t="s">
        <v>241</v>
      </c>
      <c r="E161" s="7">
        <v>87</v>
      </c>
      <c r="F161" s="7">
        <v>60</v>
      </c>
      <c r="G161" s="7">
        <v>56</v>
      </c>
      <c r="H161" s="7">
        <v>41</v>
      </c>
      <c r="I161" s="34" t="s">
        <v>394</v>
      </c>
      <c r="J161" s="7" t="str">
        <f>VLOOKUP(C161,'class, teacher, Subjects '!A:B,2,0)</f>
        <v>Mr. Johnson</v>
      </c>
      <c r="K161" s="7">
        <f t="shared" si="14"/>
        <v>244</v>
      </c>
      <c r="L161" s="7">
        <f t="shared" si="15"/>
        <v>61</v>
      </c>
      <c r="M161" s="7" t="str">
        <f t="shared" si="17"/>
        <v>Below 75%</v>
      </c>
      <c r="N161" s="7" t="str">
        <f t="shared" si="18"/>
        <v>Pass</v>
      </c>
      <c r="O161" s="7" t="str">
        <f t="shared" si="19"/>
        <v/>
      </c>
      <c r="P161" s="7" t="str">
        <f t="shared" si="20"/>
        <v>C</v>
      </c>
      <c r="R161" t="str">
        <f t="shared" si="16"/>
        <v>21-06-2021</v>
      </c>
    </row>
    <row r="162" spans="1:18" x14ac:dyDescent="0.3">
      <c r="A162" s="14" t="s">
        <v>79</v>
      </c>
      <c r="B162" s="6" t="s">
        <v>219</v>
      </c>
      <c r="C162" s="6">
        <v>10</v>
      </c>
      <c r="D162" s="6" t="s">
        <v>241</v>
      </c>
      <c r="E162" s="6">
        <v>95</v>
      </c>
      <c r="F162" s="6">
        <v>80</v>
      </c>
      <c r="G162" s="6">
        <v>70</v>
      </c>
      <c r="H162" s="6">
        <v>88</v>
      </c>
      <c r="I162" s="35" t="s">
        <v>395</v>
      </c>
      <c r="J162" s="6" t="str">
        <f>VLOOKUP(C162,'class, teacher, Subjects '!A:B,2,0)</f>
        <v>Miss Thompson</v>
      </c>
      <c r="K162" s="6">
        <f t="shared" si="14"/>
        <v>333</v>
      </c>
      <c r="L162" s="6">
        <f t="shared" si="15"/>
        <v>83.25</v>
      </c>
      <c r="M162" s="6" t="str">
        <f t="shared" si="17"/>
        <v>Above 75%</v>
      </c>
      <c r="N162" s="6" t="str">
        <f t="shared" si="18"/>
        <v>Pass</v>
      </c>
      <c r="O162" s="6" t="str">
        <f t="shared" si="19"/>
        <v/>
      </c>
      <c r="P162" s="6" t="str">
        <f t="shared" si="20"/>
        <v>A</v>
      </c>
      <c r="R162" t="str">
        <f t="shared" si="16"/>
        <v>25-08-2021</v>
      </c>
    </row>
    <row r="163" spans="1:18" x14ac:dyDescent="0.3">
      <c r="A163" s="13" t="s">
        <v>80</v>
      </c>
      <c r="B163" s="7" t="s">
        <v>220</v>
      </c>
      <c r="C163" s="7">
        <v>8</v>
      </c>
      <c r="D163" s="7" t="s">
        <v>241</v>
      </c>
      <c r="E163" s="7">
        <v>67</v>
      </c>
      <c r="F163" s="7">
        <v>55</v>
      </c>
      <c r="G163" s="7">
        <v>42</v>
      </c>
      <c r="H163" s="7">
        <v>82</v>
      </c>
      <c r="I163" s="34" t="s">
        <v>396</v>
      </c>
      <c r="J163" s="7" t="str">
        <f>VLOOKUP(C163,'class, teacher, Subjects '!A:B,2,0)</f>
        <v>Mrs. Parker</v>
      </c>
      <c r="K163" s="7">
        <f t="shared" si="14"/>
        <v>246</v>
      </c>
      <c r="L163" s="7">
        <f t="shared" si="15"/>
        <v>61.5</v>
      </c>
      <c r="M163" s="7" t="str">
        <f t="shared" si="17"/>
        <v>Below 75%</v>
      </c>
      <c r="N163" s="7" t="str">
        <f t="shared" si="18"/>
        <v>Pass</v>
      </c>
      <c r="O163" s="7" t="str">
        <f t="shared" si="19"/>
        <v/>
      </c>
      <c r="P163" s="7" t="str">
        <f t="shared" si="20"/>
        <v>C</v>
      </c>
      <c r="R163" t="str">
        <f t="shared" si="16"/>
        <v>14-10-2024</v>
      </c>
    </row>
    <row r="164" spans="1:18" x14ac:dyDescent="0.3">
      <c r="A164" s="14" t="s">
        <v>81</v>
      </c>
      <c r="B164" s="6" t="s">
        <v>221</v>
      </c>
      <c r="C164" s="6">
        <v>8</v>
      </c>
      <c r="D164" s="6" t="s">
        <v>241</v>
      </c>
      <c r="E164" s="6">
        <v>50</v>
      </c>
      <c r="F164" s="6">
        <v>40</v>
      </c>
      <c r="G164" s="6">
        <v>69</v>
      </c>
      <c r="H164" s="6">
        <v>89</v>
      </c>
      <c r="I164" s="35" t="s">
        <v>397</v>
      </c>
      <c r="J164" s="6" t="str">
        <f>VLOOKUP(C164,'class, teacher, Subjects '!A:B,2,0)</f>
        <v>Mrs. Parker</v>
      </c>
      <c r="K164" s="6">
        <f t="shared" si="14"/>
        <v>248</v>
      </c>
      <c r="L164" s="6">
        <f t="shared" si="15"/>
        <v>62</v>
      </c>
      <c r="M164" s="6" t="str">
        <f t="shared" si="17"/>
        <v>Below 75%</v>
      </c>
      <c r="N164" s="6" t="str">
        <f t="shared" si="18"/>
        <v>Pass</v>
      </c>
      <c r="O164" s="6" t="str">
        <f t="shared" si="19"/>
        <v/>
      </c>
      <c r="P164" s="6" t="str">
        <f t="shared" si="20"/>
        <v>C</v>
      </c>
      <c r="R164" t="str">
        <f t="shared" si="16"/>
        <v>20-03-2024</v>
      </c>
    </row>
    <row r="165" spans="1:18" x14ac:dyDescent="0.3">
      <c r="A165" s="13" t="s">
        <v>82</v>
      </c>
      <c r="B165" s="7" t="s">
        <v>139</v>
      </c>
      <c r="C165" s="7">
        <v>10</v>
      </c>
      <c r="D165" s="7" t="s">
        <v>241</v>
      </c>
      <c r="E165" s="7">
        <v>94</v>
      </c>
      <c r="F165" s="7">
        <v>55</v>
      </c>
      <c r="G165" s="7">
        <v>67</v>
      </c>
      <c r="H165" s="7">
        <v>67</v>
      </c>
      <c r="I165" s="34" t="s">
        <v>398</v>
      </c>
      <c r="J165" s="7" t="str">
        <f>VLOOKUP(C165,'class, teacher, Subjects '!A:B,2,0)</f>
        <v>Miss Thompson</v>
      </c>
      <c r="K165" s="7">
        <f t="shared" si="14"/>
        <v>283</v>
      </c>
      <c r="L165" s="7">
        <f t="shared" si="15"/>
        <v>70.75</v>
      </c>
      <c r="M165" s="7" t="str">
        <f t="shared" si="17"/>
        <v>Below 75%</v>
      </c>
      <c r="N165" s="7" t="str">
        <f t="shared" si="18"/>
        <v>Pass</v>
      </c>
      <c r="O165" s="7" t="str">
        <f t="shared" si="19"/>
        <v/>
      </c>
      <c r="P165" s="7" t="str">
        <f t="shared" si="20"/>
        <v>B</v>
      </c>
      <c r="R165" t="str">
        <f t="shared" si="16"/>
        <v>03-12-2024</v>
      </c>
    </row>
    <row r="166" spans="1:18" x14ac:dyDescent="0.3">
      <c r="A166" s="14" t="s">
        <v>83</v>
      </c>
      <c r="B166" s="6" t="s">
        <v>222</v>
      </c>
      <c r="C166" s="6">
        <v>9</v>
      </c>
      <c r="D166" s="6" t="s">
        <v>241</v>
      </c>
      <c r="E166" s="6">
        <v>71</v>
      </c>
      <c r="F166" s="6">
        <v>91</v>
      </c>
      <c r="G166" s="6">
        <v>61</v>
      </c>
      <c r="H166" s="6">
        <v>46</v>
      </c>
      <c r="I166" s="35" t="s">
        <v>399</v>
      </c>
      <c r="J166" s="6" t="str">
        <f>VLOOKUP(C166,'class, teacher, Subjects '!A:B,2,0)</f>
        <v>Mr. Johnson</v>
      </c>
      <c r="K166" s="6">
        <f t="shared" si="14"/>
        <v>269</v>
      </c>
      <c r="L166" s="6">
        <f t="shared" si="15"/>
        <v>67.25</v>
      </c>
      <c r="M166" s="6" t="str">
        <f t="shared" si="17"/>
        <v>Below 75%</v>
      </c>
      <c r="N166" s="6" t="str">
        <f t="shared" si="18"/>
        <v>Pass</v>
      </c>
      <c r="O166" s="6" t="str">
        <f t="shared" si="19"/>
        <v/>
      </c>
      <c r="P166" s="6" t="str">
        <f t="shared" si="20"/>
        <v>C</v>
      </c>
      <c r="R166" t="str">
        <f t="shared" si="16"/>
        <v>11-09-2022</v>
      </c>
    </row>
    <row r="167" spans="1:18" x14ac:dyDescent="0.3">
      <c r="A167" s="13" t="s">
        <v>84</v>
      </c>
      <c r="B167" s="7" t="s">
        <v>223</v>
      </c>
      <c r="C167" s="7">
        <v>9</v>
      </c>
      <c r="D167" s="7" t="s">
        <v>240</v>
      </c>
      <c r="E167" s="7">
        <v>53</v>
      </c>
      <c r="F167" s="7">
        <v>54</v>
      </c>
      <c r="G167" s="7">
        <v>50</v>
      </c>
      <c r="H167" s="7">
        <v>84</v>
      </c>
      <c r="I167" s="34" t="s">
        <v>400</v>
      </c>
      <c r="J167" s="7" t="str">
        <f>VLOOKUP(C167,'class, teacher, Subjects '!A:B,2,0)</f>
        <v>Mr. Johnson</v>
      </c>
      <c r="K167" s="7">
        <f t="shared" si="14"/>
        <v>241</v>
      </c>
      <c r="L167" s="7">
        <f t="shared" si="15"/>
        <v>60.25</v>
      </c>
      <c r="M167" s="7" t="str">
        <f t="shared" si="17"/>
        <v>Below 75%</v>
      </c>
      <c r="N167" s="7" t="str">
        <f t="shared" si="18"/>
        <v>Pass</v>
      </c>
      <c r="O167" s="7" t="str">
        <f t="shared" si="19"/>
        <v/>
      </c>
      <c r="P167" s="7" t="str">
        <f t="shared" si="20"/>
        <v>C</v>
      </c>
      <c r="R167" t="str">
        <f t="shared" si="16"/>
        <v>21-06-2020</v>
      </c>
    </row>
    <row r="168" spans="1:18" x14ac:dyDescent="0.3">
      <c r="A168" s="14" t="s">
        <v>85</v>
      </c>
      <c r="B168" s="6" t="s">
        <v>205</v>
      </c>
      <c r="C168" s="6">
        <v>9</v>
      </c>
      <c r="D168" s="6" t="s">
        <v>241</v>
      </c>
      <c r="E168" s="6">
        <v>95</v>
      </c>
      <c r="F168" s="6">
        <v>53</v>
      </c>
      <c r="G168" s="6">
        <v>97</v>
      </c>
      <c r="H168" s="6">
        <v>77</v>
      </c>
      <c r="I168" s="35" t="s">
        <v>401</v>
      </c>
      <c r="J168" s="6" t="str">
        <f>VLOOKUP(C168,'class, teacher, Subjects '!A:B,2,0)</f>
        <v>Mr. Johnson</v>
      </c>
      <c r="K168" s="6">
        <f t="shared" si="14"/>
        <v>322</v>
      </c>
      <c r="L168" s="6">
        <f t="shared" si="15"/>
        <v>80.5</v>
      </c>
      <c r="M168" s="6" t="str">
        <f t="shared" si="17"/>
        <v>Above 75%</v>
      </c>
      <c r="N168" s="6" t="str">
        <f t="shared" si="18"/>
        <v>Pass</v>
      </c>
      <c r="O168" s="6" t="str">
        <f t="shared" si="19"/>
        <v/>
      </c>
      <c r="P168" s="6" t="str">
        <f t="shared" si="20"/>
        <v>A</v>
      </c>
      <c r="R168" t="str">
        <f t="shared" si="16"/>
        <v>16-12-2024</v>
      </c>
    </row>
    <row r="169" spans="1:18" x14ac:dyDescent="0.3">
      <c r="A169" s="13" t="s">
        <v>86</v>
      </c>
      <c r="B169" s="7" t="s">
        <v>157</v>
      </c>
      <c r="C169" s="7">
        <v>10</v>
      </c>
      <c r="D169" s="7" t="s">
        <v>240</v>
      </c>
      <c r="E169" s="7">
        <v>45</v>
      </c>
      <c r="F169" s="7">
        <v>63</v>
      </c>
      <c r="G169" s="7">
        <v>54</v>
      </c>
      <c r="H169" s="7">
        <v>84</v>
      </c>
      <c r="I169" s="34" t="s">
        <v>402</v>
      </c>
      <c r="J169" s="7" t="str">
        <f>VLOOKUP(C169,'class, teacher, Subjects '!A:B,2,0)</f>
        <v>Miss Thompson</v>
      </c>
      <c r="K169" s="7">
        <f t="shared" si="14"/>
        <v>246</v>
      </c>
      <c r="L169" s="7">
        <f t="shared" si="15"/>
        <v>61.5</v>
      </c>
      <c r="M169" s="7" t="str">
        <f t="shared" si="17"/>
        <v>Below 75%</v>
      </c>
      <c r="N169" s="7" t="str">
        <f t="shared" si="18"/>
        <v>Pass</v>
      </c>
      <c r="O169" s="7" t="str">
        <f t="shared" si="19"/>
        <v/>
      </c>
      <c r="P169" s="7" t="str">
        <f t="shared" si="20"/>
        <v>C</v>
      </c>
      <c r="R169" t="str">
        <f t="shared" si="16"/>
        <v>23-02-2021</v>
      </c>
    </row>
    <row r="170" spans="1:18" x14ac:dyDescent="0.3">
      <c r="A170" s="14" t="s">
        <v>87</v>
      </c>
      <c r="B170" s="6" t="s">
        <v>224</v>
      </c>
      <c r="C170" s="6">
        <v>8</v>
      </c>
      <c r="D170" s="6" t="s">
        <v>241</v>
      </c>
      <c r="E170" s="6">
        <v>72</v>
      </c>
      <c r="F170" s="6">
        <v>85</v>
      </c>
      <c r="G170" s="6">
        <v>76</v>
      </c>
      <c r="H170" s="6">
        <v>57</v>
      </c>
      <c r="I170" s="35" t="s">
        <v>403</v>
      </c>
      <c r="J170" s="6" t="str">
        <f>VLOOKUP(C170,'class, teacher, Subjects '!A:B,2,0)</f>
        <v>Mrs. Parker</v>
      </c>
      <c r="K170" s="6">
        <f t="shared" si="14"/>
        <v>290</v>
      </c>
      <c r="L170" s="6">
        <f t="shared" si="15"/>
        <v>72.5</v>
      </c>
      <c r="M170" s="6" t="str">
        <f t="shared" si="17"/>
        <v>Below 75%</v>
      </c>
      <c r="N170" s="6" t="str">
        <f t="shared" si="18"/>
        <v>Pass</v>
      </c>
      <c r="O170" s="6" t="str">
        <f t="shared" si="19"/>
        <v/>
      </c>
      <c r="P170" s="6" t="str">
        <f t="shared" si="20"/>
        <v>B</v>
      </c>
      <c r="R170" t="str">
        <f t="shared" si="16"/>
        <v>22-12-2024</v>
      </c>
    </row>
    <row r="171" spans="1:18" x14ac:dyDescent="0.3">
      <c r="A171" s="13" t="s">
        <v>88</v>
      </c>
      <c r="B171" s="7" t="s">
        <v>195</v>
      </c>
      <c r="C171" s="7">
        <v>8</v>
      </c>
      <c r="D171" s="7" t="s">
        <v>240</v>
      </c>
      <c r="E171" s="7">
        <v>65</v>
      </c>
      <c r="F171" s="7">
        <v>75</v>
      </c>
      <c r="G171" s="7">
        <v>64</v>
      </c>
      <c r="H171" s="7">
        <v>88</v>
      </c>
      <c r="I171" s="34" t="s">
        <v>331</v>
      </c>
      <c r="J171" s="7" t="str">
        <f>VLOOKUP(C171,'class, teacher, Subjects '!A:B,2,0)</f>
        <v>Mrs. Parker</v>
      </c>
      <c r="K171" s="7">
        <f t="shared" si="14"/>
        <v>292</v>
      </c>
      <c r="L171" s="7">
        <f t="shared" si="15"/>
        <v>73</v>
      </c>
      <c r="M171" s="7" t="str">
        <f t="shared" si="17"/>
        <v>Below 75%</v>
      </c>
      <c r="N171" s="7" t="str">
        <f t="shared" si="18"/>
        <v>Pass</v>
      </c>
      <c r="O171" s="7" t="str">
        <f t="shared" si="19"/>
        <v/>
      </c>
      <c r="P171" s="7" t="str">
        <f t="shared" si="20"/>
        <v>B</v>
      </c>
      <c r="R171" t="str">
        <f t="shared" si="16"/>
        <v>23-05-2021</v>
      </c>
    </row>
    <row r="172" spans="1:18" x14ac:dyDescent="0.3">
      <c r="A172" s="14" t="s">
        <v>89</v>
      </c>
      <c r="B172" s="6" t="s">
        <v>225</v>
      </c>
      <c r="C172" s="6">
        <v>10</v>
      </c>
      <c r="D172" s="6" t="s">
        <v>241</v>
      </c>
      <c r="E172" s="6">
        <v>52</v>
      </c>
      <c r="F172" s="6">
        <v>74</v>
      </c>
      <c r="G172" s="6">
        <v>96</v>
      </c>
      <c r="H172" s="6">
        <v>52</v>
      </c>
      <c r="I172" s="35" t="s">
        <v>393</v>
      </c>
      <c r="J172" s="6" t="str">
        <f>VLOOKUP(C172,'class, teacher, Subjects '!A:B,2,0)</f>
        <v>Miss Thompson</v>
      </c>
      <c r="K172" s="6">
        <f t="shared" si="14"/>
        <v>274</v>
      </c>
      <c r="L172" s="6">
        <f t="shared" si="15"/>
        <v>68.5</v>
      </c>
      <c r="M172" s="6" t="str">
        <f t="shared" si="17"/>
        <v>Below 75%</v>
      </c>
      <c r="N172" s="6" t="str">
        <f t="shared" si="18"/>
        <v>Pass</v>
      </c>
      <c r="O172" s="6" t="str">
        <f t="shared" si="19"/>
        <v/>
      </c>
      <c r="P172" s="6" t="str">
        <f t="shared" si="20"/>
        <v>C</v>
      </c>
      <c r="R172" t="str">
        <f t="shared" si="16"/>
        <v>05-12-2021</v>
      </c>
    </row>
    <row r="173" spans="1:18" x14ac:dyDescent="0.3">
      <c r="A173" s="13" t="s">
        <v>90</v>
      </c>
      <c r="B173" s="7" t="s">
        <v>226</v>
      </c>
      <c r="C173" s="7">
        <v>8</v>
      </c>
      <c r="D173" s="7" t="s">
        <v>241</v>
      </c>
      <c r="E173" s="7" t="s">
        <v>431</v>
      </c>
      <c r="F173" s="7" t="s">
        <v>431</v>
      </c>
      <c r="G173" s="7" t="s">
        <v>431</v>
      </c>
      <c r="H173" s="7">
        <v>42</v>
      </c>
      <c r="I173" s="34" t="s">
        <v>404</v>
      </c>
      <c r="J173" s="7" t="str">
        <f>VLOOKUP(C173,'class, teacher, Subjects '!A:B,2,0)</f>
        <v>Mrs. Parker</v>
      </c>
      <c r="K173" s="7">
        <f t="shared" si="14"/>
        <v>42</v>
      </c>
      <c r="L173" s="7">
        <f t="shared" si="15"/>
        <v>10.5</v>
      </c>
      <c r="M173" s="7" t="str">
        <f t="shared" si="17"/>
        <v>Below 75%</v>
      </c>
      <c r="N173" s="7" t="str">
        <f t="shared" si="18"/>
        <v>Fail</v>
      </c>
      <c r="O173" s="7" t="str">
        <f t="shared" si="19"/>
        <v/>
      </c>
      <c r="P173" s="7" t="str">
        <f t="shared" si="20"/>
        <v>D</v>
      </c>
      <c r="R173" t="str">
        <f t="shared" si="16"/>
        <v>13-09-2020</v>
      </c>
    </row>
    <row r="174" spans="1:18" x14ac:dyDescent="0.3">
      <c r="A174" s="14" t="s">
        <v>91</v>
      </c>
      <c r="B174" s="6" t="s">
        <v>227</v>
      </c>
      <c r="C174" s="6">
        <v>8</v>
      </c>
      <c r="D174" s="6" t="s">
        <v>241</v>
      </c>
      <c r="E174" s="6">
        <v>76</v>
      </c>
      <c r="F174" s="6">
        <v>80</v>
      </c>
      <c r="G174" s="6">
        <v>62</v>
      </c>
      <c r="H174" s="6">
        <v>90</v>
      </c>
      <c r="I174" s="35" t="s">
        <v>405</v>
      </c>
      <c r="J174" s="6" t="str">
        <f>VLOOKUP(C174,'class, teacher, Subjects '!A:B,2,0)</f>
        <v>Mrs. Parker</v>
      </c>
      <c r="K174" s="6">
        <f t="shared" si="14"/>
        <v>308</v>
      </c>
      <c r="L174" s="6">
        <f t="shared" si="15"/>
        <v>77</v>
      </c>
      <c r="M174" s="6" t="str">
        <f t="shared" si="17"/>
        <v>Above 75%</v>
      </c>
      <c r="N174" s="6" t="str">
        <f t="shared" si="18"/>
        <v>Pass</v>
      </c>
      <c r="O174" s="6" t="str">
        <f t="shared" si="19"/>
        <v/>
      </c>
      <c r="P174" s="6" t="str">
        <f t="shared" si="20"/>
        <v>B</v>
      </c>
      <c r="R174" t="str">
        <f t="shared" si="16"/>
        <v>02-05-2024</v>
      </c>
    </row>
    <row r="175" spans="1:18" x14ac:dyDescent="0.3">
      <c r="A175" s="13" t="s">
        <v>92</v>
      </c>
      <c r="B175" s="7" t="s">
        <v>228</v>
      </c>
      <c r="C175" s="7">
        <v>9</v>
      </c>
      <c r="D175" s="7" t="s">
        <v>241</v>
      </c>
      <c r="E175" s="7">
        <v>55</v>
      </c>
      <c r="F175" s="7">
        <v>46</v>
      </c>
      <c r="G175" s="7">
        <v>99</v>
      </c>
      <c r="H175" s="7">
        <v>99</v>
      </c>
      <c r="I175" s="34" t="s">
        <v>322</v>
      </c>
      <c r="J175" s="7" t="str">
        <f>VLOOKUP(C175,'class, teacher, Subjects '!A:B,2,0)</f>
        <v>Mr. Johnson</v>
      </c>
      <c r="K175" s="7">
        <f t="shared" si="14"/>
        <v>299</v>
      </c>
      <c r="L175" s="7">
        <f t="shared" si="15"/>
        <v>74.75</v>
      </c>
      <c r="M175" s="7" t="str">
        <f t="shared" si="17"/>
        <v>Below 75%</v>
      </c>
      <c r="N175" s="7" t="str">
        <f t="shared" si="18"/>
        <v>Pass</v>
      </c>
      <c r="O175" s="7" t="str">
        <f t="shared" si="19"/>
        <v/>
      </c>
      <c r="P175" s="7" t="str">
        <f t="shared" si="20"/>
        <v>B</v>
      </c>
      <c r="R175" t="str">
        <f t="shared" si="16"/>
        <v>24-06-2020</v>
      </c>
    </row>
    <row r="176" spans="1:18" x14ac:dyDescent="0.3">
      <c r="A176" s="14" t="s">
        <v>93</v>
      </c>
      <c r="B176" s="6" t="s">
        <v>229</v>
      </c>
      <c r="C176" s="6">
        <v>9</v>
      </c>
      <c r="D176" s="6" t="s">
        <v>240</v>
      </c>
      <c r="E176" s="6">
        <v>63</v>
      </c>
      <c r="F176" s="6">
        <v>93</v>
      </c>
      <c r="G176" s="6">
        <v>71</v>
      </c>
      <c r="H176" s="6">
        <v>52</v>
      </c>
      <c r="I176" s="35" t="s">
        <v>406</v>
      </c>
      <c r="J176" s="6" t="str">
        <f>VLOOKUP(C176,'class, teacher, Subjects '!A:B,2,0)</f>
        <v>Mr. Johnson</v>
      </c>
      <c r="K176" s="6">
        <f t="shared" si="14"/>
        <v>279</v>
      </c>
      <c r="L176" s="6">
        <f t="shared" si="15"/>
        <v>69.75</v>
      </c>
      <c r="M176" s="6" t="str">
        <f t="shared" si="17"/>
        <v>Below 75%</v>
      </c>
      <c r="N176" s="6" t="str">
        <f t="shared" si="18"/>
        <v>Pass</v>
      </c>
      <c r="O176" s="6" t="str">
        <f t="shared" si="19"/>
        <v/>
      </c>
      <c r="P176" s="6" t="str">
        <f t="shared" si="20"/>
        <v>C</v>
      </c>
      <c r="R176" t="str">
        <f t="shared" si="16"/>
        <v>10-03-2022</v>
      </c>
    </row>
    <row r="177" spans="1:18" x14ac:dyDescent="0.3">
      <c r="A177" s="13" t="s">
        <v>94</v>
      </c>
      <c r="B177" s="7" t="s">
        <v>133</v>
      </c>
      <c r="C177" s="7">
        <v>9</v>
      </c>
      <c r="D177" s="7" t="s">
        <v>241</v>
      </c>
      <c r="E177" s="7">
        <v>44</v>
      </c>
      <c r="F177" s="7">
        <v>79</v>
      </c>
      <c r="G177" s="7">
        <v>55</v>
      </c>
      <c r="H177" s="7">
        <v>90</v>
      </c>
      <c r="I177" s="34" t="s">
        <v>407</v>
      </c>
      <c r="J177" s="7" t="str">
        <f>VLOOKUP(C177,'class, teacher, Subjects '!A:B,2,0)</f>
        <v>Mr. Johnson</v>
      </c>
      <c r="K177" s="7">
        <f t="shared" si="14"/>
        <v>268</v>
      </c>
      <c r="L177" s="7">
        <f t="shared" si="15"/>
        <v>67</v>
      </c>
      <c r="M177" s="7" t="str">
        <f t="shared" si="17"/>
        <v>Below 75%</v>
      </c>
      <c r="N177" s="7" t="str">
        <f t="shared" si="18"/>
        <v>Pass</v>
      </c>
      <c r="O177" s="7" t="str">
        <f t="shared" si="19"/>
        <v/>
      </c>
      <c r="P177" s="7" t="str">
        <f t="shared" si="20"/>
        <v>C</v>
      </c>
      <c r="R177" t="str">
        <f t="shared" si="16"/>
        <v>07-10-2023</v>
      </c>
    </row>
    <row r="178" spans="1:18" x14ac:dyDescent="0.3">
      <c r="A178" s="14" t="s">
        <v>95</v>
      </c>
      <c r="B178" s="6" t="s">
        <v>230</v>
      </c>
      <c r="C178" s="6">
        <v>10</v>
      </c>
      <c r="D178" s="6" t="s">
        <v>241</v>
      </c>
      <c r="E178" s="6">
        <v>92</v>
      </c>
      <c r="F178" s="6">
        <v>63</v>
      </c>
      <c r="G178" s="6">
        <v>56</v>
      </c>
      <c r="H178" s="6">
        <v>61</v>
      </c>
      <c r="I178" s="35" t="s">
        <v>408</v>
      </c>
      <c r="J178" s="6" t="str">
        <f>VLOOKUP(C178,'class, teacher, Subjects '!A:B,2,0)</f>
        <v>Miss Thompson</v>
      </c>
      <c r="K178" s="6">
        <f t="shared" si="14"/>
        <v>272</v>
      </c>
      <c r="L178" s="6">
        <f t="shared" si="15"/>
        <v>68</v>
      </c>
      <c r="M178" s="6" t="str">
        <f t="shared" si="17"/>
        <v>Below 75%</v>
      </c>
      <c r="N178" s="6" t="str">
        <f t="shared" si="18"/>
        <v>Pass</v>
      </c>
      <c r="O178" s="6" t="str">
        <f t="shared" si="19"/>
        <v/>
      </c>
      <c r="P178" s="6" t="str">
        <f t="shared" si="20"/>
        <v>C</v>
      </c>
      <c r="R178" t="str">
        <f t="shared" si="16"/>
        <v>20-12-2022</v>
      </c>
    </row>
    <row r="179" spans="1:18" x14ac:dyDescent="0.3">
      <c r="A179" s="13" t="s">
        <v>96</v>
      </c>
      <c r="B179" s="7" t="s">
        <v>231</v>
      </c>
      <c r="C179" s="7">
        <v>10</v>
      </c>
      <c r="D179" s="7" t="s">
        <v>240</v>
      </c>
      <c r="E179" s="7">
        <v>58</v>
      </c>
      <c r="F179" s="7">
        <v>90</v>
      </c>
      <c r="G179" s="7">
        <v>99</v>
      </c>
      <c r="H179" s="7">
        <v>72</v>
      </c>
      <c r="I179" s="34" t="s">
        <v>409</v>
      </c>
      <c r="J179" s="7" t="str">
        <f>VLOOKUP(C179,'class, teacher, Subjects '!A:B,2,0)</f>
        <v>Miss Thompson</v>
      </c>
      <c r="K179" s="7">
        <f t="shared" si="14"/>
        <v>319</v>
      </c>
      <c r="L179" s="7">
        <f t="shared" si="15"/>
        <v>79.75</v>
      </c>
      <c r="M179" s="7" t="str">
        <f t="shared" si="17"/>
        <v>Above 75%</v>
      </c>
      <c r="N179" s="7" t="str">
        <f t="shared" si="18"/>
        <v>Pass</v>
      </c>
      <c r="O179" s="7" t="str">
        <f t="shared" si="19"/>
        <v/>
      </c>
      <c r="P179" s="7" t="str">
        <f t="shared" si="20"/>
        <v>B</v>
      </c>
      <c r="R179" t="str">
        <f t="shared" si="16"/>
        <v>06-03-2023</v>
      </c>
    </row>
    <row r="180" spans="1:18" x14ac:dyDescent="0.3">
      <c r="A180" s="14" t="s">
        <v>97</v>
      </c>
      <c r="B180" s="6" t="s">
        <v>232</v>
      </c>
      <c r="C180" s="6">
        <v>10</v>
      </c>
      <c r="D180" s="6" t="s">
        <v>241</v>
      </c>
      <c r="E180" s="6">
        <v>71</v>
      </c>
      <c r="F180" s="6">
        <v>43</v>
      </c>
      <c r="G180" s="6">
        <v>98</v>
      </c>
      <c r="H180" s="6">
        <v>100</v>
      </c>
      <c r="I180" s="35" t="s">
        <v>410</v>
      </c>
      <c r="J180" s="6" t="str">
        <f>VLOOKUP(C180,'class, teacher, Subjects '!A:B,2,0)</f>
        <v>Miss Thompson</v>
      </c>
      <c r="K180" s="6">
        <f t="shared" si="14"/>
        <v>312</v>
      </c>
      <c r="L180" s="6">
        <f t="shared" si="15"/>
        <v>78</v>
      </c>
      <c r="M180" s="6" t="str">
        <f t="shared" si="17"/>
        <v>Above 75%</v>
      </c>
      <c r="N180" s="6" t="str">
        <f t="shared" si="18"/>
        <v>Pass</v>
      </c>
      <c r="O180" s="6" t="str">
        <f t="shared" si="19"/>
        <v/>
      </c>
      <c r="P180" s="6" t="str">
        <f t="shared" si="20"/>
        <v>B</v>
      </c>
      <c r="R180" t="str">
        <f t="shared" si="16"/>
        <v>01-07-2022</v>
      </c>
    </row>
    <row r="181" spans="1:18" x14ac:dyDescent="0.3">
      <c r="A181" s="13" t="s">
        <v>98</v>
      </c>
      <c r="B181" s="7" t="s">
        <v>151</v>
      </c>
      <c r="C181" s="7">
        <v>8</v>
      </c>
      <c r="D181" s="7" t="s">
        <v>241</v>
      </c>
      <c r="E181" s="7">
        <v>96</v>
      </c>
      <c r="F181" s="7">
        <v>90</v>
      </c>
      <c r="G181" s="7">
        <v>47</v>
      </c>
      <c r="H181" s="7">
        <v>64</v>
      </c>
      <c r="I181" s="34" t="s">
        <v>411</v>
      </c>
      <c r="J181" s="7" t="str">
        <f>VLOOKUP(C181,'class, teacher, Subjects '!A:B,2,0)</f>
        <v>Mrs. Parker</v>
      </c>
      <c r="K181" s="7">
        <f t="shared" si="14"/>
        <v>297</v>
      </c>
      <c r="L181" s="7">
        <f t="shared" si="15"/>
        <v>74.25</v>
      </c>
      <c r="M181" s="7" t="str">
        <f t="shared" si="17"/>
        <v>Below 75%</v>
      </c>
      <c r="N181" s="7" t="str">
        <f t="shared" si="18"/>
        <v>Pass</v>
      </c>
      <c r="O181" s="7" t="str">
        <f t="shared" si="19"/>
        <v/>
      </c>
      <c r="P181" s="7" t="str">
        <f t="shared" si="20"/>
        <v>B</v>
      </c>
      <c r="R181" t="str">
        <f t="shared" si="16"/>
        <v>21-08-2020</v>
      </c>
    </row>
    <row r="182" spans="1:18" x14ac:dyDescent="0.3">
      <c r="A182" s="14" t="s">
        <v>99</v>
      </c>
      <c r="B182" s="6" t="s">
        <v>233</v>
      </c>
      <c r="C182" s="6">
        <v>8</v>
      </c>
      <c r="D182" s="6" t="s">
        <v>241</v>
      </c>
      <c r="E182" s="6">
        <v>58</v>
      </c>
      <c r="F182" s="6">
        <v>76</v>
      </c>
      <c r="G182" s="6">
        <v>99</v>
      </c>
      <c r="H182" s="6">
        <v>53</v>
      </c>
      <c r="I182" s="35" t="s">
        <v>412</v>
      </c>
      <c r="J182" s="6" t="str">
        <f>VLOOKUP(C182,'class, teacher, Subjects '!A:B,2,0)</f>
        <v>Mrs. Parker</v>
      </c>
      <c r="K182" s="6">
        <f t="shared" si="14"/>
        <v>286</v>
      </c>
      <c r="L182" s="6">
        <f t="shared" si="15"/>
        <v>71.5</v>
      </c>
      <c r="M182" s="6" t="str">
        <f t="shared" si="17"/>
        <v>Below 75%</v>
      </c>
      <c r="N182" s="6" t="str">
        <f t="shared" si="18"/>
        <v>Pass</v>
      </c>
      <c r="O182" s="6" t="str">
        <f t="shared" si="19"/>
        <v/>
      </c>
      <c r="P182" s="6" t="str">
        <f t="shared" si="20"/>
        <v>B</v>
      </c>
      <c r="R182" t="str">
        <f t="shared" si="16"/>
        <v>10-05-2023</v>
      </c>
    </row>
    <row r="183" spans="1:18" x14ac:dyDescent="0.3">
      <c r="A183" s="13" t="s">
        <v>100</v>
      </c>
      <c r="B183" s="7" t="s">
        <v>164</v>
      </c>
      <c r="C183" s="7">
        <v>8</v>
      </c>
      <c r="D183" s="7" t="s">
        <v>240</v>
      </c>
      <c r="E183" s="7">
        <v>73</v>
      </c>
      <c r="F183" s="7">
        <v>48</v>
      </c>
      <c r="G183" s="7">
        <v>42</v>
      </c>
      <c r="H183" s="7">
        <v>48</v>
      </c>
      <c r="I183" s="34" t="s">
        <v>413</v>
      </c>
      <c r="J183" s="7" t="str">
        <f>VLOOKUP(C183,'class, teacher, Subjects '!A:B,2,0)</f>
        <v>Mrs. Parker</v>
      </c>
      <c r="K183" s="7">
        <f t="shared" si="14"/>
        <v>211</v>
      </c>
      <c r="L183" s="7">
        <f t="shared" si="15"/>
        <v>52.75</v>
      </c>
      <c r="M183" s="7" t="str">
        <f t="shared" si="17"/>
        <v>Below 75%</v>
      </c>
      <c r="N183" s="7" t="str">
        <f t="shared" si="18"/>
        <v>Pass</v>
      </c>
      <c r="O183" s="7" t="str">
        <f t="shared" si="19"/>
        <v/>
      </c>
      <c r="P183" s="7" t="str">
        <f t="shared" si="20"/>
        <v>D</v>
      </c>
      <c r="R183" t="str">
        <f t="shared" si="16"/>
        <v>03-08-2021</v>
      </c>
    </row>
    <row r="184" spans="1:18" x14ac:dyDescent="0.3">
      <c r="A184" s="14" t="s">
        <v>101</v>
      </c>
      <c r="B184" s="6" t="s">
        <v>121</v>
      </c>
      <c r="C184" s="6">
        <v>8</v>
      </c>
      <c r="D184" s="6" t="s">
        <v>241</v>
      </c>
      <c r="E184" s="6">
        <v>47</v>
      </c>
      <c r="F184" s="6">
        <v>87</v>
      </c>
      <c r="G184" s="6">
        <v>69</v>
      </c>
      <c r="H184" s="6">
        <v>75</v>
      </c>
      <c r="I184" s="35" t="s">
        <v>414</v>
      </c>
      <c r="J184" s="6" t="str">
        <f>VLOOKUP(C184,'class, teacher, Subjects '!A:B,2,0)</f>
        <v>Mrs. Parker</v>
      </c>
      <c r="K184" s="6">
        <f t="shared" si="14"/>
        <v>278</v>
      </c>
      <c r="L184" s="6">
        <f t="shared" si="15"/>
        <v>69.5</v>
      </c>
      <c r="M184" s="6" t="str">
        <f t="shared" si="17"/>
        <v>Below 75%</v>
      </c>
      <c r="N184" s="6" t="str">
        <f t="shared" si="18"/>
        <v>Pass</v>
      </c>
      <c r="O184" s="6" t="str">
        <f t="shared" si="19"/>
        <v/>
      </c>
      <c r="P184" s="6" t="str">
        <f t="shared" si="20"/>
        <v>C</v>
      </c>
      <c r="R184" t="str">
        <f t="shared" si="16"/>
        <v>20-05-2023</v>
      </c>
    </row>
    <row r="185" spans="1:18" x14ac:dyDescent="0.3">
      <c r="A185" s="13" t="s">
        <v>102</v>
      </c>
      <c r="B185" s="7" t="s">
        <v>234</v>
      </c>
      <c r="C185" s="7">
        <v>8</v>
      </c>
      <c r="D185" s="7" t="s">
        <v>240</v>
      </c>
      <c r="E185" s="7">
        <v>50</v>
      </c>
      <c r="F185" s="7">
        <v>78</v>
      </c>
      <c r="G185" s="7">
        <v>53</v>
      </c>
      <c r="H185" s="7">
        <v>69</v>
      </c>
      <c r="I185" s="34" t="s">
        <v>415</v>
      </c>
      <c r="J185" s="7" t="str">
        <f>VLOOKUP(C185,'class, teacher, Subjects '!A:B,2,0)</f>
        <v>Mrs. Parker</v>
      </c>
      <c r="K185" s="7">
        <f t="shared" si="14"/>
        <v>250</v>
      </c>
      <c r="L185" s="7">
        <f t="shared" si="15"/>
        <v>62.5</v>
      </c>
      <c r="M185" s="7" t="str">
        <f t="shared" si="17"/>
        <v>Below 75%</v>
      </c>
      <c r="N185" s="7" t="str">
        <f t="shared" si="18"/>
        <v>Pass</v>
      </c>
      <c r="O185" s="7" t="str">
        <f t="shared" si="19"/>
        <v/>
      </c>
      <c r="P185" s="7" t="str">
        <f t="shared" si="20"/>
        <v>C</v>
      </c>
      <c r="R185" t="str">
        <f t="shared" si="16"/>
        <v>12-11-2023</v>
      </c>
    </row>
    <row r="186" spans="1:18" x14ac:dyDescent="0.3">
      <c r="A186" s="14" t="s">
        <v>103</v>
      </c>
      <c r="B186" s="6" t="s">
        <v>235</v>
      </c>
      <c r="C186" s="6">
        <v>9</v>
      </c>
      <c r="D186" s="6" t="s">
        <v>240</v>
      </c>
      <c r="E186" s="6">
        <v>86</v>
      </c>
      <c r="F186" s="6">
        <v>59</v>
      </c>
      <c r="G186" s="6">
        <v>51</v>
      </c>
      <c r="H186" s="6">
        <v>50</v>
      </c>
      <c r="I186" s="35" t="s">
        <v>416</v>
      </c>
      <c r="J186" s="6" t="str">
        <f>VLOOKUP(C186,'class, teacher, Subjects '!A:B,2,0)</f>
        <v>Mr. Johnson</v>
      </c>
      <c r="K186" s="6">
        <f t="shared" si="14"/>
        <v>246</v>
      </c>
      <c r="L186" s="6">
        <f t="shared" si="15"/>
        <v>61.5</v>
      </c>
      <c r="M186" s="6" t="str">
        <f t="shared" si="17"/>
        <v>Below 75%</v>
      </c>
      <c r="N186" s="6" t="str">
        <f t="shared" si="18"/>
        <v>Pass</v>
      </c>
      <c r="O186" s="6" t="str">
        <f t="shared" si="19"/>
        <v/>
      </c>
      <c r="P186" s="6" t="str">
        <f t="shared" si="20"/>
        <v>C</v>
      </c>
      <c r="R186" t="str">
        <f t="shared" si="16"/>
        <v>15-01-2024</v>
      </c>
    </row>
    <row r="187" spans="1:18" x14ac:dyDescent="0.3">
      <c r="A187" s="13" t="s">
        <v>104</v>
      </c>
      <c r="B187" s="7" t="s">
        <v>236</v>
      </c>
      <c r="C187" s="7">
        <v>9</v>
      </c>
      <c r="D187" s="7" t="s">
        <v>241</v>
      </c>
      <c r="E187" s="7" t="s">
        <v>431</v>
      </c>
      <c r="F187" s="7">
        <v>44</v>
      </c>
      <c r="G187" s="7">
        <v>60</v>
      </c>
      <c r="H187" s="7">
        <v>66</v>
      </c>
      <c r="I187" s="34" t="s">
        <v>389</v>
      </c>
      <c r="J187" s="7" t="str">
        <f>VLOOKUP(C187,'class, teacher, Subjects '!A:B,2,0)</f>
        <v>Mr. Johnson</v>
      </c>
      <c r="K187" s="7">
        <f t="shared" si="14"/>
        <v>170</v>
      </c>
      <c r="L187" s="7">
        <f t="shared" si="15"/>
        <v>42.5</v>
      </c>
      <c r="M187" s="7" t="str">
        <f t="shared" si="17"/>
        <v>Below 75%</v>
      </c>
      <c r="N187" s="7" t="str">
        <f t="shared" si="18"/>
        <v>Pass</v>
      </c>
      <c r="O187" s="7" t="str">
        <f t="shared" si="19"/>
        <v/>
      </c>
      <c r="P187" s="7" t="str">
        <f t="shared" si="20"/>
        <v>D</v>
      </c>
      <c r="R187" t="str">
        <f t="shared" si="16"/>
        <v>03-06-2023</v>
      </c>
    </row>
    <row r="188" spans="1:18" x14ac:dyDescent="0.3">
      <c r="A188" s="14" t="s">
        <v>105</v>
      </c>
      <c r="B188" s="6" t="s">
        <v>237</v>
      </c>
      <c r="C188" s="6">
        <v>8</v>
      </c>
      <c r="D188" s="6" t="s">
        <v>240</v>
      </c>
      <c r="E188" s="6">
        <v>66</v>
      </c>
      <c r="F188" s="6">
        <v>96</v>
      </c>
      <c r="G188" s="6">
        <v>100</v>
      </c>
      <c r="H188" s="6">
        <v>79</v>
      </c>
      <c r="I188" s="35" t="s">
        <v>417</v>
      </c>
      <c r="J188" s="6" t="str">
        <f>VLOOKUP(C188,'class, teacher, Subjects '!A:B,2,0)</f>
        <v>Mrs. Parker</v>
      </c>
      <c r="K188" s="6">
        <f t="shared" si="14"/>
        <v>341</v>
      </c>
      <c r="L188" s="6">
        <f t="shared" si="15"/>
        <v>85.25</v>
      </c>
      <c r="M188" s="6" t="str">
        <f t="shared" si="17"/>
        <v>Above 75%</v>
      </c>
      <c r="N188" s="6" t="str">
        <f t="shared" si="18"/>
        <v>Pass</v>
      </c>
      <c r="O188" s="6" t="str">
        <f t="shared" si="19"/>
        <v>Top Performer</v>
      </c>
      <c r="P188" s="6" t="str">
        <f t="shared" si="20"/>
        <v>A</v>
      </c>
      <c r="R188" t="str">
        <f t="shared" si="16"/>
        <v>10-07-2023</v>
      </c>
    </row>
    <row r="189" spans="1:18" x14ac:dyDescent="0.3">
      <c r="A189" s="13" t="s">
        <v>106</v>
      </c>
      <c r="B189" s="7" t="s">
        <v>238</v>
      </c>
      <c r="C189" s="7">
        <v>9</v>
      </c>
      <c r="D189" s="7" t="s">
        <v>240</v>
      </c>
      <c r="E189" s="7">
        <v>78</v>
      </c>
      <c r="F189" s="7">
        <v>64</v>
      </c>
      <c r="G189" s="7">
        <v>52</v>
      </c>
      <c r="H189" s="7">
        <v>70</v>
      </c>
      <c r="I189" s="34" t="s">
        <v>418</v>
      </c>
      <c r="J189" s="7" t="str">
        <f>VLOOKUP(C189,'class, teacher, Subjects '!A:B,2,0)</f>
        <v>Mr. Johnson</v>
      </c>
      <c r="K189" s="7">
        <f t="shared" si="14"/>
        <v>264</v>
      </c>
      <c r="L189" s="7">
        <f t="shared" si="15"/>
        <v>66</v>
      </c>
      <c r="M189" s="7" t="str">
        <f t="shared" si="17"/>
        <v>Below 75%</v>
      </c>
      <c r="N189" s="7" t="str">
        <f t="shared" si="18"/>
        <v>Pass</v>
      </c>
      <c r="O189" s="7" t="str">
        <f t="shared" si="19"/>
        <v/>
      </c>
      <c r="P189" s="7" t="str">
        <f t="shared" si="20"/>
        <v>C</v>
      </c>
      <c r="R189" t="str">
        <f t="shared" si="16"/>
        <v>16-03-2023</v>
      </c>
    </row>
    <row r="190" spans="1:18" x14ac:dyDescent="0.3">
      <c r="A190" s="14" t="s">
        <v>107</v>
      </c>
      <c r="B190" s="6" t="s">
        <v>239</v>
      </c>
      <c r="C190" s="6">
        <v>9</v>
      </c>
      <c r="D190" s="6" t="s">
        <v>241</v>
      </c>
      <c r="E190" s="6">
        <v>94</v>
      </c>
      <c r="F190" s="6">
        <v>90</v>
      </c>
      <c r="G190" s="6">
        <v>94</v>
      </c>
      <c r="H190" s="6">
        <v>98</v>
      </c>
      <c r="I190" s="35" t="s">
        <v>419</v>
      </c>
      <c r="J190" s="6" t="str">
        <f>VLOOKUP(C190,'class, teacher, Subjects '!A:B,2,0)</f>
        <v>Mr. Johnson</v>
      </c>
      <c r="K190" s="6">
        <f t="shared" si="14"/>
        <v>376</v>
      </c>
      <c r="L190" s="6">
        <f t="shared" si="15"/>
        <v>94</v>
      </c>
      <c r="M190" s="6" t="str">
        <f t="shared" si="17"/>
        <v>Above 75%</v>
      </c>
      <c r="N190" s="6" t="str">
        <f t="shared" si="18"/>
        <v>Pass</v>
      </c>
      <c r="O190" s="6" t="str">
        <f t="shared" si="19"/>
        <v>Top Performer</v>
      </c>
      <c r="P190" s="6" t="str">
        <f t="shared" si="20"/>
        <v>A+</v>
      </c>
      <c r="R190" t="str">
        <f t="shared" si="16"/>
        <v>18-11-2023</v>
      </c>
    </row>
    <row r="191" spans="1:18" x14ac:dyDescent="0.3">
      <c r="A191" s="13" t="s">
        <v>108</v>
      </c>
      <c r="B191" s="7" t="s">
        <v>227</v>
      </c>
      <c r="C191" s="7">
        <v>8</v>
      </c>
      <c r="D191" s="7" t="s">
        <v>241</v>
      </c>
      <c r="E191" s="7">
        <v>77</v>
      </c>
      <c r="F191" s="7">
        <v>68</v>
      </c>
      <c r="G191" s="7">
        <v>65</v>
      </c>
      <c r="H191" s="7">
        <v>93</v>
      </c>
      <c r="I191" s="34" t="s">
        <v>420</v>
      </c>
      <c r="J191" s="7" t="str">
        <f>VLOOKUP(C191,'class, teacher, Subjects '!A:B,2,0)</f>
        <v>Mrs. Parker</v>
      </c>
      <c r="K191" s="7">
        <f t="shared" si="14"/>
        <v>303</v>
      </c>
      <c r="L191" s="7">
        <f t="shared" si="15"/>
        <v>75.75</v>
      </c>
      <c r="M191" s="7" t="str">
        <f t="shared" si="17"/>
        <v>Above 75%</v>
      </c>
      <c r="N191" s="7" t="str">
        <f t="shared" si="18"/>
        <v>Pass</v>
      </c>
      <c r="O191" s="7" t="str">
        <f t="shared" si="19"/>
        <v/>
      </c>
      <c r="P191" s="7" t="str">
        <f t="shared" si="20"/>
        <v>B</v>
      </c>
      <c r="R191" t="str">
        <f t="shared" si="16"/>
        <v>03-10-2020</v>
      </c>
    </row>
  </sheetData>
  <mergeCells count="2">
    <mergeCell ref="T21:U21"/>
    <mergeCell ref="V21:W21"/>
  </mergeCells>
  <conditionalFormatting sqref="E2:H191">
    <cfRule type="containsText" dxfId="11" priority="1" operator="containsText" text="Abs">
      <formula>NOT(ISERROR(SEARCH("Abs",E2)))</formula>
    </cfRule>
  </conditionalFormatting>
  <conditionalFormatting sqref="L2:L191">
    <cfRule type="cellIs" dxfId="10" priority="10" operator="lessThan">
      <formula>40</formula>
    </cfRule>
  </conditionalFormatting>
  <conditionalFormatting sqref="M2:R191">
    <cfRule type="containsText" dxfId="9" priority="11" operator="containsText" text="Above 75%">
      <formula>NOT(ISERROR(SEARCH("Above 75%",M2)))</formula>
    </cfRule>
    <cfRule type="containsText" dxfId="8" priority="12" operator="containsText" text="Below 75%">
      <formula>NOT(ISERROR(SEARCH("Below 75%",M2)))</formula>
    </cfRule>
  </conditionalFormatting>
  <conditionalFormatting sqref="N1:O191">
    <cfRule type="containsText" dxfId="7" priority="8" operator="containsText" text="Fail">
      <formula>NOT(ISERROR(SEARCH("Fail",N1)))</formula>
    </cfRule>
    <cfRule type="containsText" dxfId="6" priority="9" operator="containsText" text="Pass">
      <formula>NOT(ISERROR(SEARCH("Pass",N1)))</formula>
    </cfRule>
  </conditionalFormatting>
  <conditionalFormatting sqref="O2:O191">
    <cfRule type="containsText" dxfId="5" priority="7" operator="containsText" text="Top Performer">
      <formula>NOT(ISERROR(SEARCH("Top Performer",O2)))</formula>
    </cfRule>
  </conditionalFormatting>
  <conditionalFormatting sqref="P2:Q191">
    <cfRule type="containsText" dxfId="4" priority="2" operator="containsText" text="C">
      <formula>NOT(ISERROR(SEARCH("C",P2)))</formula>
    </cfRule>
    <cfRule type="containsText" dxfId="3" priority="3" operator="containsText" text="D">
      <formula>NOT(ISERROR(SEARCH("D",P2)))</formula>
    </cfRule>
    <cfRule type="containsText" dxfId="2" priority="4" operator="containsText" text="B">
      <formula>NOT(ISERROR(SEARCH("B",P2)))</formula>
    </cfRule>
    <cfRule type="containsText" dxfId="1" priority="5" operator="containsText" text="A">
      <formula>NOT(ISERROR(SEARCH("A",P2)))</formula>
    </cfRule>
    <cfRule type="containsText" dxfId="0" priority="6" operator="containsText" text="A+">
      <formula>NOT(ISERROR(SEARCH("A+",P2)))</formula>
    </cfRule>
  </conditionalFormatting>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EF68658C-9664-4EA0-AFCD-FE7B701B51CF}">
          <x14:formula1>
            <xm:f>'class, teacher, Subjects '!$A$2:$A$4</xm:f>
          </x14:formula1>
          <xm:sqref>T15 T19 X2</xm:sqref>
        </x14:dataValidation>
        <x14:dataValidation type="list" allowBlank="1" showInputMessage="1" showErrorMessage="1" xr:uid="{B0A4BE9B-09CA-4FED-8F2E-7CC9B854DCB9}">
          <x14:formula1>
            <xm:f>'class, teacher, Subjects '!$D$2:$D$5</xm:f>
          </x14:formula1>
          <xm:sqref>Y2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95D5D-D422-435D-B0D4-0011F7820634}">
  <dimension ref="A1:D5"/>
  <sheetViews>
    <sheetView workbookViewId="0">
      <selection activeCell="B10" sqref="B10"/>
    </sheetView>
  </sheetViews>
  <sheetFormatPr defaultRowHeight="14.4" x14ac:dyDescent="0.3"/>
  <cols>
    <col min="1" max="1" width="5.109375" bestFit="1" customWidth="1"/>
    <col min="2" max="2" width="13.77734375" bestFit="1" customWidth="1"/>
    <col min="4" max="4" width="12" bestFit="1" customWidth="1"/>
  </cols>
  <sheetData>
    <row r="1" spans="1:4" x14ac:dyDescent="0.3">
      <c r="A1" s="1" t="s">
        <v>2</v>
      </c>
      <c r="B1" s="1" t="s">
        <v>421</v>
      </c>
      <c r="D1" s="28" t="s">
        <v>445</v>
      </c>
    </row>
    <row r="2" spans="1:4" x14ac:dyDescent="0.3">
      <c r="A2">
        <v>8</v>
      </c>
      <c r="B2" t="s">
        <v>422</v>
      </c>
      <c r="D2" t="s">
        <v>4</v>
      </c>
    </row>
    <row r="3" spans="1:4" x14ac:dyDescent="0.3">
      <c r="A3">
        <v>9</v>
      </c>
      <c r="B3" t="s">
        <v>423</v>
      </c>
      <c r="D3" t="s">
        <v>5</v>
      </c>
    </row>
    <row r="4" spans="1:4" x14ac:dyDescent="0.3">
      <c r="A4">
        <v>10</v>
      </c>
      <c r="B4" t="s">
        <v>424</v>
      </c>
      <c r="D4" t="s">
        <v>6</v>
      </c>
    </row>
    <row r="5" spans="1:4" x14ac:dyDescent="0.3">
      <c r="D5"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20D0-9FD3-4B91-91D5-8EEE0B96EA77}">
  <dimension ref="A1:O135"/>
  <sheetViews>
    <sheetView topLeftCell="B1" workbookViewId="0">
      <selection activeCell="L1" sqref="L1:O5"/>
    </sheetView>
  </sheetViews>
  <sheetFormatPr defaultRowHeight="14.4" x14ac:dyDescent="0.3"/>
  <cols>
    <col min="1" max="1" width="24.33203125" bestFit="1" customWidth="1"/>
    <col min="2" max="2" width="15.5546875" bestFit="1" customWidth="1"/>
    <col min="3" max="3" width="10" bestFit="1" customWidth="1"/>
    <col min="4" max="4" width="10.77734375" bestFit="1" customWidth="1"/>
    <col min="5" max="6" width="3" bestFit="1" customWidth="1"/>
    <col min="7" max="7" width="10.77734375" bestFit="1" customWidth="1"/>
    <col min="9" max="9" width="16.5546875" bestFit="1" customWidth="1"/>
    <col min="10" max="10" width="6.33203125" bestFit="1" customWidth="1"/>
    <col min="12" max="12" width="13.88671875" bestFit="1" customWidth="1"/>
    <col min="13" max="13" width="15.5546875" bestFit="1" customWidth="1"/>
    <col min="14" max="14" width="4.6640625" bestFit="1" customWidth="1"/>
    <col min="15" max="15" width="10.77734375" bestFit="1" customWidth="1"/>
  </cols>
  <sheetData>
    <row r="1" spans="1:15" x14ac:dyDescent="0.3">
      <c r="A1" s="31" t="s">
        <v>435</v>
      </c>
      <c r="B1" t="s">
        <v>449</v>
      </c>
      <c r="I1" s="31" t="s">
        <v>438</v>
      </c>
      <c r="J1" t="s">
        <v>449</v>
      </c>
      <c r="L1" s="31" t="s">
        <v>464</v>
      </c>
      <c r="M1" s="31" t="s">
        <v>458</v>
      </c>
    </row>
    <row r="2" spans="1:15" x14ac:dyDescent="0.3">
      <c r="I2" s="31" t="s">
        <v>2</v>
      </c>
      <c r="J2" t="s">
        <v>449</v>
      </c>
      <c r="L2" s="31" t="s">
        <v>446</v>
      </c>
      <c r="M2" t="s">
        <v>461</v>
      </c>
      <c r="N2" t="s">
        <v>463</v>
      </c>
      <c r="O2" t="s">
        <v>447</v>
      </c>
    </row>
    <row r="3" spans="1:15" x14ac:dyDescent="0.3">
      <c r="A3" s="31" t="s">
        <v>2</v>
      </c>
      <c r="B3" t="s">
        <v>448</v>
      </c>
      <c r="L3" s="32" t="s">
        <v>240</v>
      </c>
      <c r="M3" s="30">
        <v>1</v>
      </c>
      <c r="N3" s="30">
        <v>95</v>
      </c>
      <c r="O3" s="30">
        <v>96</v>
      </c>
    </row>
    <row r="4" spans="1:15" x14ac:dyDescent="0.3">
      <c r="A4" s="32">
        <v>8</v>
      </c>
      <c r="B4" s="30">
        <v>62</v>
      </c>
      <c r="I4" s="31" t="s">
        <v>462</v>
      </c>
      <c r="L4" s="32" t="s">
        <v>241</v>
      </c>
      <c r="M4" s="30">
        <v>3</v>
      </c>
      <c r="N4" s="30">
        <v>91</v>
      </c>
      <c r="O4" s="30">
        <v>94</v>
      </c>
    </row>
    <row r="5" spans="1:15" x14ac:dyDescent="0.3">
      <c r="A5" s="32">
        <v>9</v>
      </c>
      <c r="B5" s="30">
        <v>65</v>
      </c>
      <c r="I5" s="32" t="s">
        <v>204</v>
      </c>
      <c r="L5" s="32" t="s">
        <v>447</v>
      </c>
      <c r="M5" s="30">
        <v>4</v>
      </c>
      <c r="N5" s="30">
        <v>186</v>
      </c>
      <c r="O5" s="30">
        <v>190</v>
      </c>
    </row>
    <row r="6" spans="1:15" x14ac:dyDescent="0.3">
      <c r="A6" s="32">
        <v>10</v>
      </c>
      <c r="B6" s="30">
        <v>63</v>
      </c>
      <c r="I6" s="32" t="s">
        <v>178</v>
      </c>
    </row>
    <row r="7" spans="1:15" x14ac:dyDescent="0.3">
      <c r="A7" s="32" t="s">
        <v>447</v>
      </c>
      <c r="B7" s="30">
        <v>190</v>
      </c>
      <c r="I7" s="32" t="s">
        <v>205</v>
      </c>
    </row>
    <row r="8" spans="1:15" x14ac:dyDescent="0.3">
      <c r="I8" s="32" t="s">
        <v>109</v>
      </c>
    </row>
    <row r="9" spans="1:15" x14ac:dyDescent="0.3">
      <c r="A9" s="31" t="s">
        <v>457</v>
      </c>
      <c r="B9" s="31" t="s">
        <v>459</v>
      </c>
      <c r="I9" s="32" t="s">
        <v>164</v>
      </c>
    </row>
    <row r="10" spans="1:15" x14ac:dyDescent="0.3">
      <c r="A10" s="31" t="s">
        <v>2</v>
      </c>
      <c r="B10" t="s">
        <v>452</v>
      </c>
      <c r="C10" t="s">
        <v>453</v>
      </c>
      <c r="D10" t="s">
        <v>454</v>
      </c>
      <c r="E10" t="s">
        <v>455</v>
      </c>
      <c r="F10" t="s">
        <v>456</v>
      </c>
      <c r="G10" t="s">
        <v>447</v>
      </c>
      <c r="I10" s="32" t="s">
        <v>135</v>
      </c>
    </row>
    <row r="11" spans="1:15" x14ac:dyDescent="0.3">
      <c r="A11" s="32">
        <v>8</v>
      </c>
      <c r="B11" s="30">
        <v>9</v>
      </c>
      <c r="C11" s="30"/>
      <c r="D11" s="30">
        <v>24</v>
      </c>
      <c r="E11" s="30">
        <v>22</v>
      </c>
      <c r="F11" s="30">
        <v>7</v>
      </c>
      <c r="G11" s="30">
        <v>62</v>
      </c>
      <c r="I11" s="32" t="s">
        <v>191</v>
      </c>
    </row>
    <row r="12" spans="1:15" x14ac:dyDescent="0.3">
      <c r="A12" s="32">
        <v>9</v>
      </c>
      <c r="B12" s="30">
        <v>13</v>
      </c>
      <c r="C12" s="30">
        <v>1</v>
      </c>
      <c r="D12" s="30">
        <v>17</v>
      </c>
      <c r="E12" s="30">
        <v>21</v>
      </c>
      <c r="F12" s="30">
        <v>13</v>
      </c>
      <c r="G12" s="30">
        <v>65</v>
      </c>
      <c r="I12" s="32" t="s">
        <v>137</v>
      </c>
    </row>
    <row r="13" spans="1:15" x14ac:dyDescent="0.3">
      <c r="A13" s="32">
        <v>10</v>
      </c>
      <c r="B13" s="30">
        <v>10</v>
      </c>
      <c r="C13" s="30">
        <v>1</v>
      </c>
      <c r="D13" s="30">
        <v>20</v>
      </c>
      <c r="E13" s="30">
        <v>20</v>
      </c>
      <c r="F13" s="30">
        <v>12</v>
      </c>
      <c r="G13" s="30">
        <v>63</v>
      </c>
      <c r="I13" s="32" t="s">
        <v>214</v>
      </c>
    </row>
    <row r="14" spans="1:15" x14ac:dyDescent="0.3">
      <c r="A14" s="32" t="s">
        <v>447</v>
      </c>
      <c r="B14" s="30">
        <v>32</v>
      </c>
      <c r="C14" s="30">
        <v>2</v>
      </c>
      <c r="D14" s="30">
        <v>61</v>
      </c>
      <c r="E14" s="30">
        <v>63</v>
      </c>
      <c r="F14" s="30">
        <v>32</v>
      </c>
      <c r="G14" s="30">
        <v>190</v>
      </c>
      <c r="I14" s="32" t="s">
        <v>148</v>
      </c>
    </row>
    <row r="15" spans="1:15" x14ac:dyDescent="0.3">
      <c r="I15" s="32" t="s">
        <v>237</v>
      </c>
    </row>
    <row r="16" spans="1:15" x14ac:dyDescent="0.3">
      <c r="A16" s="31" t="s">
        <v>460</v>
      </c>
      <c r="B16" s="31" t="s">
        <v>458</v>
      </c>
      <c r="I16" s="32" t="s">
        <v>147</v>
      </c>
    </row>
    <row r="17" spans="1:9" x14ac:dyDescent="0.3">
      <c r="A17" s="31" t="s">
        <v>2</v>
      </c>
      <c r="B17" t="s">
        <v>450</v>
      </c>
      <c r="C17" t="s">
        <v>451</v>
      </c>
      <c r="D17" t="s">
        <v>447</v>
      </c>
      <c r="I17" s="32" t="s">
        <v>158</v>
      </c>
    </row>
    <row r="18" spans="1:9" x14ac:dyDescent="0.3">
      <c r="A18" s="32">
        <v>8</v>
      </c>
      <c r="B18" s="30">
        <v>19</v>
      </c>
      <c r="C18" s="30">
        <v>43</v>
      </c>
      <c r="D18" s="30">
        <v>62</v>
      </c>
      <c r="I18" s="32" t="s">
        <v>168</v>
      </c>
    </row>
    <row r="19" spans="1:9" x14ac:dyDescent="0.3">
      <c r="A19" s="32">
        <v>9</v>
      </c>
      <c r="B19" s="30">
        <v>22</v>
      </c>
      <c r="C19" s="30">
        <v>43</v>
      </c>
      <c r="D19" s="30">
        <v>65</v>
      </c>
      <c r="I19" s="32" t="s">
        <v>213</v>
      </c>
    </row>
    <row r="20" spans="1:9" x14ac:dyDescent="0.3">
      <c r="A20" s="32">
        <v>10</v>
      </c>
      <c r="B20" s="30">
        <v>20</v>
      </c>
      <c r="C20" s="30">
        <v>43</v>
      </c>
      <c r="D20" s="30">
        <v>63</v>
      </c>
      <c r="I20" s="32" t="s">
        <v>152</v>
      </c>
    </row>
    <row r="21" spans="1:9" x14ac:dyDescent="0.3">
      <c r="A21" s="32" t="s">
        <v>447</v>
      </c>
      <c r="B21" s="30">
        <v>61</v>
      </c>
      <c r="C21" s="30">
        <v>129</v>
      </c>
      <c r="D21" s="30">
        <v>190</v>
      </c>
      <c r="I21" s="32" t="s">
        <v>132</v>
      </c>
    </row>
    <row r="22" spans="1:9" x14ac:dyDescent="0.3">
      <c r="I22" s="32" t="s">
        <v>201</v>
      </c>
    </row>
    <row r="23" spans="1:9" x14ac:dyDescent="0.3">
      <c r="I23" s="32" t="s">
        <v>197</v>
      </c>
    </row>
    <row r="24" spans="1:9" x14ac:dyDescent="0.3">
      <c r="I24" s="32" t="s">
        <v>236</v>
      </c>
    </row>
    <row r="25" spans="1:9" x14ac:dyDescent="0.3">
      <c r="I25" s="32" t="s">
        <v>239</v>
      </c>
    </row>
    <row r="26" spans="1:9" x14ac:dyDescent="0.3">
      <c r="I26" s="32" t="s">
        <v>219</v>
      </c>
    </row>
    <row r="27" spans="1:9" x14ac:dyDescent="0.3">
      <c r="I27" s="32" t="s">
        <v>222</v>
      </c>
    </row>
    <row r="28" spans="1:9" x14ac:dyDescent="0.3">
      <c r="I28" s="32" t="s">
        <v>110</v>
      </c>
    </row>
    <row r="29" spans="1:9" x14ac:dyDescent="0.3">
      <c r="I29" s="32" t="s">
        <v>111</v>
      </c>
    </row>
    <row r="30" spans="1:9" x14ac:dyDescent="0.3">
      <c r="I30" s="32" t="s">
        <v>141</v>
      </c>
    </row>
    <row r="31" spans="1:9" x14ac:dyDescent="0.3">
      <c r="I31" s="32" t="s">
        <v>153</v>
      </c>
    </row>
    <row r="32" spans="1:9" x14ac:dyDescent="0.3">
      <c r="I32" s="32" t="s">
        <v>133</v>
      </c>
    </row>
    <row r="33" spans="9:9" x14ac:dyDescent="0.3">
      <c r="I33" s="32" t="s">
        <v>235</v>
      </c>
    </row>
    <row r="34" spans="9:9" x14ac:dyDescent="0.3">
      <c r="I34" s="32" t="s">
        <v>142</v>
      </c>
    </row>
    <row r="35" spans="9:9" x14ac:dyDescent="0.3">
      <c r="I35" s="32" t="s">
        <v>166</v>
      </c>
    </row>
    <row r="36" spans="9:9" x14ac:dyDescent="0.3">
      <c r="I36" s="32" t="s">
        <v>157</v>
      </c>
    </row>
    <row r="37" spans="9:9" x14ac:dyDescent="0.3">
      <c r="I37" s="32" t="s">
        <v>172</v>
      </c>
    </row>
    <row r="38" spans="9:9" x14ac:dyDescent="0.3">
      <c r="I38" s="32" t="s">
        <v>215</v>
      </c>
    </row>
    <row r="39" spans="9:9" x14ac:dyDescent="0.3">
      <c r="I39" s="32" t="s">
        <v>216</v>
      </c>
    </row>
    <row r="40" spans="9:9" x14ac:dyDescent="0.3">
      <c r="I40" s="32" t="s">
        <v>232</v>
      </c>
    </row>
    <row r="41" spans="9:9" x14ac:dyDescent="0.3">
      <c r="I41" s="32" t="s">
        <v>200</v>
      </c>
    </row>
    <row r="42" spans="9:9" x14ac:dyDescent="0.3">
      <c r="I42" s="32" t="s">
        <v>193</v>
      </c>
    </row>
    <row r="43" spans="9:9" x14ac:dyDescent="0.3">
      <c r="I43" s="32" t="s">
        <v>112</v>
      </c>
    </row>
    <row r="44" spans="9:9" x14ac:dyDescent="0.3">
      <c r="I44" s="32" t="s">
        <v>202</v>
      </c>
    </row>
    <row r="45" spans="9:9" x14ac:dyDescent="0.3">
      <c r="I45" s="32" t="s">
        <v>187</v>
      </c>
    </row>
    <row r="46" spans="9:9" x14ac:dyDescent="0.3">
      <c r="I46" s="32" t="s">
        <v>180</v>
      </c>
    </row>
    <row r="47" spans="9:9" x14ac:dyDescent="0.3">
      <c r="I47" s="32" t="s">
        <v>113</v>
      </c>
    </row>
    <row r="48" spans="9:9" x14ac:dyDescent="0.3">
      <c r="I48" s="32" t="s">
        <v>155</v>
      </c>
    </row>
    <row r="49" spans="9:9" x14ac:dyDescent="0.3">
      <c r="I49" s="32" t="s">
        <v>177</v>
      </c>
    </row>
    <row r="50" spans="9:9" x14ac:dyDescent="0.3">
      <c r="I50" s="32" t="s">
        <v>189</v>
      </c>
    </row>
    <row r="51" spans="9:9" x14ac:dyDescent="0.3">
      <c r="I51" s="32" t="s">
        <v>196</v>
      </c>
    </row>
    <row r="52" spans="9:9" x14ac:dyDescent="0.3">
      <c r="I52" s="32" t="s">
        <v>156</v>
      </c>
    </row>
    <row r="53" spans="9:9" x14ac:dyDescent="0.3">
      <c r="I53" s="32" t="s">
        <v>167</v>
      </c>
    </row>
    <row r="54" spans="9:9" x14ac:dyDescent="0.3">
      <c r="I54" s="32" t="s">
        <v>231</v>
      </c>
    </row>
    <row r="55" spans="9:9" x14ac:dyDescent="0.3">
      <c r="I55" s="32" t="s">
        <v>159</v>
      </c>
    </row>
    <row r="56" spans="9:9" x14ac:dyDescent="0.3">
      <c r="I56" s="32" t="s">
        <v>114</v>
      </c>
    </row>
    <row r="57" spans="9:9" x14ac:dyDescent="0.3">
      <c r="I57" s="32" t="s">
        <v>115</v>
      </c>
    </row>
    <row r="58" spans="9:9" x14ac:dyDescent="0.3">
      <c r="I58" s="32" t="s">
        <v>116</v>
      </c>
    </row>
    <row r="59" spans="9:9" x14ac:dyDescent="0.3">
      <c r="I59" s="32" t="s">
        <v>183</v>
      </c>
    </row>
    <row r="60" spans="9:9" x14ac:dyDescent="0.3">
      <c r="I60" s="32" t="s">
        <v>117</v>
      </c>
    </row>
    <row r="61" spans="9:9" x14ac:dyDescent="0.3">
      <c r="I61" s="32" t="s">
        <v>229</v>
      </c>
    </row>
    <row r="62" spans="9:9" x14ac:dyDescent="0.3">
      <c r="I62" s="32" t="s">
        <v>121</v>
      </c>
    </row>
    <row r="63" spans="9:9" x14ac:dyDescent="0.3">
      <c r="I63" s="32" t="s">
        <v>195</v>
      </c>
    </row>
    <row r="64" spans="9:9" x14ac:dyDescent="0.3">
      <c r="I64" s="32" t="s">
        <v>120</v>
      </c>
    </row>
    <row r="65" spans="9:9" x14ac:dyDescent="0.3">
      <c r="I65" s="32" t="s">
        <v>174</v>
      </c>
    </row>
    <row r="66" spans="9:9" x14ac:dyDescent="0.3">
      <c r="I66" s="32" t="s">
        <v>173</v>
      </c>
    </row>
    <row r="67" spans="9:9" x14ac:dyDescent="0.3">
      <c r="I67" s="32" t="s">
        <v>169</v>
      </c>
    </row>
    <row r="68" spans="9:9" x14ac:dyDescent="0.3">
      <c r="I68" s="32" t="s">
        <v>238</v>
      </c>
    </row>
    <row r="69" spans="9:9" x14ac:dyDescent="0.3">
      <c r="I69" s="32" t="s">
        <v>123</v>
      </c>
    </row>
    <row r="70" spans="9:9" x14ac:dyDescent="0.3">
      <c r="I70" s="32" t="s">
        <v>119</v>
      </c>
    </row>
    <row r="71" spans="9:9" x14ac:dyDescent="0.3">
      <c r="I71" s="32" t="s">
        <v>228</v>
      </c>
    </row>
    <row r="72" spans="9:9" x14ac:dyDescent="0.3">
      <c r="I72" s="32" t="s">
        <v>209</v>
      </c>
    </row>
    <row r="73" spans="9:9" x14ac:dyDescent="0.3">
      <c r="I73" s="32" t="s">
        <v>220</v>
      </c>
    </row>
    <row r="74" spans="9:9" x14ac:dyDescent="0.3">
      <c r="I74" s="32" t="s">
        <v>226</v>
      </c>
    </row>
    <row r="75" spans="9:9" x14ac:dyDescent="0.3">
      <c r="I75" s="32" t="s">
        <v>233</v>
      </c>
    </row>
    <row r="76" spans="9:9" x14ac:dyDescent="0.3">
      <c r="I76" s="32" t="s">
        <v>118</v>
      </c>
    </row>
    <row r="77" spans="9:9" x14ac:dyDescent="0.3">
      <c r="I77" s="32" t="s">
        <v>182</v>
      </c>
    </row>
    <row r="78" spans="9:9" x14ac:dyDescent="0.3">
      <c r="I78" s="32" t="s">
        <v>227</v>
      </c>
    </row>
    <row r="79" spans="9:9" x14ac:dyDescent="0.3">
      <c r="I79" s="32" t="s">
        <v>186</v>
      </c>
    </row>
    <row r="80" spans="9:9" x14ac:dyDescent="0.3">
      <c r="I80" s="32" t="s">
        <v>136</v>
      </c>
    </row>
    <row r="81" spans="9:9" x14ac:dyDescent="0.3">
      <c r="I81" s="32" t="s">
        <v>161</v>
      </c>
    </row>
    <row r="82" spans="9:9" x14ac:dyDescent="0.3">
      <c r="I82" s="32" t="s">
        <v>146</v>
      </c>
    </row>
    <row r="83" spans="9:9" x14ac:dyDescent="0.3">
      <c r="I83" s="32" t="s">
        <v>139</v>
      </c>
    </row>
    <row r="84" spans="9:9" x14ac:dyDescent="0.3">
      <c r="I84" s="32" t="s">
        <v>190</v>
      </c>
    </row>
    <row r="85" spans="9:9" x14ac:dyDescent="0.3">
      <c r="I85" s="32" t="s">
        <v>149</v>
      </c>
    </row>
    <row r="86" spans="9:9" x14ac:dyDescent="0.3">
      <c r="I86" s="32" t="s">
        <v>162</v>
      </c>
    </row>
    <row r="87" spans="9:9" x14ac:dyDescent="0.3">
      <c r="I87" s="32" t="s">
        <v>165</v>
      </c>
    </row>
    <row r="88" spans="9:9" x14ac:dyDescent="0.3">
      <c r="I88" s="32" t="s">
        <v>224</v>
      </c>
    </row>
    <row r="89" spans="9:9" x14ac:dyDescent="0.3">
      <c r="I89" s="32" t="s">
        <v>160</v>
      </c>
    </row>
    <row r="90" spans="9:9" x14ac:dyDescent="0.3">
      <c r="I90" s="32" t="s">
        <v>192</v>
      </c>
    </row>
    <row r="91" spans="9:9" x14ac:dyDescent="0.3">
      <c r="I91" s="32" t="s">
        <v>230</v>
      </c>
    </row>
    <row r="92" spans="9:9" x14ac:dyDescent="0.3">
      <c r="I92" s="32" t="s">
        <v>194</v>
      </c>
    </row>
    <row r="93" spans="9:9" x14ac:dyDescent="0.3">
      <c r="I93" s="32" t="s">
        <v>212</v>
      </c>
    </row>
    <row r="94" spans="9:9" x14ac:dyDescent="0.3">
      <c r="I94" s="32" t="s">
        <v>175</v>
      </c>
    </row>
    <row r="95" spans="9:9" x14ac:dyDescent="0.3">
      <c r="I95" s="32" t="s">
        <v>154</v>
      </c>
    </row>
    <row r="96" spans="9:9" x14ac:dyDescent="0.3">
      <c r="I96" s="32" t="s">
        <v>206</v>
      </c>
    </row>
    <row r="97" spans="9:9" x14ac:dyDescent="0.3">
      <c r="I97" s="32" t="s">
        <v>184</v>
      </c>
    </row>
    <row r="98" spans="9:9" x14ac:dyDescent="0.3">
      <c r="I98" s="32" t="s">
        <v>140</v>
      </c>
    </row>
    <row r="99" spans="9:9" x14ac:dyDescent="0.3">
      <c r="I99" s="32" t="s">
        <v>144</v>
      </c>
    </row>
    <row r="100" spans="9:9" x14ac:dyDescent="0.3">
      <c r="I100" s="32" t="s">
        <v>217</v>
      </c>
    </row>
    <row r="101" spans="9:9" x14ac:dyDescent="0.3">
      <c r="I101" s="32" t="s">
        <v>218</v>
      </c>
    </row>
    <row r="102" spans="9:9" x14ac:dyDescent="0.3">
      <c r="I102" s="32" t="s">
        <v>188</v>
      </c>
    </row>
    <row r="103" spans="9:9" x14ac:dyDescent="0.3">
      <c r="I103" s="32" t="s">
        <v>176</v>
      </c>
    </row>
    <row r="104" spans="9:9" x14ac:dyDescent="0.3">
      <c r="I104" s="32" t="s">
        <v>138</v>
      </c>
    </row>
    <row r="105" spans="9:9" x14ac:dyDescent="0.3">
      <c r="I105" s="32" t="s">
        <v>129</v>
      </c>
    </row>
    <row r="106" spans="9:9" x14ac:dyDescent="0.3">
      <c r="I106" s="32" t="s">
        <v>211</v>
      </c>
    </row>
    <row r="107" spans="9:9" x14ac:dyDescent="0.3">
      <c r="I107" s="32" t="s">
        <v>170</v>
      </c>
    </row>
    <row r="108" spans="9:9" x14ac:dyDescent="0.3">
      <c r="I108" s="32" t="s">
        <v>124</v>
      </c>
    </row>
    <row r="109" spans="9:9" x14ac:dyDescent="0.3">
      <c r="I109" s="32" t="s">
        <v>198</v>
      </c>
    </row>
    <row r="110" spans="9:9" x14ac:dyDescent="0.3">
      <c r="I110" s="32" t="s">
        <v>151</v>
      </c>
    </row>
    <row r="111" spans="9:9" x14ac:dyDescent="0.3">
      <c r="I111" s="32" t="s">
        <v>171</v>
      </c>
    </row>
    <row r="112" spans="9:9" x14ac:dyDescent="0.3">
      <c r="I112" s="32" t="s">
        <v>122</v>
      </c>
    </row>
    <row r="113" spans="9:9" x14ac:dyDescent="0.3">
      <c r="I113" s="32" t="s">
        <v>145</v>
      </c>
    </row>
    <row r="114" spans="9:9" x14ac:dyDescent="0.3">
      <c r="I114" s="32" t="s">
        <v>181</v>
      </c>
    </row>
    <row r="115" spans="9:9" x14ac:dyDescent="0.3">
      <c r="I115" s="32" t="s">
        <v>150</v>
      </c>
    </row>
    <row r="116" spans="9:9" x14ac:dyDescent="0.3">
      <c r="I116" s="32" t="s">
        <v>126</v>
      </c>
    </row>
    <row r="117" spans="9:9" x14ac:dyDescent="0.3">
      <c r="I117" s="32" t="s">
        <v>207</v>
      </c>
    </row>
    <row r="118" spans="9:9" x14ac:dyDescent="0.3">
      <c r="I118" s="32" t="s">
        <v>179</v>
      </c>
    </row>
    <row r="119" spans="9:9" x14ac:dyDescent="0.3">
      <c r="I119" s="32" t="s">
        <v>128</v>
      </c>
    </row>
    <row r="120" spans="9:9" x14ac:dyDescent="0.3">
      <c r="I120" s="32" t="s">
        <v>210</v>
      </c>
    </row>
    <row r="121" spans="9:9" x14ac:dyDescent="0.3">
      <c r="I121" s="32" t="s">
        <v>131</v>
      </c>
    </row>
    <row r="122" spans="9:9" x14ac:dyDescent="0.3">
      <c r="I122" s="32" t="s">
        <v>127</v>
      </c>
    </row>
    <row r="123" spans="9:9" x14ac:dyDescent="0.3">
      <c r="I123" s="32" t="s">
        <v>221</v>
      </c>
    </row>
    <row r="124" spans="9:9" x14ac:dyDescent="0.3">
      <c r="I124" s="32" t="s">
        <v>185</v>
      </c>
    </row>
    <row r="125" spans="9:9" x14ac:dyDescent="0.3">
      <c r="I125" s="32" t="s">
        <v>203</v>
      </c>
    </row>
    <row r="126" spans="9:9" x14ac:dyDescent="0.3">
      <c r="I126" s="32" t="s">
        <v>225</v>
      </c>
    </row>
    <row r="127" spans="9:9" x14ac:dyDescent="0.3">
      <c r="I127" s="32" t="s">
        <v>130</v>
      </c>
    </row>
    <row r="128" spans="9:9" x14ac:dyDescent="0.3">
      <c r="I128" s="32" t="s">
        <v>125</v>
      </c>
    </row>
    <row r="129" spans="9:9" x14ac:dyDescent="0.3">
      <c r="I129" s="32" t="s">
        <v>208</v>
      </c>
    </row>
    <row r="130" spans="9:9" x14ac:dyDescent="0.3">
      <c r="I130" s="32" t="s">
        <v>163</v>
      </c>
    </row>
    <row r="131" spans="9:9" x14ac:dyDescent="0.3">
      <c r="I131" s="32" t="s">
        <v>134</v>
      </c>
    </row>
    <row r="132" spans="9:9" x14ac:dyDescent="0.3">
      <c r="I132" s="32" t="s">
        <v>234</v>
      </c>
    </row>
    <row r="133" spans="9:9" x14ac:dyDescent="0.3">
      <c r="I133" s="32" t="s">
        <v>143</v>
      </c>
    </row>
    <row r="134" spans="9:9" x14ac:dyDescent="0.3">
      <c r="I134" s="32" t="s">
        <v>199</v>
      </c>
    </row>
    <row r="135" spans="9:9" x14ac:dyDescent="0.3">
      <c r="I135" s="32" t="s">
        <v>223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2F07-25F2-42EA-A22F-C41662C82B7B}">
  <dimension ref="A1"/>
  <sheetViews>
    <sheetView showGridLines="0" showRowColHeaders="0" tabSelected="1" zoomScaleNormal="100" workbookViewId="0">
      <selection activeCell="K43" sqref="K43"/>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E 4 J T 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T g l 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4 J T W i i K R 7 g O A A A A E Q A A A B M A H A B G b 3 J t d W x h c y 9 T Z W N 0 a W 9 u M S 5 t I K I Y A C i g F A A A A A A A A A A A A A A A A A A A A A A A A A A A A C t O T S 7 J z M 9 T C I b Q h t Y A U E s B A i 0 A F A A C A A g A E 4 J T W s i A H 7 C m A A A A 9 w A A A B I A A A A A A A A A A A A A A A A A A A A A A E N v b m Z p Z y 9 Q Y W N r Y W d l L n h t b F B L A Q I t A B Q A A g A I A B O C U 1 o P y u m r p A A A A O k A A A A T A A A A A A A A A A A A A A A A A P I A A A B b Q 2 9 u d G V u d F 9 U e X B l c 1 0 u e G 1 s U E s B A i 0 A F A A C A A g A E 4 J T 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D D 8 + 2 / p n t N v B h R T 2 q w 6 M E A A A A A A g A A A A A A E G Y A A A A B A A A g A A A A p K C A 3 f Y r Z i 7 k K c + m c n x 2 C F u b E D S M V 0 E s 2 N Y p O m e a x Y 4 A A A A A D o A A A A A C A A A g A A A A 9 h J U F P d Z l C E 9 c U K 6 x V m k 4 F H 1 A G W c + z 6 R J S o K f K y f 6 6 Z Q A A A A 8 m x F g x M w Z 0 W e k S 3 s F W S n C 3 + m D 2 C 8 W 0 F X R T I Z w r V v X x m / k d 3 k m i E M Q Z T B x / g / / u O W 9 c m 7 0 Z y d D t f j d 0 z Q J v w l J D B Q B 3 B j f q Y I / p m T W u Y y 0 9 Z A A A A A 9 9 V V x d I x T p S G O F Y i / / S A j f s X c G A 3 U S I U d D p + 6 T 1 S V Z o p U i w P t H l 1 H B C S G k U H O S M 1 W E O r s 4 k w z p Y 9 n / G N K h w e 1 Q = = < / D a t a M a s h u p > 
</file>

<file path=customXml/itemProps1.xml><?xml version="1.0" encoding="utf-8"?>
<ds:datastoreItem xmlns:ds="http://schemas.openxmlformats.org/officeDocument/2006/customXml" ds:itemID="{F285EC52-44D5-460B-A7EF-6052DE82EF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 Data</vt:lpstr>
      <vt:lpstr>class, teacher, Subjects </vt:lpstr>
      <vt:lpstr>Pivots</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Aditi Jain</cp:lastModifiedBy>
  <dcterms:created xsi:type="dcterms:W3CDTF">2025-02-17T08:18:01Z</dcterms:created>
  <dcterms:modified xsi:type="dcterms:W3CDTF">2025-03-20T19:45:34Z</dcterms:modified>
</cp:coreProperties>
</file>