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1a85337fd786c96b/Desktop/"/>
    </mc:Choice>
  </mc:AlternateContent>
  <xr:revisionPtr revIDLastSave="39" documentId="8_{F35F1B96-BB9D-4773-B816-FB152BFA36BE}" xr6:coauthVersionLast="47" xr6:coauthVersionMax="47" xr10:uidLastSave="{CCDD176B-BAFB-44EB-BB82-7B92556CBBC2}"/>
  <bookViews>
    <workbookView xWindow="-108" yWindow="-108" windowWidth="23256" windowHeight="12456" tabRatio="875" xr2:uid="{00000000-000D-0000-FFFF-FFFF00000000}"/>
  </bookViews>
  <sheets>
    <sheet name="Group Details " sheetId="8" r:id="rId1"/>
    <sheet name="Capital Expenditure" sheetId="1" r:id="rId2"/>
    <sheet name="Working Capital" sheetId="4" r:id="rId3"/>
    <sheet name="Cost of Capital" sheetId="5" r:id="rId4"/>
    <sheet name="Capital Structure" sheetId="6" r:id="rId5"/>
    <sheet name="Ratio Analysis" sheetId="3" r:id="rId6"/>
    <sheet name="Strenghts and Weakness" sheetId="2" r:id="rId7"/>
    <sheet name="Sources Used"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4" l="1"/>
  <c r="K7" i="5"/>
  <c r="J7" i="5"/>
  <c r="D7" i="5"/>
  <c r="D11" i="5" s="1"/>
  <c r="C7" i="5"/>
  <c r="C11" i="5" s="1"/>
  <c r="E16" i="4"/>
  <c r="D16" i="4"/>
  <c r="C56" i="3"/>
  <c r="C55" i="3"/>
  <c r="C54" i="3"/>
  <c r="C53" i="3"/>
  <c r="E13" i="1"/>
  <c r="E14" i="1"/>
  <c r="D14" i="1"/>
  <c r="D13" i="1"/>
  <c r="C14" i="1"/>
  <c r="C7" i="1" s="1"/>
  <c r="C13" i="1"/>
  <c r="C6" i="1" s="1"/>
  <c r="J9" i="5" l="1"/>
  <c r="J13" i="5" s="1"/>
  <c r="K9" i="5"/>
  <c r="K13" i="5" s="1"/>
</calcChain>
</file>

<file path=xl/sharedStrings.xml><?xml version="1.0" encoding="utf-8"?>
<sst xmlns="http://schemas.openxmlformats.org/spreadsheetml/2006/main" count="208" uniqueCount="179">
  <si>
    <t xml:space="preserve">Year </t>
  </si>
  <si>
    <t>Year</t>
  </si>
  <si>
    <t>Right of Use Assets</t>
  </si>
  <si>
    <t>ΔPPE(Change in Plant , Property and Equipment)</t>
  </si>
  <si>
    <t>Plant , Property and Equipment</t>
  </si>
  <si>
    <t>ΔRight of Use Assets</t>
  </si>
  <si>
    <t>Investment accounted for using the equity method</t>
  </si>
  <si>
    <t>ΔInvestment accounted for using the equity method</t>
  </si>
  <si>
    <t>CAPITAL EXPENDITURE</t>
  </si>
  <si>
    <t>Gujarat Pipavav Port Ltd.</t>
  </si>
  <si>
    <t>Strong Financial Performance:</t>
  </si>
  <si>
    <t>Strategic Location and Business Linkages:</t>
  </si>
  <si>
    <t>Diversified Cargo Handling:</t>
  </si>
  <si>
    <r>
      <t>Healthy Profitability:</t>
    </r>
    <r>
      <rPr>
        <sz val="11"/>
        <color theme="1"/>
        <rFont val="Calibri"/>
        <family val="2"/>
        <scheme val="minor"/>
      </rPr>
      <t xml:space="preserve"> GPPL demonstrates consistent profitability with operating margins exceeding 55%. This indicates efficient operations and a healthy revenue stream.</t>
    </r>
  </si>
  <si>
    <r>
      <t>Robust Financial Position:</t>
    </r>
    <r>
      <rPr>
        <sz val="11"/>
        <color theme="1"/>
        <rFont val="Calibri"/>
        <family val="2"/>
        <scheme val="minor"/>
      </rPr>
      <t xml:space="preserve"> The company boasts a strong net worth (Rs 2,044 crore) and no debt, providing a significant financial cushion.</t>
    </r>
  </si>
  <si>
    <r>
      <t>Low Capex Requirements:</t>
    </r>
    <r>
      <rPr>
        <sz val="11"/>
        <color theme="1"/>
        <rFont val="Calibri"/>
        <family val="2"/>
        <scheme val="minor"/>
      </rPr>
      <t xml:space="preserve"> Limited need for capital expenditure allows GPPL to maintain a strong cash balance (Rs 870 crore) and distribute dividends to shareholders.</t>
    </r>
  </si>
  <si>
    <r>
      <t>Advantageous Location:</t>
    </r>
    <r>
      <rPr>
        <sz val="11"/>
        <color theme="1"/>
        <rFont val="Calibri"/>
        <family val="2"/>
        <scheme val="minor"/>
      </rPr>
      <t xml:space="preserve"> GPPL's location and connectivity to key industrial hubs position it well for future trade volume growth.</t>
    </r>
  </si>
  <si>
    <r>
      <t>Expertise from Parent Company:</t>
    </r>
    <r>
      <rPr>
        <sz val="11"/>
        <color theme="1"/>
        <rFont val="Calibri"/>
        <family val="2"/>
        <scheme val="minor"/>
      </rPr>
      <t xml:space="preserve"> The association with AP Moller-Maersk A/S provides GPPL with access to expertise, resources, and modern technology, enhancing its operational efficiency and competitiveness.</t>
    </r>
  </si>
  <si>
    <r>
      <t>High Traffic Volume:</t>
    </r>
    <r>
      <rPr>
        <sz val="11"/>
        <color theme="1"/>
        <rFont val="Calibri"/>
        <family val="2"/>
        <scheme val="minor"/>
      </rPr>
      <t xml:space="preserve"> GPPL handles a significant volume of container and dry bulk cargo, contributing to over 90% of operating income.</t>
    </r>
  </si>
  <si>
    <r>
      <t>Cargo Diversification:</t>
    </r>
    <r>
      <rPr>
        <sz val="11"/>
        <color theme="1"/>
        <rFont val="Calibri"/>
        <family val="2"/>
        <scheme val="minor"/>
      </rPr>
      <t xml:space="preserve"> While container cargo faces temporary challenges, strong growth in dry bulk, liquid bulk, and RoRo segments demonstrates GPPL's ability to adapt to market fluctuations.</t>
    </r>
  </si>
  <si>
    <t>Moderate Scale and Limited Growth:</t>
  </si>
  <si>
    <t>Dependence on Dividend Distribution:</t>
  </si>
  <si>
    <t>Sensitivity to External Factors:</t>
  </si>
  <si>
    <r>
      <t>Slow Revenue Growth:</t>
    </r>
    <r>
      <rPr>
        <sz val="11"/>
        <color theme="1"/>
        <rFont val="Calibri"/>
        <family val="2"/>
        <scheme val="minor"/>
      </rPr>
      <t xml:space="preserve"> Despite capacity expansion, GPPL's revenue growth has been modest (3% in 5 years) compared to larger competitors.</t>
    </r>
  </si>
  <si>
    <r>
      <t>Competition from Neighboring Ports:</t>
    </r>
    <r>
      <rPr>
        <sz val="11"/>
        <color theme="1"/>
        <rFont val="Calibri"/>
        <family val="2"/>
        <scheme val="minor"/>
      </rPr>
      <t xml:space="preserve"> Jawaharlal Nehru Port Trust and Adani Port &amp; SEZ Ltd. pose a significant threat due to their larger scale and established presence.</t>
    </r>
  </si>
  <si>
    <r>
      <t>Limited Net Cash Accrual:</t>
    </r>
    <r>
      <rPr>
        <sz val="11"/>
        <color theme="1"/>
        <rFont val="Calibri"/>
        <family val="2"/>
        <scheme val="minor"/>
      </rPr>
      <t xml:space="preserve"> Distributing a significant portion of profits as dividends restricts GPPL's ability to invest in growth opportunities.</t>
    </r>
  </si>
  <si>
    <r>
      <t>Vulnerability to Market Fluctuations:</t>
    </r>
    <r>
      <rPr>
        <sz val="11"/>
        <color theme="1"/>
        <rFont val="Calibri"/>
        <family val="2"/>
        <scheme val="minor"/>
      </rPr>
      <t xml:space="preserve"> The recent decline in container cargo volume due to global events highlights GPPL's susceptibility to external factors beyond its control.</t>
    </r>
  </si>
  <si>
    <t xml:space="preserve">Year 2023 </t>
  </si>
  <si>
    <t>Strengths:</t>
  </si>
  <si>
    <r>
      <t>Revenue Growth:</t>
    </r>
    <r>
      <rPr>
        <sz val="11"/>
        <color theme="1"/>
        <rFont val="Calibri"/>
        <family val="2"/>
        <scheme val="minor"/>
      </rPr>
      <t xml:space="preserve"> GPPL experienced healthy revenue growth in fiscal 2023 and the first nine months of fiscal 2024, a significant improvement compared to the stagnant growth in previous years.</t>
    </r>
  </si>
  <si>
    <r>
      <t>Diversified Cargo Handling:</t>
    </r>
    <r>
      <rPr>
        <sz val="11"/>
        <color theme="1"/>
        <rFont val="Calibri"/>
        <family val="2"/>
        <scheme val="minor"/>
      </rPr>
      <t xml:space="preserve"> Strong growth in liquid bulk and RoRo cargo segments demonstrates GPPL's ability to adapt to market fluctuations, even with a decline in dry bulk cargo.</t>
    </r>
  </si>
  <si>
    <r>
      <t>Profitability:</t>
    </r>
    <r>
      <rPr>
        <sz val="11"/>
        <color theme="1"/>
        <rFont val="Calibri"/>
        <family val="2"/>
        <scheme val="minor"/>
      </rPr>
      <t xml:space="preserve"> Consistent operating margins exceeding 55% indicate efficient operations and a healthy revenue stream.</t>
    </r>
  </si>
  <si>
    <r>
      <t>Financial Strength:</t>
    </r>
    <r>
      <rPr>
        <sz val="11"/>
        <color theme="1"/>
        <rFont val="Calibri"/>
        <family val="2"/>
        <scheme val="minor"/>
      </rPr>
      <t xml:space="preserve"> GPPL maintains a strong net worth (Rs 2,073 crore) and remains debt-free, providing a significant financial cushion.</t>
    </r>
  </si>
  <si>
    <r>
      <t>Healthy Cash Flow:</t>
    </r>
    <r>
      <rPr>
        <sz val="11"/>
        <color theme="1"/>
        <rFont val="Calibri"/>
        <family val="2"/>
        <scheme val="minor"/>
      </rPr>
      <t xml:space="preserve"> Despite dividend distribution, GPPL has a healthy unencumbered cash balance (Rs 950 crore as of January 2024).</t>
    </r>
  </si>
  <si>
    <r>
      <t>Planned Capex:</t>
    </r>
    <r>
      <rPr>
        <sz val="11"/>
        <color theme="1"/>
        <rFont val="Calibri"/>
        <family val="2"/>
        <scheme val="minor"/>
      </rPr>
      <t xml:space="preserve"> The upcoming capex for a new liquid berth will be funded through internal accrual and cash reserves, demonstrating financial prudence.</t>
    </r>
  </si>
  <si>
    <r>
      <t>Location Advantage:</t>
    </r>
    <r>
      <rPr>
        <sz val="11"/>
        <color theme="1"/>
        <rFont val="Calibri"/>
        <family val="2"/>
        <scheme val="minor"/>
      </rPr>
      <t xml:space="preserve"> GPPL's location and connectivity to industrial hubs position it well for future trade volume growth.</t>
    </r>
  </si>
  <si>
    <r>
      <t>Expertise from Parent Company:</t>
    </r>
    <r>
      <rPr>
        <sz val="11"/>
        <color theme="1"/>
        <rFont val="Calibri"/>
        <family val="2"/>
        <scheme val="minor"/>
      </rPr>
      <t xml:space="preserve"> The association with AP Moller-Maersk A/S provides GPPL with access to expertise, resources, and modern technology, enhancing its competitiveness.</t>
    </r>
  </si>
  <si>
    <r>
      <t>Limited Historical Growth:</t>
    </r>
    <r>
      <rPr>
        <sz val="11"/>
        <color theme="1"/>
        <rFont val="Calibri"/>
        <family val="2"/>
        <scheme val="minor"/>
      </rPr>
      <t xml:space="preserve"> Despite the recent increase in scale (23% in fiscal 2023), GPPL's overall revenue growth has been moderate compared to larger competitors.</t>
    </r>
  </si>
  <si>
    <r>
      <t>Competition from Neighboring Ports:</t>
    </r>
    <r>
      <rPr>
        <sz val="11"/>
        <color theme="1"/>
        <rFont val="Calibri"/>
        <family val="2"/>
        <scheme val="minor"/>
      </rPr>
      <t xml:space="preserve"> Jawaharlal Nehru Port Trust and Adani Port &amp; SEZ Ltd. remain significant threats due to their larger scale and established presence.</t>
    </r>
  </si>
  <si>
    <r>
      <t>Dry Bulk Cargo Decline:</t>
    </r>
    <r>
      <rPr>
        <sz val="11"/>
        <color theme="1"/>
        <rFont val="Calibri"/>
        <family val="2"/>
        <scheme val="minor"/>
      </rPr>
      <t xml:space="preserve"> The recent decrease in dry bulk cargo volume highlights GPPL's susceptibility to external factors beyond its control.</t>
    </r>
  </si>
  <si>
    <r>
      <t>Container Cargo Challenges:</t>
    </r>
    <r>
      <rPr>
        <sz val="11"/>
        <color theme="1"/>
        <rFont val="Calibri"/>
        <family val="2"/>
        <scheme val="minor"/>
      </rPr>
      <t xml:space="preserve"> Skip calls by shipping lines due to global supply chain issues affect container cargo volumes.</t>
    </r>
  </si>
  <si>
    <r>
      <t>Cash Management:</t>
    </r>
    <r>
      <rPr>
        <sz val="11"/>
        <color theme="1"/>
        <rFont val="Calibri"/>
        <family val="2"/>
        <scheme val="minor"/>
      </rPr>
      <t xml:space="preserve"> Distributing a significant portion of profits as dividends limits GPPL's ability to invest in further growth opportunities.</t>
    </r>
  </si>
  <si>
    <t>Improved Operating Performance:</t>
  </si>
  <si>
    <t>Strong Financial Position:</t>
  </si>
  <si>
    <t>Moderate Scale and Competition:</t>
  </si>
  <si>
    <t>Fluctuations in Cargo Volume:</t>
  </si>
  <si>
    <t>Year 2022</t>
  </si>
  <si>
    <t>Weakness:</t>
  </si>
  <si>
    <t xml:space="preserve">Dividend Yield </t>
  </si>
  <si>
    <t>Date</t>
  </si>
  <si>
    <t>Dividend%</t>
  </si>
  <si>
    <t xml:space="preserve">Dividend Amount </t>
  </si>
  <si>
    <t xml:space="preserve">Ratio </t>
  </si>
  <si>
    <t>Return on Capital Employed (%)</t>
  </si>
  <si>
    <t>Return on invested Capital  (%)</t>
  </si>
  <si>
    <t>Share Price Appreciation</t>
  </si>
  <si>
    <t xml:space="preserve">Share Price </t>
  </si>
  <si>
    <t>2023 closing</t>
  </si>
  <si>
    <t xml:space="preserve">2023 starting </t>
  </si>
  <si>
    <t xml:space="preserve">2022 closing </t>
  </si>
  <si>
    <t xml:space="preserve">2022 starting </t>
  </si>
  <si>
    <t xml:space="preserve">2021 closing </t>
  </si>
  <si>
    <t xml:space="preserve">2021 starting </t>
  </si>
  <si>
    <t xml:space="preserve">2020 closing </t>
  </si>
  <si>
    <t xml:space="preserve">2020 starting </t>
  </si>
  <si>
    <t>Timeframe</t>
  </si>
  <si>
    <t>WACC (%)</t>
  </si>
  <si>
    <t xml:space="preserve">Analysis </t>
  </si>
  <si>
    <t xml:space="preserve">Compare and Contrast </t>
  </si>
  <si>
    <t>1. Dividend Yield vs. Share Price Appreciation:</t>
  </si>
  <si>
    <t>2. Profitability Metrics (RoCE and ROIC) vs. Cost of Capital (WACC):</t>
  </si>
  <si>
    <t>3. Profitability Metrics (RoCE vs. ROIC):</t>
  </si>
  <si>
    <t>Based on the information available from the annual reports and the limitations discussed earlier, here's an analysis of GPPL's capital expenditure (capex) for FY 2022 and FY 2023:</t>
  </si>
  <si>
    <t>Overall Capex Trends:</t>
  </si>
  <si>
    <t>Major Investment (FY 2023):</t>
  </si>
  <si>
    <t>Growth Indicators:</t>
  </si>
  <si>
    <t>Publicly available financial data for sales, exports, partnerships, and joint ventures is needed for a comprehensive analysis of growth alongside capex.</t>
  </si>
  <si>
    <t>Connection to Concession Agreement:</t>
  </si>
  <si>
    <t>The FY 2022-23 annual report explicitly mentions the company's wait for the concession agreement extension from the Gujarat Maritime Board (GMB). This uncertainty seems to be impacting their long-term capex decisions, particularly the new liquid berth construction.</t>
  </si>
  <si>
    <t>Analysis</t>
  </si>
  <si>
    <t>ΔWorking Capital</t>
  </si>
  <si>
    <t>(Increase) in trade receivables</t>
  </si>
  <si>
    <t>Decrease in inventories</t>
  </si>
  <si>
    <t>Decrease / (Increase) in loans</t>
  </si>
  <si>
    <t>Decrease in other financial assets</t>
  </si>
  <si>
    <t>(Increase) in other assets</t>
  </si>
  <si>
    <t>Increase in trade payables</t>
  </si>
  <si>
    <t>(Decrease) / Increase in employee benefit obligations</t>
  </si>
  <si>
    <t>Increase in other financial liabilities</t>
  </si>
  <si>
    <t>Increase in other current liabilities</t>
  </si>
  <si>
    <t>Year ended on 31 March 2023</t>
  </si>
  <si>
    <t>Year ended on 31 March 2022</t>
  </si>
  <si>
    <t>Year ended on 31 March 2021</t>
  </si>
  <si>
    <t>Investments in associated company</t>
  </si>
  <si>
    <t>-</t>
  </si>
  <si>
    <t>ΔInvestment in associated company</t>
  </si>
  <si>
    <t xml:space="preserve">negligible </t>
  </si>
  <si>
    <t xml:space="preserve">Capital expenditure = ΔPPE </t>
  </si>
  <si>
    <t>Aspects for Capex Calculation</t>
  </si>
  <si>
    <t>ANALYSIS</t>
  </si>
  <si>
    <t>GPPL Beta</t>
  </si>
  <si>
    <t xml:space="preserve">Risk free rate </t>
  </si>
  <si>
    <t xml:space="preserve">Market risk Premium </t>
  </si>
  <si>
    <t>Year 2023</t>
  </si>
  <si>
    <t>Cost of Capital = We*Ke+Wd*Kd</t>
  </si>
  <si>
    <t>Weights</t>
  </si>
  <si>
    <t>Weight of Equity(We)</t>
  </si>
  <si>
    <t>Weight of Debt(Wd)</t>
  </si>
  <si>
    <t>Company is Debt Free</t>
  </si>
  <si>
    <t>Cost of Debt (Kd)</t>
  </si>
  <si>
    <t xml:space="preserve">Sources Used </t>
  </si>
  <si>
    <t>COST OF CAPITAL (CAPM)</t>
  </si>
  <si>
    <t>COST OF CAPITAL (MARKET VALUE BASED)</t>
  </si>
  <si>
    <t>Price of stock (Po)</t>
  </si>
  <si>
    <t>Dividend for the Next Year (D1)</t>
  </si>
  <si>
    <t>Cost of Equity (Market value based)</t>
  </si>
  <si>
    <t xml:space="preserve">Retention Ratio </t>
  </si>
  <si>
    <t>Return on Equity (ROE)</t>
  </si>
  <si>
    <t>WORKING CAPITAL</t>
  </si>
  <si>
    <r>
      <rPr>
        <b/>
        <u/>
        <sz val="11"/>
        <color theme="1"/>
        <rFont val="Calibri"/>
        <family val="2"/>
        <scheme val="minor"/>
      </rPr>
      <t>Working Capital Trend:</t>
    </r>
    <r>
      <rPr>
        <b/>
        <sz val="11"/>
        <color theme="1"/>
        <rFont val="Calibri"/>
        <family val="2"/>
        <scheme val="minor"/>
      </rPr>
      <t xml:space="preserve">
</t>
    </r>
    <r>
      <rPr>
        <sz val="11"/>
        <color theme="1"/>
        <rFont val="Calibri"/>
        <family val="2"/>
        <scheme val="minor"/>
      </rPr>
      <t>There's a slight increase in working capital of ₹25.40 crore, from ₹330.92 crore on March 31, 2022, to ₹356.32 crore on March 31, 2023.
Analysis of Changes in Current Assets and Liabilities:
Increase in Trade Payables: A significant increase of ₹189.20 crore in trade payables is observed. This suggests GPPL extended credit to suppliers for a longer period, potentially delaying cash outflows and improving short-term cash flow.
Decrease in Inventories: The decrease of ₹12.92 crore in inventories indicates GPPL might have adopted more efficient inventory management practices, potentially reducing working capital requirements.
Other Changes: The table shows minor changes in other current asset and liability accounts, but their individual impact on working capital is likely negligible compared to the significant movements in trade payables and inventories.</t>
    </r>
  </si>
  <si>
    <t xml:space="preserve">Debt </t>
  </si>
  <si>
    <t xml:space="preserve">Equity </t>
  </si>
  <si>
    <t xml:space="preserve">Company is Debt Free </t>
  </si>
  <si>
    <t xml:space="preserve">Equity has remained constant </t>
  </si>
  <si>
    <r>
      <t>Alternative Funding Sources:</t>
    </r>
    <r>
      <rPr>
        <sz val="11"/>
        <color theme="1"/>
        <rFont val="Calibri"/>
        <family val="2"/>
        <scheme val="minor"/>
      </rPr>
      <t xml:space="preserve"> Besides relying partially on retained earnings ,GPPL have explored alternative funding sources besides issuing new equity.These include:</t>
    </r>
  </si>
  <si>
    <r>
      <t>Short-Term Borrowings:</t>
    </r>
    <r>
      <rPr>
        <sz val="11"/>
        <color theme="1"/>
        <rFont val="Calibri"/>
        <family val="2"/>
        <scheme val="minor"/>
      </rPr>
      <t xml:space="preserve"> They are using short-term working capital loans to bridge any temporary funding gaps without resorting to long-term debt or equity issuance.</t>
    </r>
  </si>
  <si>
    <r>
      <t>Operational Leases:</t>
    </r>
    <r>
      <rPr>
        <sz val="11"/>
        <color theme="1"/>
        <rFont val="Calibri"/>
        <family val="2"/>
        <scheme val="minor"/>
      </rPr>
      <t xml:space="preserve"> Leasing equipment or facilities instead of purchasing them to conserve cash and avoid increasing equity needs.</t>
    </r>
  </si>
  <si>
    <r>
      <t>Stable Equity Base:</t>
    </r>
    <r>
      <rPr>
        <sz val="11"/>
        <color theme="1"/>
        <rFont val="Calibri"/>
        <family val="2"/>
        <scheme val="minor"/>
      </rPr>
      <t xml:space="preserve">  GPPL's existing equity base is sufficient to meet their operational and investment needs. They are generating enough cash flow internally (through operations) to fund their activities without requiring additional capital.</t>
    </r>
  </si>
  <si>
    <r>
      <t>Focus on Organic Growth:</t>
    </r>
    <r>
      <rPr>
        <sz val="11"/>
        <color theme="1"/>
        <rFont val="Calibri"/>
        <family val="2"/>
        <scheme val="minor"/>
      </rPr>
      <t xml:space="preserve"> GPPL is focusing on organic growth strategies, such as improving operational efficiency or utilizing existing assets more effectively, instead of pursuing significant capital expenditures that would require additional equity financing.</t>
    </r>
  </si>
  <si>
    <t>CAPITAL STRUCTURE</t>
  </si>
  <si>
    <t>Instrument</t>
  </si>
  <si>
    <t>Authorized Capital</t>
  </si>
  <si>
    <t>Issued Capital</t>
  </si>
  <si>
    <t>(Rs. cr)</t>
  </si>
  <si>
    <t>Shares (nos)</t>
  </si>
  <si>
    <t>Face Value</t>
  </si>
  <si>
    <t>Capital (Rs. Cr)</t>
  </si>
  <si>
    <t>Equity Share</t>
  </si>
  <si>
    <t>Paid Up</t>
  </si>
  <si>
    <t>Equity Breakup</t>
  </si>
  <si>
    <r>
      <t>Opposite Trends (2020-2021):</t>
    </r>
    <r>
      <rPr>
        <sz val="16"/>
        <color theme="1"/>
        <rFont val="Calibri"/>
        <family val="2"/>
        <scheme val="minor"/>
      </rPr>
      <t xml:space="preserve"> In 2020, share price appreciation was positive (7.02%), while the dividend yield wasn't available or might have been lower. This suggests investors might have valued future growth potential more at that time. However, in 2021, share price appreciation slowed down significantly (3.15%), while the dividend yield increased (16%). This could indicate a shift in investor preference towards a more stable income stream from dividends or a company decision to focus on returning profits to shareholders.</t>
    </r>
  </si>
  <si>
    <r>
      <t>Independent Trends (Overall):</t>
    </r>
    <r>
      <rPr>
        <sz val="16"/>
        <color theme="1"/>
        <rFont val="Calibri"/>
        <family val="2"/>
        <scheme val="minor"/>
      </rPr>
      <t xml:space="preserve"> Over the entire period, there isn't a clear correlation between dividend yield and share price appreciation. They seem to be influenced by independent factors. A high dividend yield doesn't necessarily guarantee a stagnant share price, as seen in 2023 with a significant increase in both.</t>
    </r>
  </si>
  <si>
    <r>
      <t>Volatility in All Three:</t>
    </r>
    <r>
      <rPr>
        <sz val="16"/>
        <color theme="1"/>
        <rFont val="Calibri"/>
        <family val="2"/>
        <scheme val="minor"/>
      </rPr>
      <t xml:space="preserve"> RoCE, ROIC, and WACC have all fluctuated over the past four years. This indicates that the company's profitability might not be entirely stable, and the cost of financing its operations has also been changing.</t>
    </r>
  </si>
  <si>
    <r>
      <t>WACC vs. Profitability:</t>
    </r>
    <r>
      <rPr>
        <sz val="16"/>
        <color theme="1"/>
        <rFont val="Calibri"/>
        <family val="2"/>
        <scheme val="minor"/>
      </rPr>
      <t xml:space="preserve"> A lower WACC (cost of capital) generally allows a company to invest in projects with a lower return threshold and potentially improve profitability (RoCE and ROIC). In this case, the decreasing WACC from 2020 to 2023 might explain the uptick in RoCE in 2023, but the overall picture doesn't show a clear cause-and-effect relationship.</t>
    </r>
  </si>
  <si>
    <r>
      <t>Similar Trends, Different Calculations:</t>
    </r>
    <r>
      <rPr>
        <sz val="16"/>
        <color theme="1"/>
        <rFont val="Calibri"/>
        <family val="2"/>
        <scheme val="minor"/>
      </rPr>
      <t xml:space="preserve"> Both RoCE and ROIC measure a company's profitability in relation to the capital it employs. However, they differ slightly in the capital definition used. The observed volatility in both metrics is likely due to similar underlying factors affecting the company's overall profitability.</t>
    </r>
  </si>
  <si>
    <r>
      <t>Dividend Yield:</t>
    </r>
    <r>
      <rPr>
        <sz val="16"/>
        <color theme="1"/>
        <rFont val="Calibri"/>
        <family val="2"/>
        <scheme val="minor"/>
      </rPr>
      <t xml:space="preserve"> The dividend yield has been increasing steadily over the past three years. In 2021, the dividend yield was 16%, and in 2023, it increased to 36%. This indicates that the company is paying out a larger portion of its profits to shareholders in the form of dividends.</t>
    </r>
  </si>
  <si>
    <r>
      <t>Return on Capital Employed (RoCE):</t>
    </r>
    <r>
      <rPr>
        <sz val="16"/>
        <color theme="1"/>
        <rFont val="Calibri"/>
        <family val="2"/>
        <scheme val="minor"/>
      </rPr>
      <t xml:space="preserve"> RoCE has also been volatile over the past four years. It reached a high of 18.61% in 2023 and a low of 13.74% in 2022.</t>
    </r>
  </si>
  <si>
    <r>
      <t>Return on Invested Capital (ROIC):</t>
    </r>
    <r>
      <rPr>
        <sz val="16"/>
        <color theme="1"/>
        <rFont val="Calibri"/>
        <family val="2"/>
        <scheme val="minor"/>
      </rPr>
      <t xml:space="preserve"> ROIC has also been volatile over the past four years. It reached a high of 13.96% in 2020 and a low of 8.61% in 2022.</t>
    </r>
  </si>
  <si>
    <r>
      <t>Weighted Average Cost of Capital (WACC):</t>
    </r>
    <r>
      <rPr>
        <sz val="16"/>
        <color theme="1"/>
        <rFont val="Calibri"/>
        <family val="2"/>
        <scheme val="minor"/>
      </rPr>
      <t xml:space="preserve"> WACC has been decreasing over the past four years. It reached a high of 11.68% in 2022 and a low of 10.51% in 2023. A lower WACC indicates that it is cheaper for the company to finance its operations.</t>
    </r>
  </si>
  <si>
    <r>
      <t>Share Price Appreciation:</t>
    </r>
    <r>
      <rPr>
        <sz val="16"/>
        <color theme="1"/>
        <rFont val="Calibri"/>
        <family val="2"/>
        <scheme val="minor"/>
      </rPr>
      <t xml:space="preserve"> Share price appreciation has been volatile over the past three years. In 2020, the share price increased by 7.02%, but in 2021, it only increased by 3.15%. In 2022, there was almost no change in the share price, and in 2023, it increased by 50.20%.</t>
    </r>
  </si>
  <si>
    <t>https://economictimes.indiatimes.com/gujarat-pipavav-port-ltd/capitalstructure/companyid-16230.cms</t>
  </si>
  <si>
    <t>https://www.screener.in/company/GPPL/consolidated/#documents</t>
  </si>
  <si>
    <t>https://www.topstockresearch.com/rt/Stock/GPPL/ValuationRatios</t>
  </si>
  <si>
    <t>https://in.investing.com/rates-bonds/india-10-year-bond-yield-historical-data</t>
  </si>
  <si>
    <t>https://www.alphaspread.com/security/nse/gppl/financials/cash-flow-statement/capital-expenditures</t>
  </si>
  <si>
    <t>https://ticker.finology.in/company/GPPL</t>
  </si>
  <si>
    <t>https://www.gurufocus.com/term/change-in-working-capital/NSE:GPPL</t>
  </si>
  <si>
    <t>https://www.apmterminals.com/en/pipavav</t>
  </si>
  <si>
    <t xml:space="preserve">Name </t>
  </si>
  <si>
    <t>BITS ID</t>
  </si>
  <si>
    <t xml:space="preserve">Rishabh Sahni </t>
  </si>
  <si>
    <t>2021A7PS1630P</t>
  </si>
  <si>
    <t xml:space="preserve">Company </t>
  </si>
  <si>
    <t>Gujarat Pipavav Port Ltd</t>
  </si>
  <si>
    <t xml:space="preserve">Dent/Equity Ratio </t>
  </si>
  <si>
    <t xml:space="preserve">Growth rate (g) = ROE* Retention Ratio </t>
  </si>
  <si>
    <r>
      <rPr>
        <b/>
        <u/>
        <sz val="11"/>
        <rFont val="Arial Black"/>
        <family val="2"/>
      </rPr>
      <t>Assumption for Capex Calculation</t>
    </r>
    <r>
      <rPr>
        <sz val="11"/>
        <rFont val="Arial Black"/>
        <family val="2"/>
      </rPr>
      <t>:</t>
    </r>
    <r>
      <rPr>
        <sz val="11"/>
        <rFont val="Calibri"/>
        <family val="2"/>
        <scheme val="minor"/>
      </rPr>
      <t xml:space="preserve">
For the purpose of calculating Gujarat Pipavav Port Ltd's (GPPL's) Capital Expenditure (Capex), we have assumed that investments accounted for using the equity method do not directly represent assets owned by GPPL.  Therefore, these investments have been excluded from the Capex calculation.Moreover change in investments in associated company is nearly negligible so we have nto included in our calculation.</t>
    </r>
  </si>
  <si>
    <r>
      <t>Limited Capex:</t>
    </r>
    <r>
      <rPr>
        <sz val="11"/>
        <rFont val="Calibri"/>
        <family val="2"/>
        <scheme val="minor"/>
      </rPr>
      <t xml:space="preserve"> The available data suggests a negative capex value for both FY 2022 and FY 2023. This indicates that GPPL sold off more property, plant, and equipment (PPE) than they purchased during these years.</t>
    </r>
  </si>
  <si>
    <r>
      <t>Shift Towards Leasing:</t>
    </r>
    <r>
      <rPr>
        <sz val="11"/>
        <rFont val="Calibri"/>
        <family val="2"/>
        <scheme val="minor"/>
      </rPr>
      <t xml:space="preserve"> The reports mention an increase in Right of Use Assets, suggesting a potential shift towards leasing assets instead of purchasing them. This could be a strategy to optimize capital allocation or might be related to the concession agreement uncertainty.</t>
    </r>
  </si>
  <si>
    <r>
      <t>New Liquid Berth (Expansion):</t>
    </r>
    <r>
      <rPr>
        <sz val="11"/>
        <rFont val="Calibri"/>
        <family val="2"/>
        <scheme val="minor"/>
      </rPr>
      <t xml:space="preserve"> While the overall capex value is negative, GPPL's FY 2022-23 report highlights the Board's approval for a USD 90 million capex for constructing a new liquid berth. This signifies a significant planned investment for expansion in their core business of liquid cargo handling.</t>
    </r>
  </si>
  <si>
    <t xml:space="preserve">Submitted To </t>
  </si>
  <si>
    <t xml:space="preserve">Prof. Rajan Pandey </t>
  </si>
  <si>
    <t xml:space="preserve">Course </t>
  </si>
  <si>
    <t xml:space="preserve">Financial Management </t>
  </si>
  <si>
    <t>Ratio Analysis</t>
  </si>
  <si>
    <t xml:space="preserve">Cost Of Equity (CAPM) </t>
  </si>
  <si>
    <t xml:space="preserve">Source of Working Capital  </t>
  </si>
  <si>
    <t>Company partially utilizes the operational cash and retained earnings to finance the working capital needs and the rest of the needs are catered by the short term borrowings and operational leases.</t>
  </si>
  <si>
    <t>Submitted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</si>
</sst>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0%"/>
    <numFmt numFmtId="166" formatCode="0.0000000000000000%"/>
  </numFmts>
  <fonts count="36"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u/>
      <sz val="28"/>
      <color theme="1"/>
      <name val="Calibri"/>
      <family val="2"/>
      <scheme val="minor"/>
    </font>
    <font>
      <b/>
      <u/>
      <sz val="26"/>
      <color theme="1"/>
      <name val="Calibri"/>
      <family val="2"/>
      <scheme val="minor"/>
    </font>
    <font>
      <sz val="36"/>
      <color theme="1"/>
      <name val="Calibri"/>
      <family val="2"/>
      <scheme val="minor"/>
    </font>
    <font>
      <sz val="48"/>
      <color theme="1"/>
      <name val="Calibri"/>
      <family val="2"/>
      <scheme val="minor"/>
    </font>
    <font>
      <u/>
      <sz val="14"/>
      <color theme="1"/>
      <name val="Calibri"/>
      <family val="2"/>
      <scheme val="minor"/>
    </font>
    <font>
      <sz val="11"/>
      <color rgb="FF212529"/>
      <name val="Segoe UI"/>
      <family val="2"/>
    </font>
    <font>
      <b/>
      <sz val="11"/>
      <color rgb="FF212529"/>
      <name val="Segoe UI"/>
      <family val="2"/>
    </font>
    <font>
      <b/>
      <sz val="10"/>
      <color rgb="FF000000"/>
      <name val="Arial"/>
      <family val="2"/>
    </font>
    <font>
      <sz val="12"/>
      <color theme="1"/>
      <name val="Calibri"/>
      <family val="2"/>
      <scheme val="minor"/>
    </font>
    <font>
      <sz val="11"/>
      <color rgb="FF212529"/>
      <name val="Calibri"/>
      <family val="2"/>
    </font>
    <font>
      <b/>
      <sz val="12"/>
      <color theme="1"/>
      <name val="Calibri"/>
      <family val="2"/>
      <scheme val="minor"/>
    </font>
    <font>
      <b/>
      <sz val="14"/>
      <color theme="1"/>
      <name val="Calibri"/>
      <family val="2"/>
      <scheme val="minor"/>
    </font>
    <font>
      <b/>
      <sz val="18"/>
      <color theme="1"/>
      <name val="Calibri"/>
      <family val="2"/>
      <scheme val="minor"/>
    </font>
    <font>
      <sz val="10"/>
      <color rgb="FF212529"/>
      <name val="Segoe UI"/>
      <family val="2"/>
    </font>
    <font>
      <b/>
      <u/>
      <sz val="11"/>
      <color theme="1"/>
      <name val="Calibri"/>
      <family val="2"/>
      <scheme val="minor"/>
    </font>
    <font>
      <sz val="11"/>
      <color theme="0" tint="-4.9989318521683403E-2"/>
      <name val="Calibri"/>
      <family val="2"/>
      <scheme val="minor"/>
    </font>
    <font>
      <b/>
      <sz val="16"/>
      <color theme="1"/>
      <name val="Calibri"/>
      <family val="2"/>
      <scheme val="minor"/>
    </font>
    <font>
      <sz val="11"/>
      <color theme="4" tint="0.59999389629810485"/>
      <name val="Calibri"/>
      <family val="2"/>
      <scheme val="minor"/>
    </font>
    <font>
      <b/>
      <sz val="7"/>
      <color rgb="FF000000"/>
      <name val="Verdana"/>
      <family val="2"/>
    </font>
    <font>
      <sz val="7"/>
      <color rgb="FF000000"/>
      <name val="Verdana"/>
      <family val="2"/>
    </font>
    <font>
      <b/>
      <u/>
      <sz val="18"/>
      <color theme="1"/>
      <name val="Calibri"/>
      <family val="2"/>
      <scheme val="minor"/>
    </font>
    <font>
      <b/>
      <u/>
      <sz val="22"/>
      <color theme="1"/>
      <name val="Calibri"/>
      <family val="2"/>
      <scheme val="minor"/>
    </font>
    <font>
      <b/>
      <sz val="11"/>
      <color theme="1"/>
      <name val="Arial Black"/>
      <family val="2"/>
    </font>
    <font>
      <b/>
      <u/>
      <sz val="28"/>
      <name val="Calibri"/>
      <family val="2"/>
      <scheme val="minor"/>
    </font>
    <font>
      <b/>
      <sz val="11"/>
      <name val="Arial Black"/>
      <family val="2"/>
    </font>
    <font>
      <sz val="11"/>
      <name val="Calibri"/>
      <family val="2"/>
      <scheme val="minor"/>
    </font>
    <font>
      <b/>
      <u/>
      <sz val="11"/>
      <name val="Arial Black"/>
      <family val="2"/>
    </font>
    <font>
      <sz val="11"/>
      <name val="Arial Black"/>
      <family val="2"/>
    </font>
    <font>
      <b/>
      <sz val="11"/>
      <name val="Calibri"/>
      <family val="2"/>
      <scheme val="minor"/>
    </font>
    <font>
      <b/>
      <sz val="12"/>
      <name val="Calibri"/>
      <family val="2"/>
      <scheme val="minor"/>
    </font>
    <font>
      <u/>
      <sz val="26"/>
      <name val="Calibri"/>
      <family val="2"/>
      <scheme val="minor"/>
    </font>
    <font>
      <b/>
      <sz val="24"/>
      <color theme="1"/>
      <name val="Calibri"/>
      <family val="2"/>
      <scheme val="minor"/>
    </font>
  </fonts>
  <fills count="2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8" tint="-0.499984740745262"/>
        <bgColor indexed="64"/>
      </patternFill>
    </fill>
    <fill>
      <patternFill patternType="solid">
        <fgColor rgb="FF5C74EE"/>
        <bgColor indexed="64"/>
      </patternFill>
    </fill>
    <fill>
      <patternFill patternType="solid">
        <fgColor rgb="FF0363D7"/>
        <bgColor indexed="64"/>
      </patternFill>
    </fill>
    <fill>
      <patternFill patternType="solid">
        <fgColor rgb="FF00B0F0"/>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FF"/>
        <bgColor indexed="64"/>
      </patternFill>
    </fill>
    <fill>
      <patternFill patternType="solid">
        <fgColor theme="9" tint="-0.249977111117893"/>
        <bgColor indexed="64"/>
      </patternFill>
    </fill>
    <fill>
      <patternFill patternType="solid">
        <fgColor rgb="FFD60C8E"/>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8FFF8F"/>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C00000"/>
        <bgColor indexed="64"/>
      </patternFill>
    </fill>
    <fill>
      <patternFill patternType="solid">
        <fgColor theme="7" tint="0.59999389629810485"/>
        <bgColor indexed="64"/>
      </patternFill>
    </fill>
    <fill>
      <patternFill patternType="solid">
        <fgColor rgb="FF98D9F6"/>
        <bgColor indexed="64"/>
      </patternFill>
    </fill>
    <fill>
      <patternFill patternType="solid">
        <fgColor rgb="FFCF5F13"/>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258">
    <xf numFmtId="0" fontId="0" fillId="0" borderId="0" xfId="0"/>
    <xf numFmtId="0" fontId="0" fillId="0" borderId="0" xfId="0" applyAlignment="1">
      <alignment horizontal="left"/>
    </xf>
    <xf numFmtId="0" fontId="0" fillId="0" borderId="0" xfId="0" applyAlignment="1">
      <alignment horizontal="left" vertical="center" indent="1"/>
    </xf>
    <xf numFmtId="0" fontId="0" fillId="19" borderId="2" xfId="0" applyFill="1" applyBorder="1"/>
    <xf numFmtId="0" fontId="2" fillId="19" borderId="2" xfId="0" applyFont="1" applyFill="1" applyBorder="1"/>
    <xf numFmtId="0" fontId="13" fillId="19" borderId="2" xfId="0" applyFont="1" applyFill="1" applyBorder="1" applyAlignment="1">
      <alignment vertical="center" wrapText="1"/>
    </xf>
    <xf numFmtId="10" fontId="11" fillId="19" borderId="2" xfId="0" applyNumberFormat="1" applyFont="1" applyFill="1" applyBorder="1"/>
    <xf numFmtId="0" fontId="10" fillId="19" borderId="2" xfId="0" applyFont="1" applyFill="1" applyBorder="1" applyAlignment="1">
      <alignment vertical="center" wrapText="1"/>
    </xf>
    <xf numFmtId="164" fontId="9" fillId="19" borderId="2" xfId="0" applyNumberFormat="1" applyFont="1" applyFill="1" applyBorder="1" applyAlignment="1">
      <alignment vertical="center" wrapText="1"/>
    </xf>
    <xf numFmtId="165" fontId="9" fillId="19" borderId="2" xfId="0" applyNumberFormat="1" applyFont="1" applyFill="1" applyBorder="1" applyAlignment="1">
      <alignment vertical="center" wrapText="1"/>
    </xf>
    <xf numFmtId="0" fontId="14" fillId="12" borderId="2" xfId="0" applyFont="1" applyFill="1" applyBorder="1"/>
    <xf numFmtId="165" fontId="0" fillId="12" borderId="2" xfId="0" applyNumberFormat="1" applyFill="1" applyBorder="1"/>
    <xf numFmtId="9" fontId="0" fillId="19" borderId="2" xfId="0" applyNumberFormat="1" applyFill="1" applyBorder="1"/>
    <xf numFmtId="0" fontId="0" fillId="20" borderId="2" xfId="0" applyFill="1" applyBorder="1"/>
    <xf numFmtId="10" fontId="0" fillId="19" borderId="2" xfId="0" applyNumberFormat="1" applyFill="1" applyBorder="1"/>
    <xf numFmtId="166" fontId="0" fillId="19" borderId="2" xfId="0" applyNumberFormat="1" applyFill="1" applyBorder="1"/>
    <xf numFmtId="0" fontId="17" fillId="19" borderId="2" xfId="0" applyFont="1" applyFill="1" applyBorder="1" applyAlignment="1">
      <alignment vertical="center" wrapText="1"/>
    </xf>
    <xf numFmtId="0" fontId="0" fillId="10" borderId="6" xfId="0" applyFill="1" applyBorder="1" applyAlignment="1">
      <alignment horizontal="left"/>
    </xf>
    <xf numFmtId="0" fontId="0" fillId="10" borderId="8" xfId="0" applyFill="1" applyBorder="1" applyAlignment="1">
      <alignment horizontal="left"/>
    </xf>
    <xf numFmtId="0" fontId="0" fillId="10" borderId="0" xfId="0" applyFill="1" applyAlignment="1">
      <alignment horizontal="left"/>
    </xf>
    <xf numFmtId="0" fontId="0" fillId="10" borderId="1" xfId="0" applyFill="1" applyBorder="1" applyAlignment="1">
      <alignment horizontal="left"/>
    </xf>
    <xf numFmtId="0" fontId="0" fillId="8" borderId="0" xfId="0" applyFill="1"/>
    <xf numFmtId="0" fontId="19" fillId="0" borderId="0" xfId="0" applyFont="1"/>
    <xf numFmtId="0" fontId="0" fillId="3" borderId="0" xfId="0" applyFill="1"/>
    <xf numFmtId="0" fontId="19" fillId="22" borderId="0" xfId="0" applyFont="1" applyFill="1"/>
    <xf numFmtId="0" fontId="0" fillId="3" borderId="6" xfId="0" applyFill="1" applyBorder="1"/>
    <xf numFmtId="0" fontId="0" fillId="3" borderId="1" xfId="0" applyFill="1" applyBorder="1"/>
    <xf numFmtId="0" fontId="0" fillId="3" borderId="11" xfId="0" applyFill="1" applyBorder="1"/>
    <xf numFmtId="0" fontId="2" fillId="0" borderId="0" xfId="0" applyFont="1"/>
    <xf numFmtId="0" fontId="1" fillId="20" borderId="2" xfId="0" applyFont="1" applyFill="1" applyBorder="1"/>
    <xf numFmtId="0" fontId="22" fillId="20" borderId="2" xfId="0" applyFont="1" applyFill="1" applyBorder="1" applyAlignment="1">
      <alignment vertical="center" wrapText="1"/>
    </xf>
    <xf numFmtId="0" fontId="22" fillId="20" borderId="2" xfId="0" applyFont="1" applyFill="1" applyBorder="1" applyAlignment="1">
      <alignment horizontal="center" vertical="center" wrapText="1"/>
    </xf>
    <xf numFmtId="0" fontId="22" fillId="20" borderId="2" xfId="0" applyFont="1" applyFill="1" applyBorder="1" applyAlignment="1">
      <alignment horizontal="right" vertical="center" wrapText="1"/>
    </xf>
    <xf numFmtId="0" fontId="23" fillId="20" borderId="2" xfId="0" applyFont="1" applyFill="1" applyBorder="1" applyAlignment="1">
      <alignment horizontal="center" vertical="center" wrapText="1"/>
    </xf>
    <xf numFmtId="0" fontId="23" fillId="20" borderId="2" xfId="0" applyFont="1" applyFill="1" applyBorder="1" applyAlignment="1">
      <alignment horizontal="right" vertical="center" wrapText="1"/>
    </xf>
    <xf numFmtId="0" fontId="0" fillId="20" borderId="0" xfId="0" applyFill="1"/>
    <xf numFmtId="0" fontId="0" fillId="20" borderId="6" xfId="0" applyFill="1" applyBorder="1"/>
    <xf numFmtId="0" fontId="0" fillId="20" borderId="1" xfId="0" applyFill="1" applyBorder="1"/>
    <xf numFmtId="0" fontId="0" fillId="20" borderId="11" xfId="0" applyFill="1" applyBorder="1"/>
    <xf numFmtId="0" fontId="0" fillId="20" borderId="14" xfId="0" applyFill="1" applyBorder="1"/>
    <xf numFmtId="0" fontId="1" fillId="20" borderId="0" xfId="0" applyFont="1" applyFill="1" applyAlignment="1">
      <alignment vertical="center" wrapText="1"/>
    </xf>
    <xf numFmtId="0" fontId="0" fillId="20" borderId="13" xfId="0" applyFill="1" applyBorder="1"/>
    <xf numFmtId="0" fontId="1" fillId="20" borderId="1" xfId="0" applyFont="1" applyFill="1" applyBorder="1" applyAlignment="1">
      <alignment vertical="center" wrapText="1"/>
    </xf>
    <xf numFmtId="0" fontId="1" fillId="20" borderId="12" xfId="0" applyFont="1" applyFill="1" applyBorder="1"/>
    <xf numFmtId="0" fontId="0" fillId="0" borderId="1" xfId="0" applyBorder="1" applyAlignment="1">
      <alignment horizontal="left"/>
    </xf>
    <xf numFmtId="0" fontId="0" fillId="11" borderId="2" xfId="0" applyFill="1" applyBorder="1" applyAlignment="1">
      <alignment horizontal="left"/>
    </xf>
    <xf numFmtId="14" fontId="0" fillId="11" borderId="2" xfId="0" applyNumberFormat="1" applyFill="1" applyBorder="1" applyAlignment="1">
      <alignment horizontal="left"/>
    </xf>
    <xf numFmtId="0" fontId="0" fillId="10" borderId="2" xfId="0" applyFill="1" applyBorder="1" applyAlignment="1">
      <alignment horizontal="left"/>
    </xf>
    <xf numFmtId="0" fontId="0" fillId="13" borderId="2" xfId="0" applyFill="1" applyBorder="1" applyAlignment="1">
      <alignment horizontal="left"/>
    </xf>
    <xf numFmtId="0" fontId="0" fillId="24" borderId="0" xfId="0" applyFill="1" applyAlignment="1">
      <alignment horizontal="left"/>
    </xf>
    <xf numFmtId="0" fontId="0" fillId="24" borderId="2" xfId="0" applyFill="1" applyBorder="1" applyAlignment="1">
      <alignment horizontal="left"/>
    </xf>
    <xf numFmtId="0" fontId="0" fillId="25" borderId="2" xfId="0" applyFill="1" applyBorder="1" applyAlignment="1">
      <alignment horizontal="left"/>
    </xf>
    <xf numFmtId="0" fontId="0" fillId="0" borderId="1" xfId="0" applyBorder="1"/>
    <xf numFmtId="0" fontId="0" fillId="0" borderId="11" xfId="0" applyBorder="1"/>
    <xf numFmtId="0" fontId="0" fillId="3" borderId="9" xfId="0" applyFill="1" applyBorder="1"/>
    <xf numFmtId="0" fontId="21" fillId="3" borderId="11" xfId="0" applyFont="1" applyFill="1" applyBorder="1"/>
    <xf numFmtId="0" fontId="1" fillId="3" borderId="4" xfId="0" applyFont="1" applyFill="1" applyBorder="1"/>
    <xf numFmtId="0" fontId="1" fillId="3" borderId="5" xfId="0" applyFont="1" applyFill="1" applyBorder="1"/>
    <xf numFmtId="0" fontId="1" fillId="3" borderId="3" xfId="0" applyFont="1" applyFill="1" applyBorder="1"/>
    <xf numFmtId="0" fontId="9" fillId="19" borderId="2" xfId="0" applyFont="1" applyFill="1" applyBorder="1" applyAlignment="1">
      <alignment horizontal="right" vertical="center" wrapText="1"/>
    </xf>
    <xf numFmtId="0" fontId="15" fillId="12" borderId="2" xfId="0" applyFont="1" applyFill="1" applyBorder="1"/>
    <xf numFmtId="0" fontId="6" fillId="22" borderId="2" xfId="0" applyFont="1" applyFill="1" applyBorder="1"/>
    <xf numFmtId="0" fontId="26" fillId="0" borderId="0" xfId="0" applyFont="1" applyAlignment="1">
      <alignment horizontal="left"/>
    </xf>
    <xf numFmtId="0" fontId="28" fillId="7" borderId="14" xfId="0" applyFont="1" applyFill="1" applyBorder="1" applyAlignment="1">
      <alignment horizontal="left"/>
    </xf>
    <xf numFmtId="0" fontId="28" fillId="7" borderId="0" xfId="0" applyFont="1" applyFill="1" applyAlignment="1">
      <alignment horizontal="left"/>
    </xf>
    <xf numFmtId="0" fontId="28" fillId="3" borderId="0" xfId="0" applyFont="1" applyFill="1" applyAlignment="1">
      <alignment horizontal="left"/>
    </xf>
    <xf numFmtId="0" fontId="32" fillId="7" borderId="14" xfId="0" applyFont="1" applyFill="1" applyBorder="1" applyAlignment="1">
      <alignment horizontal="left"/>
    </xf>
    <xf numFmtId="4" fontId="32" fillId="7" borderId="0" xfId="0" applyNumberFormat="1" applyFont="1" applyFill="1" applyAlignment="1">
      <alignment horizontal="left"/>
    </xf>
    <xf numFmtId="0" fontId="29" fillId="3" borderId="0" xfId="0" applyFont="1" applyFill="1" applyAlignment="1">
      <alignment horizontal="left"/>
    </xf>
    <xf numFmtId="0" fontId="32" fillId="7" borderId="0" xfId="0" applyFont="1" applyFill="1" applyAlignment="1">
      <alignment horizontal="left"/>
    </xf>
    <xf numFmtId="0" fontId="29" fillId="2" borderId="0" xfId="0" applyFont="1" applyFill="1" applyAlignment="1">
      <alignment horizontal="left"/>
    </xf>
    <xf numFmtId="0" fontId="29" fillId="2" borderId="6" xfId="0" applyFont="1" applyFill="1" applyBorder="1" applyAlignment="1">
      <alignment horizontal="left"/>
    </xf>
    <xf numFmtId="0" fontId="29" fillId="7" borderId="14" xfId="0" applyFont="1" applyFill="1" applyBorder="1" applyAlignment="1">
      <alignment horizontal="left"/>
    </xf>
    <xf numFmtId="0" fontId="29" fillId="7" borderId="0" xfId="0" applyFont="1" applyFill="1" applyAlignment="1">
      <alignment horizontal="left"/>
    </xf>
    <xf numFmtId="0" fontId="29" fillId="2" borderId="0" xfId="0" applyFont="1" applyFill="1" applyAlignment="1">
      <alignment horizontal="left" vertical="center" indent="1"/>
    </xf>
    <xf numFmtId="0" fontId="29" fillId="3" borderId="14" xfId="0" applyFont="1" applyFill="1" applyBorder="1" applyAlignment="1">
      <alignment horizontal="left"/>
    </xf>
    <xf numFmtId="0" fontId="33" fillId="3" borderId="0" xfId="0" applyFont="1" applyFill="1" applyAlignment="1">
      <alignment horizontal="left"/>
    </xf>
    <xf numFmtId="0" fontId="32" fillId="3" borderId="14" xfId="0" applyFont="1" applyFill="1" applyBorder="1" applyAlignment="1">
      <alignment horizontal="left"/>
    </xf>
    <xf numFmtId="0" fontId="32" fillId="3" borderId="0" xfId="0" applyFont="1" applyFill="1" applyAlignment="1">
      <alignment horizontal="left"/>
    </xf>
    <xf numFmtId="4" fontId="29" fillId="3" borderId="0" xfId="0" applyNumberFormat="1" applyFont="1" applyFill="1" applyAlignment="1">
      <alignment horizontal="left"/>
    </xf>
    <xf numFmtId="0" fontId="32" fillId="2" borderId="0" xfId="0" applyFont="1" applyFill="1"/>
    <xf numFmtId="0" fontId="29" fillId="2" borderId="0" xfId="0" applyFont="1" applyFill="1"/>
    <xf numFmtId="0" fontId="29" fillId="2" borderId="0" xfId="0" applyFont="1" applyFill="1" applyAlignment="1">
      <alignment vertical="center" wrapText="1"/>
    </xf>
    <xf numFmtId="0" fontId="29" fillId="3" borderId="13" xfId="0" applyFont="1" applyFill="1" applyBorder="1" applyAlignment="1">
      <alignment horizontal="left"/>
    </xf>
    <xf numFmtId="0" fontId="29" fillId="3" borderId="1" xfId="0" applyFont="1" applyFill="1" applyBorder="1" applyAlignment="1">
      <alignment horizontal="left"/>
    </xf>
    <xf numFmtId="0" fontId="29" fillId="2" borderId="11" xfId="0" applyFont="1" applyFill="1" applyBorder="1" applyAlignment="1">
      <alignment horizontal="left"/>
    </xf>
    <xf numFmtId="0" fontId="0" fillId="3" borderId="14" xfId="0" applyFill="1" applyBorder="1"/>
    <xf numFmtId="0" fontId="3" fillId="0" borderId="0" xfId="0" applyFont="1"/>
    <xf numFmtId="0" fontId="0" fillId="3" borderId="10" xfId="0" applyFill="1" applyBorder="1"/>
    <xf numFmtId="0" fontId="0" fillId="3" borderId="7" xfId="0" applyFill="1" applyBorder="1"/>
    <xf numFmtId="0" fontId="19" fillId="3" borderId="12" xfId="0" applyFont="1" applyFill="1" applyBorder="1"/>
    <xf numFmtId="0" fontId="0" fillId="16" borderId="8" xfId="0" applyFill="1" applyBorder="1" applyAlignment="1">
      <alignment horizontal="left"/>
    </xf>
    <xf numFmtId="0" fontId="0" fillId="11" borderId="0" xfId="0" applyFill="1" applyAlignment="1">
      <alignment horizontal="left"/>
    </xf>
    <xf numFmtId="0" fontId="3" fillId="18" borderId="0" xfId="0" applyFont="1" applyFill="1" applyAlignment="1">
      <alignment horizontal="left"/>
    </xf>
    <xf numFmtId="0" fontId="3" fillId="18" borderId="6" xfId="0" applyFont="1" applyFill="1" applyBorder="1" applyAlignment="1">
      <alignment horizontal="left"/>
    </xf>
    <xf numFmtId="0" fontId="0" fillId="11" borderId="14" xfId="0" applyFill="1" applyBorder="1" applyAlignment="1">
      <alignment horizontal="left"/>
    </xf>
    <xf numFmtId="15" fontId="0" fillId="11" borderId="0" xfId="0" applyNumberFormat="1" applyFill="1" applyAlignment="1">
      <alignment horizontal="left"/>
    </xf>
    <xf numFmtId="0" fontId="0" fillId="24" borderId="14" xfId="0" applyFill="1" applyBorder="1" applyAlignment="1">
      <alignment horizontal="left"/>
    </xf>
    <xf numFmtId="0" fontId="3" fillId="18" borderId="0" xfId="0" applyFont="1" applyFill="1"/>
    <xf numFmtId="0" fontId="0" fillId="10" borderId="14" xfId="0" applyFill="1" applyBorder="1" applyAlignment="1">
      <alignment horizontal="left"/>
    </xf>
    <xf numFmtId="0" fontId="0" fillId="18" borderId="0" xfId="0" applyFill="1" applyAlignment="1">
      <alignment horizontal="left"/>
    </xf>
    <xf numFmtId="0" fontId="0" fillId="18" borderId="6" xfId="0" applyFill="1" applyBorder="1" applyAlignment="1">
      <alignment horizontal="left"/>
    </xf>
    <xf numFmtId="0" fontId="0" fillId="25" borderId="0" xfId="0" applyFill="1" applyAlignment="1">
      <alignment horizontal="left"/>
    </xf>
    <xf numFmtId="0" fontId="0" fillId="25" borderId="14" xfId="0" applyFill="1" applyBorder="1" applyAlignment="1">
      <alignment horizontal="left"/>
    </xf>
    <xf numFmtId="0" fontId="0" fillId="13" borderId="0" xfId="0" applyFill="1" applyAlignment="1">
      <alignment horizontal="left"/>
    </xf>
    <xf numFmtId="0" fontId="0" fillId="13" borderId="14" xfId="0" applyFill="1" applyBorder="1" applyAlignment="1">
      <alignment horizontal="left"/>
    </xf>
    <xf numFmtId="0" fontId="0" fillId="13" borderId="13" xfId="0" applyFill="1" applyBorder="1" applyAlignment="1">
      <alignment horizontal="left"/>
    </xf>
    <xf numFmtId="0" fontId="0" fillId="13" borderId="1" xfId="0" applyFill="1" applyBorder="1" applyAlignment="1">
      <alignment horizontal="left"/>
    </xf>
    <xf numFmtId="0" fontId="0" fillId="18" borderId="1" xfId="0" applyFill="1" applyBorder="1" applyAlignment="1">
      <alignment horizontal="left"/>
    </xf>
    <xf numFmtId="0" fontId="0" fillId="18" borderId="11" xfId="0" applyFill="1" applyBorder="1" applyAlignment="1">
      <alignment horizontal="left"/>
    </xf>
    <xf numFmtId="0" fontId="3" fillId="14" borderId="7" xfId="0" applyFont="1" applyFill="1" applyBorder="1" applyAlignment="1">
      <alignment horizontal="left"/>
    </xf>
    <xf numFmtId="0" fontId="3" fillId="12" borderId="7" xfId="0" applyFont="1" applyFill="1" applyBorder="1" applyAlignment="1">
      <alignment horizontal="left"/>
    </xf>
    <xf numFmtId="0" fontId="3" fillId="9" borderId="7" xfId="0" applyFont="1" applyFill="1" applyBorder="1" applyAlignment="1">
      <alignment horizontal="left"/>
    </xf>
    <xf numFmtId="0" fontId="3" fillId="5" borderId="7" xfId="0" applyFont="1" applyFill="1" applyBorder="1" applyAlignment="1">
      <alignment horizontal="left"/>
    </xf>
    <xf numFmtId="0" fontId="3" fillId="15" borderId="7" xfId="0" applyFont="1" applyFill="1" applyBorder="1" applyAlignment="1">
      <alignment horizontal="left"/>
    </xf>
    <xf numFmtId="0" fontId="0" fillId="15" borderId="7" xfId="0" applyFill="1" applyBorder="1" applyAlignment="1">
      <alignment horizontal="left"/>
    </xf>
    <xf numFmtId="0" fontId="0" fillId="15" borderId="12" xfId="0" applyFill="1" applyBorder="1" applyAlignment="1">
      <alignment horizontal="left"/>
    </xf>
    <xf numFmtId="0" fontId="0" fillId="11" borderId="6" xfId="0" applyFill="1" applyBorder="1" applyAlignment="1">
      <alignment horizontal="left"/>
    </xf>
    <xf numFmtId="0" fontId="0" fillId="11" borderId="13" xfId="0" applyFill="1" applyBorder="1" applyAlignment="1">
      <alignment horizontal="left"/>
    </xf>
    <xf numFmtId="15" fontId="0" fillId="11" borderId="1" xfId="0" applyNumberFormat="1" applyFill="1" applyBorder="1" applyAlignment="1">
      <alignment horizontal="left"/>
    </xf>
    <xf numFmtId="0" fontId="0" fillId="11" borderId="1" xfId="0" applyFill="1" applyBorder="1" applyAlignment="1">
      <alignment horizontal="left"/>
    </xf>
    <xf numFmtId="0" fontId="0" fillId="11" borderId="11" xfId="0" applyFill="1" applyBorder="1" applyAlignment="1">
      <alignment horizontal="left"/>
    </xf>
    <xf numFmtId="0" fontId="0" fillId="24" borderId="15" xfId="0" applyFill="1" applyBorder="1" applyAlignment="1">
      <alignment horizontal="left"/>
    </xf>
    <xf numFmtId="0" fontId="0" fillId="24" borderId="8" xfId="0" applyFill="1" applyBorder="1" applyAlignment="1">
      <alignment horizontal="left"/>
    </xf>
    <xf numFmtId="0" fontId="0" fillId="24" borderId="9" xfId="0" applyFill="1" applyBorder="1" applyAlignment="1">
      <alignment horizontal="left"/>
    </xf>
    <xf numFmtId="0" fontId="0" fillId="24" borderId="6" xfId="0" applyFill="1" applyBorder="1" applyAlignment="1">
      <alignment horizontal="left"/>
    </xf>
    <xf numFmtId="0" fontId="0" fillId="24" borderId="13" xfId="0" applyFill="1" applyBorder="1" applyAlignment="1">
      <alignment horizontal="left"/>
    </xf>
    <xf numFmtId="0" fontId="0" fillId="24" borderId="1" xfId="0" applyFill="1" applyBorder="1" applyAlignment="1">
      <alignment horizontal="left"/>
    </xf>
    <xf numFmtId="0" fontId="0" fillId="24" borderId="11" xfId="0" applyFill="1" applyBorder="1" applyAlignment="1">
      <alignment horizontal="left"/>
    </xf>
    <xf numFmtId="0" fontId="0" fillId="10" borderId="3" xfId="0" applyFill="1" applyBorder="1" applyAlignment="1">
      <alignment horizontal="left"/>
    </xf>
    <xf numFmtId="0" fontId="0" fillId="10" borderId="9" xfId="0" applyFill="1" applyBorder="1" applyAlignment="1">
      <alignment horizontal="left"/>
    </xf>
    <xf numFmtId="0" fontId="0" fillId="10" borderId="13" xfId="0" applyFill="1" applyBorder="1" applyAlignment="1">
      <alignment horizontal="left"/>
    </xf>
    <xf numFmtId="0" fontId="0" fillId="10" borderId="11" xfId="0" applyFill="1" applyBorder="1" applyAlignment="1">
      <alignment horizontal="left"/>
    </xf>
    <xf numFmtId="0" fontId="0" fillId="25" borderId="3" xfId="0" applyFill="1" applyBorder="1" applyAlignment="1">
      <alignment horizontal="left"/>
    </xf>
    <xf numFmtId="0" fontId="0" fillId="25" borderId="6" xfId="0" applyFill="1" applyBorder="1" applyAlignment="1">
      <alignment horizontal="left"/>
    </xf>
    <xf numFmtId="0" fontId="0" fillId="25" borderId="13" xfId="0" applyFill="1" applyBorder="1" applyAlignment="1">
      <alignment horizontal="left"/>
    </xf>
    <xf numFmtId="0" fontId="0" fillId="25" borderId="1" xfId="0" applyFill="1" applyBorder="1" applyAlignment="1">
      <alignment horizontal="left"/>
    </xf>
    <xf numFmtId="0" fontId="0" fillId="25" borderId="11" xfId="0" applyFill="1" applyBorder="1" applyAlignment="1">
      <alignment horizontal="left"/>
    </xf>
    <xf numFmtId="0" fontId="6" fillId="22" borderId="5" xfId="0" applyFont="1" applyFill="1" applyBorder="1"/>
    <xf numFmtId="0" fontId="4" fillId="17" borderId="10" xfId="0" applyFont="1" applyFill="1" applyBorder="1" applyAlignment="1">
      <alignment horizontal="center" vertical="center"/>
    </xf>
    <xf numFmtId="0" fontId="0" fillId="24" borderId="12" xfId="0" applyFill="1" applyBorder="1" applyAlignment="1">
      <alignment horizontal="left"/>
    </xf>
    <xf numFmtId="0" fontId="0" fillId="25" borderId="12" xfId="0" applyFill="1" applyBorder="1" applyAlignment="1">
      <alignment horizontal="left"/>
    </xf>
    <xf numFmtId="0" fontId="8" fillId="11" borderId="14" xfId="0" applyFont="1" applyFill="1" applyBorder="1" applyAlignment="1">
      <alignment horizontal="left"/>
    </xf>
    <xf numFmtId="0" fontId="1" fillId="21" borderId="7" xfId="0" applyFont="1" applyFill="1" applyBorder="1" applyAlignment="1">
      <alignment horizontal="left"/>
    </xf>
    <xf numFmtId="0" fontId="0" fillId="21" borderId="0" xfId="0" applyFill="1" applyAlignment="1">
      <alignment horizontal="left"/>
    </xf>
    <xf numFmtId="0" fontId="0" fillId="21" borderId="6" xfId="0" applyFill="1" applyBorder="1"/>
    <xf numFmtId="0" fontId="0" fillId="21" borderId="7" xfId="0" applyFill="1" applyBorder="1" applyAlignment="1">
      <alignment horizontal="left"/>
    </xf>
    <xf numFmtId="0" fontId="0" fillId="21" borderId="7" xfId="0" applyFill="1" applyBorder="1" applyAlignment="1">
      <alignment horizontal="left" vertical="center" indent="1"/>
    </xf>
    <xf numFmtId="0" fontId="1" fillId="21" borderId="0" xfId="0" applyFont="1" applyFill="1" applyAlignment="1">
      <alignment horizontal="left" vertical="center" indent="1"/>
    </xf>
    <xf numFmtId="0" fontId="1" fillId="21" borderId="7" xfId="0" applyFont="1" applyFill="1" applyBorder="1" applyAlignment="1">
      <alignment horizontal="left" vertical="center" indent="1"/>
    </xf>
    <xf numFmtId="0" fontId="1" fillId="21" borderId="10" xfId="0" applyFont="1" applyFill="1" applyBorder="1" applyAlignment="1">
      <alignment horizontal="left"/>
    </xf>
    <xf numFmtId="0" fontId="0" fillId="21" borderId="8" xfId="0" applyFill="1" applyBorder="1" applyAlignment="1">
      <alignment horizontal="left"/>
    </xf>
    <xf numFmtId="0" fontId="0" fillId="21" borderId="9" xfId="0" applyFill="1" applyBorder="1"/>
    <xf numFmtId="0" fontId="0" fillId="21" borderId="7" xfId="0" applyFill="1" applyBorder="1"/>
    <xf numFmtId="0" fontId="0" fillId="21" borderId="0" xfId="0" applyFill="1"/>
    <xf numFmtId="0" fontId="0" fillId="21" borderId="12" xfId="0" applyFill="1" applyBorder="1"/>
    <xf numFmtId="0" fontId="0" fillId="21" borderId="1" xfId="0" applyFill="1" applyBorder="1"/>
    <xf numFmtId="0" fontId="0" fillId="21" borderId="11" xfId="0" applyFill="1" applyBorder="1"/>
    <xf numFmtId="0" fontId="0" fillId="21" borderId="10" xfId="0" applyFill="1" applyBorder="1" applyAlignment="1">
      <alignment horizontal="left"/>
    </xf>
    <xf numFmtId="0" fontId="1" fillId="21" borderId="0" xfId="0" applyFont="1" applyFill="1" applyAlignment="1">
      <alignment horizontal="left" vertical="center" indent="2"/>
    </xf>
    <xf numFmtId="0" fontId="0" fillId="21" borderId="12" xfId="0" applyFill="1" applyBorder="1" applyAlignment="1">
      <alignment horizontal="left"/>
    </xf>
    <xf numFmtId="0" fontId="0" fillId="21" borderId="1" xfId="0" applyFill="1" applyBorder="1" applyAlignment="1">
      <alignment horizontal="left"/>
    </xf>
    <xf numFmtId="0" fontId="0" fillId="0" borderId="0" xfId="0" applyAlignment="1">
      <alignment horizontal="center"/>
    </xf>
    <xf numFmtId="0" fontId="12" fillId="0" borderId="0" xfId="0" applyFont="1" applyAlignment="1">
      <alignment horizontal="center"/>
    </xf>
    <xf numFmtId="0" fontId="29" fillId="6" borderId="0" xfId="0" applyFont="1" applyFill="1" applyAlignment="1">
      <alignment horizontal="left" wrapText="1"/>
    </xf>
    <xf numFmtId="0" fontId="29" fillId="2" borderId="0" xfId="0" applyFont="1" applyFill="1" applyAlignment="1">
      <alignment horizontal="left" wrapText="1"/>
    </xf>
    <xf numFmtId="0" fontId="29" fillId="2" borderId="6" xfId="0" applyFont="1" applyFill="1" applyBorder="1" applyAlignment="1">
      <alignment horizontal="left" wrapText="1"/>
    </xf>
    <xf numFmtId="0" fontId="32" fillId="2" borderId="0" xfId="0" applyFont="1" applyFill="1" applyAlignment="1">
      <alignment horizontal="left"/>
    </xf>
    <xf numFmtId="0" fontId="32" fillId="2" borderId="0" xfId="0" applyFont="1" applyFill="1" applyAlignment="1">
      <alignment horizontal="left" vertical="center" wrapText="1"/>
    </xf>
    <xf numFmtId="0" fontId="34" fillId="2" borderId="0" xfId="0" applyFont="1" applyFill="1" applyAlignment="1">
      <alignment horizontal="center"/>
    </xf>
    <xf numFmtId="0" fontId="34" fillId="2" borderId="6" xfId="0" applyFont="1" applyFill="1" applyBorder="1" applyAlignment="1">
      <alignment horizontal="center"/>
    </xf>
    <xf numFmtId="0" fontId="27" fillId="4" borderId="15" xfId="0" applyFont="1" applyFill="1" applyBorder="1" applyAlignment="1">
      <alignment horizontal="center" vertical="center"/>
    </xf>
    <xf numFmtId="0" fontId="27" fillId="4" borderId="8" xfId="0" applyFont="1" applyFill="1" applyBorder="1" applyAlignment="1">
      <alignment horizontal="center" vertical="center"/>
    </xf>
    <xf numFmtId="0" fontId="27" fillId="4" borderId="9" xfId="0" applyFont="1" applyFill="1" applyBorder="1" applyAlignment="1">
      <alignment horizontal="center" vertical="center"/>
    </xf>
    <xf numFmtId="0" fontId="27" fillId="4" borderId="14" xfId="0" applyFont="1" applyFill="1" applyBorder="1" applyAlignment="1">
      <alignment horizontal="center" vertical="center"/>
    </xf>
    <xf numFmtId="0" fontId="27" fillId="4" borderId="0" xfId="0" applyFont="1" applyFill="1" applyAlignment="1">
      <alignment horizontal="center" vertical="center"/>
    </xf>
    <xf numFmtId="0" fontId="27" fillId="4" borderId="6" xfId="0" applyFont="1" applyFill="1" applyBorder="1" applyAlignment="1">
      <alignment horizontal="center" vertical="center"/>
    </xf>
    <xf numFmtId="0" fontId="29" fillId="2" borderId="0" xfId="0" applyFont="1" applyFill="1" applyAlignment="1">
      <alignment horizontal="left" vertical="center" wrapText="1"/>
    </xf>
    <xf numFmtId="0" fontId="29" fillId="2" borderId="1" xfId="0" applyFont="1" applyFill="1" applyBorder="1" applyAlignment="1">
      <alignment horizontal="left" vertical="center" wrapText="1"/>
    </xf>
    <xf numFmtId="0" fontId="24" fillId="3" borderId="13" xfId="0" applyFont="1" applyFill="1" applyBorder="1" applyAlignment="1">
      <alignment horizontal="center" vertical="center"/>
    </xf>
    <xf numFmtId="0" fontId="24" fillId="3" borderId="1" xfId="0" applyFont="1" applyFill="1" applyBorder="1" applyAlignment="1">
      <alignment horizontal="center" vertical="center"/>
    </xf>
    <xf numFmtId="0" fontId="1" fillId="3" borderId="14"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1" fillId="3" borderId="13" xfId="0" applyFont="1" applyFill="1" applyBorder="1" applyAlignment="1">
      <alignment horizontal="left" wrapText="1"/>
    </xf>
    <xf numFmtId="0" fontId="1" fillId="3" borderId="1" xfId="0" applyFont="1" applyFill="1" applyBorder="1" applyAlignment="1">
      <alignment horizontal="left" wrapText="1"/>
    </xf>
    <xf numFmtId="0" fontId="1" fillId="3" borderId="11" xfId="0" applyFont="1" applyFill="1" applyBorder="1" applyAlignment="1">
      <alignment horizontal="left" wrapText="1"/>
    </xf>
    <xf numFmtId="0" fontId="25" fillId="2" borderId="15"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4" xfId="0" applyFont="1" applyFill="1" applyBorder="1" applyAlignment="1">
      <alignment horizontal="center" vertical="center"/>
    </xf>
    <xf numFmtId="0" fontId="25" fillId="2" borderId="0" xfId="0" applyFont="1" applyFill="1" applyAlignment="1">
      <alignment horizontal="center" vertical="center"/>
    </xf>
    <xf numFmtId="0" fontId="25" fillId="2" borderId="6"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9"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1" xfId="0" applyFont="1" applyFill="1" applyBorder="1" applyAlignment="1">
      <alignment horizontal="center" vertical="center"/>
    </xf>
    <xf numFmtId="0" fontId="0" fillId="3" borderId="8" xfId="0" applyFill="1" applyBorder="1" applyAlignment="1">
      <alignment horizontal="left" wrapText="1"/>
    </xf>
    <xf numFmtId="0" fontId="0" fillId="3" borderId="9" xfId="0" applyFill="1" applyBorder="1" applyAlignment="1">
      <alignment horizontal="left" wrapText="1"/>
    </xf>
    <xf numFmtId="0" fontId="0" fillId="3" borderId="1" xfId="0" applyFill="1" applyBorder="1" applyAlignment="1">
      <alignment horizontal="left" wrapText="1"/>
    </xf>
    <xf numFmtId="0" fontId="0" fillId="3" borderId="11" xfId="0" applyFill="1" applyBorder="1" applyAlignment="1">
      <alignment horizontal="left" wrapText="1"/>
    </xf>
    <xf numFmtId="0" fontId="15" fillId="12" borderId="2" xfId="0" applyFont="1" applyFill="1" applyBorder="1" applyAlignment="1">
      <alignment horizontal="center"/>
    </xf>
    <xf numFmtId="0" fontId="15" fillId="19" borderId="2" xfId="0" applyFont="1" applyFill="1" applyBorder="1" applyAlignment="1">
      <alignment horizontal="center"/>
    </xf>
    <xf numFmtId="0" fontId="16" fillId="12" borderId="2" xfId="0" applyFont="1" applyFill="1" applyBorder="1" applyAlignment="1">
      <alignment horizontal="center"/>
    </xf>
    <xf numFmtId="0" fontId="20" fillId="10" borderId="13" xfId="0" applyFont="1" applyFill="1" applyBorder="1" applyAlignment="1">
      <alignment horizontal="center"/>
    </xf>
    <xf numFmtId="0" fontId="20" fillId="10" borderId="1" xfId="0" applyFont="1" applyFill="1" applyBorder="1" applyAlignment="1">
      <alignment horizontal="center"/>
    </xf>
    <xf numFmtId="0" fontId="20" fillId="10" borderId="11" xfId="0" applyFont="1" applyFill="1" applyBorder="1" applyAlignment="1">
      <alignment horizontal="center"/>
    </xf>
    <xf numFmtId="0" fontId="24" fillId="23" borderId="3" xfId="0" applyFont="1" applyFill="1" applyBorder="1" applyAlignment="1">
      <alignment horizontal="center"/>
    </xf>
    <xf numFmtId="0" fontId="24" fillId="23" borderId="4" xfId="0" applyFont="1" applyFill="1" applyBorder="1" applyAlignment="1">
      <alignment horizontal="center"/>
    </xf>
    <xf numFmtId="0" fontId="24" fillId="23" borderId="5" xfId="0" applyFont="1" applyFill="1" applyBorder="1" applyAlignment="1">
      <alignment horizontal="center"/>
    </xf>
    <xf numFmtId="0" fontId="22" fillId="20" borderId="3" xfId="0" applyFont="1" applyFill="1" applyBorder="1" applyAlignment="1">
      <alignment horizontal="center" vertical="center" wrapText="1"/>
    </xf>
    <xf numFmtId="0" fontId="22" fillId="20" borderId="4" xfId="0" applyFont="1" applyFill="1" applyBorder="1" applyAlignment="1">
      <alignment horizontal="center" vertical="center" wrapText="1"/>
    </xf>
    <xf numFmtId="0" fontId="22" fillId="20" borderId="5" xfId="0" applyFont="1" applyFill="1" applyBorder="1" applyAlignment="1">
      <alignment horizontal="center" vertical="center" wrapText="1"/>
    </xf>
    <xf numFmtId="0" fontId="1" fillId="20" borderId="2" xfId="0" applyFont="1" applyFill="1" applyBorder="1" applyAlignment="1">
      <alignment horizontal="center"/>
    </xf>
    <xf numFmtId="0" fontId="1" fillId="20" borderId="0" xfId="0" applyFont="1" applyFill="1" applyAlignment="1">
      <alignment horizontal="left" vertical="center" wrapText="1"/>
    </xf>
    <xf numFmtId="0" fontId="1" fillId="20" borderId="1" xfId="0" applyFont="1" applyFill="1" applyBorder="1" applyAlignment="1">
      <alignment horizontal="left" vertical="center" wrapText="1"/>
    </xf>
    <xf numFmtId="0" fontId="1" fillId="20" borderId="14" xfId="0" applyFont="1" applyFill="1" applyBorder="1" applyAlignment="1">
      <alignment horizontal="left" wrapText="1"/>
    </xf>
    <xf numFmtId="0" fontId="1" fillId="20" borderId="0" xfId="0" applyFont="1" applyFill="1" applyAlignment="1">
      <alignment horizontal="left" wrapText="1"/>
    </xf>
    <xf numFmtId="0" fontId="1" fillId="20" borderId="6" xfId="0" applyFont="1" applyFill="1" applyBorder="1" applyAlignment="1">
      <alignment horizontal="left" wrapText="1"/>
    </xf>
    <xf numFmtId="0" fontId="1" fillId="20" borderId="15" xfId="0" applyFont="1" applyFill="1" applyBorder="1" applyAlignment="1">
      <alignment horizontal="left" wrapText="1"/>
    </xf>
    <xf numFmtId="0" fontId="1" fillId="20" borderId="8" xfId="0" applyFont="1" applyFill="1" applyBorder="1" applyAlignment="1">
      <alignment horizontal="left" wrapText="1"/>
    </xf>
    <xf numFmtId="0" fontId="1" fillId="20" borderId="9" xfId="0" applyFont="1" applyFill="1" applyBorder="1" applyAlignment="1">
      <alignment horizontal="left" wrapText="1"/>
    </xf>
    <xf numFmtId="0" fontId="14" fillId="23" borderId="15" xfId="0" applyFont="1" applyFill="1" applyBorder="1" applyAlignment="1">
      <alignment horizontal="center"/>
    </xf>
    <xf numFmtId="0" fontId="14" fillId="23" borderId="8" xfId="0" applyFont="1" applyFill="1" applyBorder="1" applyAlignment="1">
      <alignment horizontal="center"/>
    </xf>
    <xf numFmtId="0" fontId="14" fillId="23" borderId="9" xfId="0" applyFont="1" applyFill="1" applyBorder="1" applyAlignment="1">
      <alignment horizontal="center"/>
    </xf>
    <xf numFmtId="0" fontId="14" fillId="23" borderId="13" xfId="0" applyFont="1" applyFill="1" applyBorder="1" applyAlignment="1">
      <alignment horizontal="center"/>
    </xf>
    <xf numFmtId="0" fontId="14" fillId="23" borderId="1" xfId="0" applyFont="1" applyFill="1" applyBorder="1" applyAlignment="1">
      <alignment horizontal="center"/>
    </xf>
    <xf numFmtId="0" fontId="14" fillId="23" borderId="11" xfId="0" applyFont="1" applyFill="1" applyBorder="1" applyAlignment="1">
      <alignment horizontal="center"/>
    </xf>
    <xf numFmtId="0" fontId="35" fillId="21" borderId="15" xfId="0" applyFont="1" applyFill="1" applyBorder="1" applyAlignment="1">
      <alignment horizontal="left"/>
    </xf>
    <xf numFmtId="0" fontId="35" fillId="21" borderId="8" xfId="0" applyFont="1" applyFill="1" applyBorder="1" applyAlignment="1">
      <alignment horizontal="left"/>
    </xf>
    <xf numFmtId="0" fontId="35" fillId="21" borderId="9" xfId="0" applyFont="1" applyFill="1" applyBorder="1" applyAlignment="1">
      <alignment horizontal="left"/>
    </xf>
    <xf numFmtId="0" fontId="35" fillId="21" borderId="13" xfId="0" applyFont="1" applyFill="1" applyBorder="1" applyAlignment="1">
      <alignment horizontal="left"/>
    </xf>
    <xf numFmtId="0" fontId="35" fillId="21" borderId="1" xfId="0" applyFont="1" applyFill="1" applyBorder="1" applyAlignment="1">
      <alignment horizontal="left"/>
    </xf>
    <xf numFmtId="0" fontId="35" fillId="21" borderId="11" xfId="0" applyFont="1" applyFill="1" applyBorder="1" applyAlignment="1">
      <alignment horizontal="left"/>
    </xf>
    <xf numFmtId="0" fontId="5" fillId="16" borderId="8" xfId="0" applyFont="1" applyFill="1" applyBorder="1" applyAlignment="1">
      <alignment horizontal="center" vertical="center"/>
    </xf>
    <xf numFmtId="0" fontId="5" fillId="16" borderId="9" xfId="0" applyFont="1" applyFill="1" applyBorder="1" applyAlignment="1">
      <alignment horizontal="center" vertical="center"/>
    </xf>
    <xf numFmtId="0" fontId="20" fillId="18" borderId="0" xfId="0" applyFont="1" applyFill="1" applyAlignment="1">
      <alignment horizontal="left" vertical="center" wrapText="1"/>
    </xf>
    <xf numFmtId="0" fontId="20" fillId="18" borderId="6" xfId="0" applyFont="1" applyFill="1" applyBorder="1" applyAlignment="1">
      <alignment horizontal="left" vertical="center" wrapText="1"/>
    </xf>
    <xf numFmtId="0" fontId="20" fillId="18" borderId="0" xfId="0" applyFont="1" applyFill="1" applyAlignment="1">
      <alignment horizontal="left"/>
    </xf>
    <xf numFmtId="0" fontId="20" fillId="18" borderId="6" xfId="0" applyFont="1" applyFill="1" applyBorder="1" applyAlignment="1">
      <alignment horizontal="left"/>
    </xf>
    <xf numFmtId="0" fontId="8" fillId="24" borderId="0" xfId="0" applyFont="1" applyFill="1" applyAlignment="1">
      <alignment horizontal="left"/>
    </xf>
    <xf numFmtId="0" fontId="8" fillId="10" borderId="0" xfId="0" applyFont="1" applyFill="1" applyAlignment="1">
      <alignment horizontal="left"/>
    </xf>
    <xf numFmtId="0" fontId="8" fillId="25" borderId="2" xfId="0" applyFont="1" applyFill="1" applyBorder="1" applyAlignment="1">
      <alignment horizontal="center"/>
    </xf>
    <xf numFmtId="0" fontId="8" fillId="13" borderId="2" xfId="0" applyFont="1" applyFill="1" applyBorder="1" applyAlignment="1">
      <alignment horizontal="center"/>
    </xf>
    <xf numFmtId="0" fontId="20" fillId="12" borderId="7" xfId="0" applyFont="1" applyFill="1" applyBorder="1" applyAlignment="1">
      <alignment horizontal="left" wrapText="1"/>
    </xf>
    <xf numFmtId="0" fontId="20" fillId="9" borderId="7" xfId="0" applyFont="1" applyFill="1" applyBorder="1" applyAlignment="1">
      <alignment horizontal="left" wrapText="1"/>
    </xf>
    <xf numFmtId="0" fontId="20" fillId="14" borderId="7" xfId="0" applyFont="1" applyFill="1" applyBorder="1" applyAlignment="1">
      <alignment horizontal="left" wrapText="1"/>
    </xf>
    <xf numFmtId="0" fontId="20" fillId="15" borderId="7" xfId="0" applyFont="1" applyFill="1" applyBorder="1" applyAlignment="1">
      <alignment horizontal="left" wrapText="1"/>
    </xf>
    <xf numFmtId="0" fontId="20" fillId="5" borderId="6" xfId="0" applyFont="1" applyFill="1" applyBorder="1" applyAlignment="1">
      <alignment horizontal="left" wrapText="1"/>
    </xf>
    <xf numFmtId="0" fontId="20" fillId="5" borderId="7" xfId="0" applyFont="1" applyFill="1" applyBorder="1" applyAlignment="1">
      <alignment horizontal="left" wrapText="1"/>
    </xf>
    <xf numFmtId="0" fontId="7" fillId="26" borderId="3" xfId="0" applyFont="1" applyFill="1" applyBorder="1" applyAlignment="1">
      <alignment horizontal="center"/>
    </xf>
    <xf numFmtId="0" fontId="7" fillId="26" borderId="4" xfId="0" applyFont="1" applyFill="1" applyBorder="1" applyAlignment="1">
      <alignment horizontal="center"/>
    </xf>
    <xf numFmtId="0" fontId="7" fillId="26" borderId="5" xfId="0" applyFont="1" applyFill="1" applyBorder="1" applyAlignment="1">
      <alignment horizontal="center"/>
    </xf>
    <xf numFmtId="0" fontId="6" fillId="10" borderId="13" xfId="0" applyFont="1" applyFill="1" applyBorder="1" applyAlignment="1">
      <alignment horizontal="center"/>
    </xf>
    <xf numFmtId="0" fontId="6" fillId="10" borderId="1" xfId="0" applyFont="1" applyFill="1" applyBorder="1" applyAlignment="1">
      <alignment horizontal="center"/>
    </xf>
    <xf numFmtId="0" fontId="6" fillId="10" borderId="11" xfId="0" applyFont="1" applyFill="1" applyBorder="1" applyAlignment="1">
      <alignment horizontal="center"/>
    </xf>
    <xf numFmtId="0" fontId="14"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CF5F13"/>
      <color rgb="FFFF6600"/>
      <color rgb="FF5C74EE"/>
      <color rgb="FF98D9F6"/>
      <color rgb="FF8FFF8F"/>
      <color rgb="FF53FF53"/>
      <color rgb="FFFF79FF"/>
      <color rgb="FFD60C8E"/>
      <color rgb="FF036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Capital'!$C$18</c:f>
              <c:strCache>
                <c:ptCount val="1"/>
                <c:pt idx="0">
                  <c:v>ΔWorking Capital</c:v>
                </c:pt>
              </c:strCache>
            </c:strRef>
          </c:tx>
          <c:spPr>
            <a:solidFill>
              <a:schemeClr val="accent1"/>
            </a:solidFill>
            <a:ln>
              <a:noFill/>
            </a:ln>
            <a:effectLst/>
          </c:spPr>
          <c:invertIfNegative val="0"/>
          <c:cat>
            <c:numRef>
              <c:f>'Working Capital'!$B$19:$B$21</c:f>
              <c:numCache>
                <c:formatCode>General</c:formatCode>
                <c:ptCount val="3"/>
                <c:pt idx="0">
                  <c:v>2021</c:v>
                </c:pt>
                <c:pt idx="1">
                  <c:v>2022</c:v>
                </c:pt>
                <c:pt idx="2">
                  <c:v>2023</c:v>
                </c:pt>
              </c:numCache>
            </c:numRef>
          </c:cat>
          <c:val>
            <c:numRef>
              <c:f>'Working Capital'!$C$19:$C$21</c:f>
              <c:numCache>
                <c:formatCode>General</c:formatCode>
                <c:ptCount val="3"/>
                <c:pt idx="0">
                  <c:v>196.13</c:v>
                </c:pt>
                <c:pt idx="1">
                  <c:v>330.92</c:v>
                </c:pt>
                <c:pt idx="2">
                  <c:v>25.4</c:v>
                </c:pt>
              </c:numCache>
            </c:numRef>
          </c:val>
          <c:extLst>
            <c:ext xmlns:c16="http://schemas.microsoft.com/office/drawing/2014/chart" uri="{C3380CC4-5D6E-409C-BE32-E72D297353CC}">
              <c16:uniqueId val="{00000000-DF5C-404F-A867-FCBDB8A43C43}"/>
            </c:ext>
          </c:extLst>
        </c:ser>
        <c:dLbls>
          <c:showLegendKey val="0"/>
          <c:showVal val="0"/>
          <c:showCatName val="0"/>
          <c:showSerName val="0"/>
          <c:showPercent val="0"/>
          <c:showBubbleSize val="0"/>
        </c:dLbls>
        <c:gapWidth val="219"/>
        <c:overlap val="-27"/>
        <c:axId val="1176669583"/>
        <c:axId val="1176672943"/>
      </c:barChart>
      <c:catAx>
        <c:axId val="11766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72943"/>
        <c:crosses val="autoZero"/>
        <c:auto val="1"/>
        <c:lblAlgn val="ctr"/>
        <c:lblOffset val="100"/>
        <c:noMultiLvlLbl val="0"/>
      </c:catAx>
      <c:valAx>
        <c:axId val="117667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Return on invested Capital  (%)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35910330807683727"/>
          <c:w val="0.9137254901960784"/>
          <c:h val="0.51927192743755635"/>
        </c:manualLayout>
      </c:layout>
      <c:barChart>
        <c:barDir val="col"/>
        <c:grouping val="clustered"/>
        <c:varyColors val="0"/>
        <c:ser>
          <c:idx val="0"/>
          <c:order val="0"/>
          <c:tx>
            <c:strRef>
              <c:f>'Ratio Analysis'!$C$29</c:f>
              <c:strCache>
                <c:ptCount val="1"/>
                <c:pt idx="0">
                  <c:v>Ratio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Analysis'!$B$30:$B$33</c:f>
              <c:numCache>
                <c:formatCode>General</c:formatCode>
                <c:ptCount val="4"/>
                <c:pt idx="0">
                  <c:v>2023</c:v>
                </c:pt>
                <c:pt idx="1">
                  <c:v>2022</c:v>
                </c:pt>
                <c:pt idx="2">
                  <c:v>2021</c:v>
                </c:pt>
                <c:pt idx="3">
                  <c:v>2020</c:v>
                </c:pt>
              </c:numCache>
            </c:numRef>
          </c:cat>
          <c:val>
            <c:numRef>
              <c:f>'Ratio Analysis'!$C$30:$C$33</c:f>
              <c:numCache>
                <c:formatCode>General</c:formatCode>
                <c:ptCount val="4"/>
                <c:pt idx="0">
                  <c:v>12.63</c:v>
                </c:pt>
                <c:pt idx="1">
                  <c:v>8.61</c:v>
                </c:pt>
                <c:pt idx="2">
                  <c:v>9.58</c:v>
                </c:pt>
                <c:pt idx="3">
                  <c:v>13.96</c:v>
                </c:pt>
              </c:numCache>
            </c:numRef>
          </c:val>
          <c:extLst>
            <c:ext xmlns:c16="http://schemas.microsoft.com/office/drawing/2014/chart" uri="{C3380CC4-5D6E-409C-BE32-E72D297353CC}">
              <c16:uniqueId val="{00000000-A1E5-4CFE-9538-AF07DE27A2E0}"/>
            </c:ext>
          </c:extLst>
        </c:ser>
        <c:dLbls>
          <c:dLblPos val="outEnd"/>
          <c:showLegendKey val="0"/>
          <c:showVal val="1"/>
          <c:showCatName val="0"/>
          <c:showSerName val="0"/>
          <c:showPercent val="0"/>
          <c:showBubbleSize val="0"/>
        </c:dLbls>
        <c:gapWidth val="444"/>
        <c:overlap val="-90"/>
        <c:axId val="1452849984"/>
        <c:axId val="1452854976"/>
      </c:barChart>
      <c:catAx>
        <c:axId val="145284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2854976"/>
        <c:crosses val="autoZero"/>
        <c:auto val="1"/>
        <c:lblAlgn val="ctr"/>
        <c:lblOffset val="100"/>
        <c:noMultiLvlLbl val="0"/>
      </c:catAx>
      <c:valAx>
        <c:axId val="1452854976"/>
        <c:scaling>
          <c:orientation val="minMax"/>
        </c:scaling>
        <c:delete val="1"/>
        <c:axPos val="l"/>
        <c:numFmt formatCode="General" sourceLinked="1"/>
        <c:majorTickMark val="none"/>
        <c:minorTickMark val="none"/>
        <c:tickLblPos val="nextTo"/>
        <c:crossAx val="14528499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Weighted Average Cost of Capital  </a:t>
            </a:r>
          </a:p>
        </c:rich>
      </c:tx>
      <c:layout>
        <c:manualLayout>
          <c:xMode val="edge"/>
          <c:yMode val="edge"/>
          <c:x val="0.11826906252103102"/>
          <c:y val="2.23463818216582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'Ratio Analysis'!$C$40</c:f>
              <c:strCache>
                <c:ptCount val="1"/>
                <c:pt idx="0">
                  <c:v>Ratio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'Ratio Analysis'!$B$41:$B$44</c:f>
              <c:numCache>
                <c:formatCode>General</c:formatCode>
                <c:ptCount val="4"/>
                <c:pt idx="0">
                  <c:v>2023</c:v>
                </c:pt>
                <c:pt idx="1">
                  <c:v>2022</c:v>
                </c:pt>
                <c:pt idx="2">
                  <c:v>2021</c:v>
                </c:pt>
                <c:pt idx="3">
                  <c:v>2020</c:v>
                </c:pt>
              </c:numCache>
            </c:numRef>
          </c:cat>
          <c:val>
            <c:numRef>
              <c:f>'Ratio Analysis'!$C$41:$C$44</c:f>
              <c:numCache>
                <c:formatCode>General</c:formatCode>
                <c:ptCount val="4"/>
                <c:pt idx="0">
                  <c:v>10.51</c:v>
                </c:pt>
                <c:pt idx="1">
                  <c:v>11.68</c:v>
                </c:pt>
                <c:pt idx="2">
                  <c:v>11.65</c:v>
                </c:pt>
                <c:pt idx="3">
                  <c:v>11.56</c:v>
                </c:pt>
              </c:numCache>
            </c:numRef>
          </c:val>
          <c:smooth val="0"/>
          <c:extLst>
            <c:ext xmlns:c16="http://schemas.microsoft.com/office/drawing/2014/chart" uri="{C3380CC4-5D6E-409C-BE32-E72D297353CC}">
              <c16:uniqueId val="{00000000-375F-4DED-B95E-CAEB9B51C4F6}"/>
            </c:ext>
          </c:extLst>
        </c:ser>
        <c:dLbls>
          <c:dLblPos val="ctr"/>
          <c:showLegendKey val="0"/>
          <c:showVal val="1"/>
          <c:showCatName val="0"/>
          <c:showSerName val="0"/>
          <c:showPercent val="0"/>
          <c:showBubbleSize val="0"/>
        </c:dLbls>
        <c:marker val="1"/>
        <c:smooth val="0"/>
        <c:axId val="1452846240"/>
        <c:axId val="1452858720"/>
      </c:lineChart>
      <c:catAx>
        <c:axId val="145284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2858720"/>
        <c:crosses val="autoZero"/>
        <c:auto val="1"/>
        <c:lblAlgn val="ctr"/>
        <c:lblOffset val="100"/>
        <c:noMultiLvlLbl val="0"/>
      </c:catAx>
      <c:valAx>
        <c:axId val="1452858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2846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 on Capital Employed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'Ratio Analysis'!$C$19</c:f>
              <c:strCache>
                <c:ptCount val="1"/>
                <c:pt idx="0">
                  <c:v>Ratio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'Ratio Analysis'!$B$20:$B$23</c:f>
              <c:numCache>
                <c:formatCode>General</c:formatCode>
                <c:ptCount val="4"/>
                <c:pt idx="0">
                  <c:v>2023</c:v>
                </c:pt>
                <c:pt idx="1">
                  <c:v>2022</c:v>
                </c:pt>
                <c:pt idx="2">
                  <c:v>2021</c:v>
                </c:pt>
                <c:pt idx="3">
                  <c:v>2020</c:v>
                </c:pt>
              </c:numCache>
            </c:numRef>
          </c:cat>
          <c:val>
            <c:numRef>
              <c:f>'Ratio Analysis'!$C$20:$C$23</c:f>
              <c:numCache>
                <c:formatCode>General</c:formatCode>
                <c:ptCount val="4"/>
                <c:pt idx="0">
                  <c:v>18.61</c:v>
                </c:pt>
                <c:pt idx="1">
                  <c:v>13.74</c:v>
                </c:pt>
                <c:pt idx="2">
                  <c:v>14.99</c:v>
                </c:pt>
                <c:pt idx="3">
                  <c:v>16.34</c:v>
                </c:pt>
              </c:numCache>
            </c:numRef>
          </c:val>
          <c:smooth val="0"/>
          <c:extLst>
            <c:ext xmlns:c16="http://schemas.microsoft.com/office/drawing/2014/chart" uri="{C3380CC4-5D6E-409C-BE32-E72D297353CC}">
              <c16:uniqueId val="{00000000-6B27-4C23-8ACB-995BA9C3F32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52840000"/>
        <c:axId val="1452847488"/>
      </c:lineChart>
      <c:catAx>
        <c:axId val="145284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52847488"/>
        <c:crosses val="autoZero"/>
        <c:auto val="1"/>
        <c:lblAlgn val="ctr"/>
        <c:lblOffset val="100"/>
        <c:noMultiLvlLbl val="0"/>
      </c:catAx>
      <c:valAx>
        <c:axId val="1452847488"/>
        <c:scaling>
          <c:orientation val="minMax"/>
        </c:scaling>
        <c:delete val="1"/>
        <c:axPos val="l"/>
        <c:numFmt formatCode="General" sourceLinked="1"/>
        <c:majorTickMark val="none"/>
        <c:minorTickMark val="none"/>
        <c:tickLblPos val="nextTo"/>
        <c:crossAx val="145284000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3927658000726"/>
          <c:y val="0.16372144457440846"/>
          <c:w val="0.81269037242163167"/>
          <c:h val="0.55952039167913314"/>
        </c:manualLayout>
      </c:layout>
      <c:barChart>
        <c:barDir val="col"/>
        <c:grouping val="clustered"/>
        <c:varyColors val="0"/>
        <c:ser>
          <c:idx val="0"/>
          <c:order val="0"/>
          <c:tx>
            <c:strRef>
              <c:f>'Ratio Analysis'!$D$6</c:f>
              <c:strCache>
                <c:ptCount val="1"/>
                <c:pt idx="0">
                  <c:v>Dividend Amount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Analysis'!$C$7:$C$12</c:f>
              <c:numCache>
                <c:formatCode>m/d/yyyy</c:formatCode>
                <c:ptCount val="6"/>
                <c:pt idx="0">
                  <c:v>45251</c:v>
                </c:pt>
                <c:pt idx="1">
                  <c:v>45133</c:v>
                </c:pt>
                <c:pt idx="2">
                  <c:v>44883</c:v>
                </c:pt>
                <c:pt idx="3">
                  <c:v>44768</c:v>
                </c:pt>
                <c:pt idx="4">
                  <c:v>44524</c:v>
                </c:pt>
                <c:pt idx="5">
                  <c:v>44413</c:v>
                </c:pt>
              </c:numCache>
            </c:numRef>
          </c:cat>
          <c:val>
            <c:numRef>
              <c:f>'Ratio Analysis'!$D$7:$D$12</c:f>
              <c:numCache>
                <c:formatCode>General</c:formatCode>
                <c:ptCount val="6"/>
                <c:pt idx="0">
                  <c:v>3.6</c:v>
                </c:pt>
                <c:pt idx="1">
                  <c:v>3.4</c:v>
                </c:pt>
                <c:pt idx="2">
                  <c:v>2.7</c:v>
                </c:pt>
                <c:pt idx="3">
                  <c:v>2.4</c:v>
                </c:pt>
                <c:pt idx="4">
                  <c:v>1.6</c:v>
                </c:pt>
                <c:pt idx="5">
                  <c:v>2.4</c:v>
                </c:pt>
              </c:numCache>
            </c:numRef>
          </c:val>
          <c:extLst>
            <c:ext xmlns:c16="http://schemas.microsoft.com/office/drawing/2014/chart" uri="{C3380CC4-5D6E-409C-BE32-E72D297353CC}">
              <c16:uniqueId val="{00000000-6773-496A-8E6E-CD5FE521CA03}"/>
            </c:ext>
          </c:extLst>
        </c:ser>
        <c:dLbls>
          <c:dLblPos val="outEnd"/>
          <c:showLegendKey val="0"/>
          <c:showVal val="1"/>
          <c:showCatName val="0"/>
          <c:showSerName val="0"/>
          <c:showPercent val="0"/>
          <c:showBubbleSize val="0"/>
        </c:dLbls>
        <c:gapWidth val="444"/>
        <c:overlap val="-90"/>
        <c:axId val="1368909536"/>
        <c:axId val="1368904960"/>
      </c:barChart>
      <c:dateAx>
        <c:axId val="1368909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8904960"/>
        <c:crosses val="autoZero"/>
        <c:auto val="1"/>
        <c:lblOffset val="100"/>
        <c:baseTimeUnit val="months"/>
      </c:dateAx>
      <c:valAx>
        <c:axId val="1368904960"/>
        <c:scaling>
          <c:orientation val="minMax"/>
        </c:scaling>
        <c:delete val="1"/>
        <c:axPos val="l"/>
        <c:numFmt formatCode="General" sourceLinked="1"/>
        <c:majorTickMark val="none"/>
        <c:minorTickMark val="none"/>
        <c:tickLblPos val="nextTo"/>
        <c:crossAx val="13689095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Share Price Appreciation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'Ratio Analysis'!$C$52</c:f>
              <c:strCache>
                <c:ptCount val="1"/>
                <c:pt idx="0">
                  <c:v>Ratio </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'Ratio Analysis'!$B$53:$B$56</c:f>
              <c:numCache>
                <c:formatCode>General</c:formatCode>
                <c:ptCount val="4"/>
                <c:pt idx="0">
                  <c:v>2023</c:v>
                </c:pt>
                <c:pt idx="1">
                  <c:v>2022</c:v>
                </c:pt>
                <c:pt idx="2">
                  <c:v>2021</c:v>
                </c:pt>
                <c:pt idx="3">
                  <c:v>2020</c:v>
                </c:pt>
              </c:numCache>
            </c:numRef>
          </c:xVal>
          <c:yVal>
            <c:numRef>
              <c:f>'Ratio Analysis'!$C$53:$C$56</c:f>
              <c:numCache>
                <c:formatCode>General</c:formatCode>
                <c:ptCount val="4"/>
                <c:pt idx="0">
                  <c:v>0.50196270849925995</c:v>
                </c:pt>
                <c:pt idx="1">
                  <c:v>1.9910901540395711E-3</c:v>
                </c:pt>
                <c:pt idx="2">
                  <c:v>3.1524578811369545E-2</c:v>
                </c:pt>
                <c:pt idx="3">
                  <c:v>7.0243339153908416E-2</c:v>
                </c:pt>
              </c:numCache>
            </c:numRef>
          </c:yVal>
          <c:smooth val="0"/>
          <c:extLst>
            <c:ext xmlns:c16="http://schemas.microsoft.com/office/drawing/2014/chart" uri="{C3380CC4-5D6E-409C-BE32-E72D297353CC}">
              <c16:uniqueId val="{00000000-9F67-410B-864D-DE8CA7B5DCE2}"/>
            </c:ext>
          </c:extLst>
        </c:ser>
        <c:dLbls>
          <c:showLegendKey val="0"/>
          <c:showVal val="0"/>
          <c:showCatName val="0"/>
          <c:showSerName val="0"/>
          <c:showPercent val="0"/>
          <c:showBubbleSize val="0"/>
        </c:dLbls>
        <c:axId val="1372071472"/>
        <c:axId val="1372081040"/>
      </c:scatterChart>
      <c:valAx>
        <c:axId val="13720714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81040"/>
        <c:crosses val="autoZero"/>
        <c:crossBetween val="midCat"/>
      </c:valAx>
      <c:valAx>
        <c:axId val="1372081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71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5</xdr:row>
      <xdr:rowOff>7620</xdr:rowOff>
    </xdr:from>
    <xdr:to>
      <xdr:col>10</xdr:col>
      <xdr:colOff>601980</xdr:colOff>
      <xdr:row>17</xdr:row>
      <xdr:rowOff>172720</xdr:rowOff>
    </xdr:to>
    <xdr:graphicFrame macro="">
      <xdr:nvGraphicFramePr>
        <xdr:cNvPr id="2" name="Chart 1">
          <a:extLst>
            <a:ext uri="{FF2B5EF4-FFF2-40B4-BE49-F238E27FC236}">
              <a16:creationId xmlns:a16="http://schemas.microsoft.com/office/drawing/2014/main" id="{94D418C2-AC1E-F50D-EBB2-2BE48D5D8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5249</xdr:colOff>
      <xdr:row>27</xdr:row>
      <xdr:rowOff>143805</xdr:rowOff>
    </xdr:from>
    <xdr:to>
      <xdr:col>11</xdr:col>
      <xdr:colOff>47625</xdr:colOff>
      <xdr:row>37</xdr:row>
      <xdr:rowOff>96179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84796</xdr:colOff>
      <xdr:row>38</xdr:row>
      <xdr:rowOff>152863</xdr:rowOff>
    </xdr:from>
    <xdr:to>
      <xdr:col>10</xdr:col>
      <xdr:colOff>588618</xdr:colOff>
      <xdr:row>49</xdr:row>
      <xdr:rowOff>55756</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16</xdr:row>
      <xdr:rowOff>177721</xdr:rowOff>
    </xdr:from>
    <xdr:to>
      <xdr:col>10</xdr:col>
      <xdr:colOff>590550</xdr:colOff>
      <xdr:row>26</xdr:row>
      <xdr:rowOff>3250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248669</xdr:colOff>
      <xdr:row>4</xdr:row>
      <xdr:rowOff>148682</xdr:rowOff>
    </xdr:from>
    <xdr:to>
      <xdr:col>11</xdr:col>
      <xdr:colOff>180310</xdr:colOff>
      <xdr:row>14</xdr:row>
      <xdr:rowOff>38099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167105</xdr:colOff>
      <xdr:row>51</xdr:row>
      <xdr:rowOff>116975</xdr:rowOff>
    </xdr:from>
    <xdr:to>
      <xdr:col>10</xdr:col>
      <xdr:colOff>447675</xdr:colOff>
      <xdr:row>63</xdr:row>
      <xdr:rowOff>14205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8BFA-76B3-4335-A998-D84814ABD9A7}">
  <dimension ref="B2:F8"/>
  <sheetViews>
    <sheetView tabSelected="1" workbookViewId="0">
      <selection activeCell="D9" sqref="D9"/>
    </sheetView>
  </sheetViews>
  <sheetFormatPr defaultRowHeight="14.4" x14ac:dyDescent="0.3"/>
  <cols>
    <col min="2" max="2" width="15.6640625" bestFit="1" customWidth="1"/>
    <col min="3" max="3" width="18.88671875" customWidth="1"/>
  </cols>
  <sheetData>
    <row r="2" spans="2:6" x14ac:dyDescent="0.3">
      <c r="B2" s="257" t="s">
        <v>178</v>
      </c>
      <c r="C2" s="257"/>
      <c r="D2" s="162" t="s">
        <v>162</v>
      </c>
      <c r="E2" s="162"/>
      <c r="F2" s="162"/>
    </row>
    <row r="3" spans="2:6" ht="15.6" x14ac:dyDescent="0.3">
      <c r="B3" t="s">
        <v>158</v>
      </c>
      <c r="C3" t="s">
        <v>159</v>
      </c>
      <c r="D3" s="163" t="s">
        <v>163</v>
      </c>
      <c r="E3" s="163"/>
      <c r="F3" s="163"/>
    </row>
    <row r="4" spans="2:6" x14ac:dyDescent="0.3">
      <c r="B4" t="s">
        <v>160</v>
      </c>
      <c r="C4" t="s">
        <v>161</v>
      </c>
    </row>
    <row r="7" spans="2:6" x14ac:dyDescent="0.3">
      <c r="B7" t="s">
        <v>170</v>
      </c>
      <c r="C7" t="s">
        <v>171</v>
      </c>
    </row>
    <row r="8" spans="2:6" x14ac:dyDescent="0.3">
      <c r="B8" t="s">
        <v>172</v>
      </c>
      <c r="C8" t="s">
        <v>173</v>
      </c>
    </row>
  </sheetData>
  <mergeCells count="3">
    <mergeCell ref="B2:C2"/>
    <mergeCell ref="D2:F2"/>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41"/>
  <sheetViews>
    <sheetView showGridLines="0" zoomScale="66" zoomScaleNormal="59" workbookViewId="0">
      <selection activeCell="B2" sqref="B2:Q4"/>
    </sheetView>
  </sheetViews>
  <sheetFormatPr defaultColWidth="9.109375" defaultRowHeight="14.4" x14ac:dyDescent="0.3"/>
  <cols>
    <col min="1" max="1" width="9.109375" style="1"/>
    <col min="2" max="2" width="6.33203125" style="1" bestFit="1" customWidth="1"/>
    <col min="3" max="3" width="51.5546875" style="1" bestFit="1" customWidth="1"/>
    <col min="4" max="4" width="22" style="1" bestFit="1" customWidth="1"/>
    <col min="5" max="5" width="53" style="1" bestFit="1" customWidth="1"/>
    <col min="6" max="6" width="37" style="1" bestFit="1" customWidth="1"/>
    <col min="7" max="8" width="9.109375" style="1"/>
    <col min="9" max="9" width="35" style="1" bestFit="1" customWidth="1"/>
    <col min="10" max="11" width="9.109375" style="1"/>
    <col min="12" max="12" width="9.109375" style="1" customWidth="1"/>
    <col min="13" max="16384" width="9.109375" style="1"/>
  </cols>
  <sheetData>
    <row r="2" spans="2:17" ht="25.8" customHeight="1" x14ac:dyDescent="0.3">
      <c r="B2" s="171" t="s">
        <v>8</v>
      </c>
      <c r="C2" s="172"/>
      <c r="D2" s="172"/>
      <c r="E2" s="172"/>
      <c r="F2" s="172"/>
      <c r="G2" s="172"/>
      <c r="H2" s="172"/>
      <c r="I2" s="172"/>
      <c r="J2" s="172"/>
      <c r="K2" s="172"/>
      <c r="L2" s="172"/>
      <c r="M2" s="172"/>
      <c r="N2" s="172"/>
      <c r="O2" s="172"/>
      <c r="P2" s="172"/>
      <c r="Q2" s="173"/>
    </row>
    <row r="3" spans="2:17" ht="14.4" customHeight="1" x14ac:dyDescent="0.3">
      <c r="B3" s="174"/>
      <c r="C3" s="175"/>
      <c r="D3" s="175"/>
      <c r="E3" s="175"/>
      <c r="F3" s="175"/>
      <c r="G3" s="175"/>
      <c r="H3" s="175"/>
      <c r="I3" s="175"/>
      <c r="J3" s="175"/>
      <c r="K3" s="175"/>
      <c r="L3" s="175"/>
      <c r="M3" s="175"/>
      <c r="N3" s="175"/>
      <c r="O3" s="175"/>
      <c r="P3" s="175"/>
      <c r="Q3" s="176"/>
    </row>
    <row r="4" spans="2:17" ht="36.6" customHeight="1" x14ac:dyDescent="0.3">
      <c r="B4" s="174"/>
      <c r="C4" s="175"/>
      <c r="D4" s="175"/>
      <c r="E4" s="175"/>
      <c r="F4" s="175"/>
      <c r="G4" s="175"/>
      <c r="H4" s="175"/>
      <c r="I4" s="175"/>
      <c r="J4" s="175"/>
      <c r="K4" s="175"/>
      <c r="L4" s="175"/>
      <c r="M4" s="175"/>
      <c r="N4" s="175"/>
      <c r="O4" s="175"/>
      <c r="P4" s="175"/>
      <c r="Q4" s="176"/>
    </row>
    <row r="5" spans="2:17" s="62" customFormat="1" ht="33.6" x14ac:dyDescent="0.65">
      <c r="B5" s="63" t="s">
        <v>0</v>
      </c>
      <c r="C5" s="64" t="s">
        <v>97</v>
      </c>
      <c r="D5" s="164" t="s">
        <v>166</v>
      </c>
      <c r="E5" s="164"/>
      <c r="F5" s="164"/>
      <c r="G5" s="65"/>
      <c r="H5" s="65"/>
      <c r="I5" s="169" t="s">
        <v>99</v>
      </c>
      <c r="J5" s="169"/>
      <c r="K5" s="169"/>
      <c r="L5" s="169"/>
      <c r="M5" s="169"/>
      <c r="N5" s="169"/>
      <c r="O5" s="169"/>
      <c r="P5" s="169"/>
      <c r="Q5" s="170"/>
    </row>
    <row r="6" spans="2:17" x14ac:dyDescent="0.3">
      <c r="B6" s="66">
        <v>2022</v>
      </c>
      <c r="C6" s="67">
        <f>C13</f>
        <v>-587.47000000000116</v>
      </c>
      <c r="D6" s="164"/>
      <c r="E6" s="164"/>
      <c r="F6" s="164"/>
      <c r="G6" s="68"/>
      <c r="H6" s="68"/>
      <c r="I6" s="165" t="s">
        <v>72</v>
      </c>
      <c r="J6" s="165"/>
      <c r="K6" s="165"/>
      <c r="L6" s="165"/>
      <c r="M6" s="165"/>
      <c r="N6" s="165"/>
      <c r="O6" s="165"/>
      <c r="P6" s="165"/>
      <c r="Q6" s="166"/>
    </row>
    <row r="7" spans="2:17" x14ac:dyDescent="0.3">
      <c r="B7" s="66">
        <v>2023</v>
      </c>
      <c r="C7" s="67">
        <f>C14</f>
        <v>-767.64999999999964</v>
      </c>
      <c r="D7" s="164"/>
      <c r="E7" s="164"/>
      <c r="F7" s="164"/>
      <c r="G7" s="68"/>
      <c r="H7" s="68"/>
      <c r="I7" s="165"/>
      <c r="J7" s="165"/>
      <c r="K7" s="165"/>
      <c r="L7" s="165"/>
      <c r="M7" s="165"/>
      <c r="N7" s="165"/>
      <c r="O7" s="165"/>
      <c r="P7" s="165"/>
      <c r="Q7" s="166"/>
    </row>
    <row r="8" spans="2:17" x14ac:dyDescent="0.3">
      <c r="B8" s="66"/>
      <c r="C8" s="69"/>
      <c r="D8" s="164"/>
      <c r="E8" s="164"/>
      <c r="F8" s="164"/>
      <c r="G8" s="68"/>
      <c r="H8" s="68"/>
      <c r="I8" s="167" t="s">
        <v>73</v>
      </c>
      <c r="J8" s="167"/>
      <c r="K8" s="167"/>
      <c r="L8" s="70"/>
      <c r="M8" s="70"/>
      <c r="N8" s="70"/>
      <c r="O8" s="70"/>
      <c r="P8" s="70"/>
      <c r="Q8" s="71"/>
    </row>
    <row r="9" spans="2:17" ht="29.4" customHeight="1" x14ac:dyDescent="0.3">
      <c r="B9" s="72"/>
      <c r="C9" s="73"/>
      <c r="D9" s="164"/>
      <c r="E9" s="164"/>
      <c r="F9" s="164"/>
      <c r="G9" s="68"/>
      <c r="H9" s="68"/>
      <c r="I9" s="74"/>
      <c r="J9" s="70"/>
      <c r="K9" s="70"/>
      <c r="L9" s="70"/>
      <c r="M9" s="70"/>
      <c r="N9" s="70"/>
      <c r="O9" s="70"/>
      <c r="P9" s="70"/>
      <c r="Q9" s="71"/>
    </row>
    <row r="10" spans="2:17" x14ac:dyDescent="0.3">
      <c r="B10" s="75"/>
      <c r="C10" s="68"/>
      <c r="D10" s="68"/>
      <c r="E10" s="68"/>
      <c r="F10" s="68"/>
      <c r="G10" s="68"/>
      <c r="H10" s="68"/>
      <c r="I10" s="168" t="s">
        <v>167</v>
      </c>
      <c r="J10" s="168"/>
      <c r="K10" s="168"/>
      <c r="L10" s="168"/>
      <c r="M10" s="168"/>
      <c r="N10" s="168"/>
      <c r="O10" s="168"/>
      <c r="P10" s="168"/>
      <c r="Q10" s="71"/>
    </row>
    <row r="11" spans="2:17" ht="15.6" x14ac:dyDescent="0.3">
      <c r="B11" s="75"/>
      <c r="C11" s="76" t="s">
        <v>98</v>
      </c>
      <c r="D11" s="68"/>
      <c r="E11" s="68"/>
      <c r="F11" s="68"/>
      <c r="G11" s="68"/>
      <c r="H11" s="68"/>
      <c r="I11" s="168"/>
      <c r="J11" s="168"/>
      <c r="K11" s="168"/>
      <c r="L11" s="168"/>
      <c r="M11" s="168"/>
      <c r="N11" s="168"/>
      <c r="O11" s="168"/>
      <c r="P11" s="168"/>
      <c r="Q11" s="71"/>
    </row>
    <row r="12" spans="2:17" x14ac:dyDescent="0.3">
      <c r="B12" s="77" t="s">
        <v>1</v>
      </c>
      <c r="C12" s="78" t="s">
        <v>3</v>
      </c>
      <c r="D12" s="78" t="s">
        <v>5</v>
      </c>
      <c r="E12" s="78" t="s">
        <v>7</v>
      </c>
      <c r="F12" s="78" t="s">
        <v>95</v>
      </c>
      <c r="G12" s="68"/>
      <c r="H12" s="68"/>
      <c r="I12" s="168" t="s">
        <v>168</v>
      </c>
      <c r="J12" s="168"/>
      <c r="K12" s="168"/>
      <c r="L12" s="168"/>
      <c r="M12" s="168"/>
      <c r="N12" s="168"/>
      <c r="O12" s="168"/>
      <c r="P12" s="168"/>
      <c r="Q12" s="71"/>
    </row>
    <row r="13" spans="2:17" x14ac:dyDescent="0.3">
      <c r="B13" s="77">
        <v>2022</v>
      </c>
      <c r="C13" s="79">
        <f t="shared" ref="C13:E14" si="0">C18-C17</f>
        <v>-587.47000000000116</v>
      </c>
      <c r="D13" s="68">
        <f t="shared" si="0"/>
        <v>4.5399999999999636</v>
      </c>
      <c r="E13" s="79">
        <f t="shared" si="0"/>
        <v>40.880000000000109</v>
      </c>
      <c r="F13" s="68">
        <v>0</v>
      </c>
      <c r="G13" s="68"/>
      <c r="H13" s="68"/>
      <c r="I13" s="168"/>
      <c r="J13" s="168"/>
      <c r="K13" s="168"/>
      <c r="L13" s="168"/>
      <c r="M13" s="168"/>
      <c r="N13" s="168"/>
      <c r="O13" s="168"/>
      <c r="P13" s="168"/>
      <c r="Q13" s="71"/>
    </row>
    <row r="14" spans="2:17" x14ac:dyDescent="0.3">
      <c r="B14" s="77">
        <v>2023</v>
      </c>
      <c r="C14" s="79">
        <f t="shared" si="0"/>
        <v>-767.64999999999964</v>
      </c>
      <c r="D14" s="68">
        <f t="shared" si="0"/>
        <v>321.39000000000004</v>
      </c>
      <c r="E14" s="79">
        <f t="shared" si="0"/>
        <v>213.65000000000009</v>
      </c>
      <c r="F14" s="68" t="s">
        <v>96</v>
      </c>
      <c r="G14" s="68"/>
      <c r="H14" s="68"/>
      <c r="I14" s="168"/>
      <c r="J14" s="168"/>
      <c r="K14" s="168"/>
      <c r="L14" s="168"/>
      <c r="M14" s="168"/>
      <c r="N14" s="168"/>
      <c r="O14" s="168"/>
      <c r="P14" s="168"/>
      <c r="Q14" s="71"/>
    </row>
    <row r="15" spans="2:17" x14ac:dyDescent="0.3">
      <c r="B15" s="77"/>
      <c r="C15" s="68"/>
      <c r="D15" s="68"/>
      <c r="E15" s="68"/>
      <c r="F15" s="68"/>
      <c r="G15" s="68"/>
      <c r="H15" s="68"/>
      <c r="I15" s="168"/>
      <c r="J15" s="168"/>
      <c r="K15" s="168"/>
      <c r="L15" s="168"/>
      <c r="M15" s="168"/>
      <c r="N15" s="168"/>
      <c r="O15" s="168"/>
      <c r="P15" s="168"/>
      <c r="Q15" s="71"/>
    </row>
    <row r="16" spans="2:17" x14ac:dyDescent="0.3">
      <c r="B16" s="77" t="s">
        <v>0</v>
      </c>
      <c r="C16" s="78" t="s">
        <v>4</v>
      </c>
      <c r="D16" s="78" t="s">
        <v>2</v>
      </c>
      <c r="E16" s="78" t="s">
        <v>6</v>
      </c>
      <c r="F16" s="78" t="s">
        <v>93</v>
      </c>
      <c r="G16" s="68"/>
      <c r="H16" s="68"/>
      <c r="I16" s="70"/>
      <c r="J16" s="70"/>
      <c r="K16" s="70"/>
      <c r="L16" s="70"/>
      <c r="M16" s="70"/>
      <c r="N16" s="70"/>
      <c r="O16" s="70"/>
      <c r="P16" s="70"/>
      <c r="Q16" s="71"/>
    </row>
    <row r="17" spans="2:17" x14ac:dyDescent="0.3">
      <c r="B17" s="77">
        <v>2021</v>
      </c>
      <c r="C17" s="79">
        <v>14255.1</v>
      </c>
      <c r="D17" s="68">
        <v>396.79</v>
      </c>
      <c r="E17" s="79">
        <v>2899.79</v>
      </c>
      <c r="F17" s="68">
        <v>860</v>
      </c>
      <c r="G17" s="68"/>
      <c r="H17" s="68"/>
      <c r="I17" s="70"/>
      <c r="J17" s="70"/>
      <c r="K17" s="70"/>
      <c r="L17" s="70"/>
      <c r="M17" s="70"/>
      <c r="N17" s="70"/>
      <c r="O17" s="70"/>
      <c r="P17" s="70"/>
      <c r="Q17" s="71"/>
    </row>
    <row r="18" spans="2:17" x14ac:dyDescent="0.3">
      <c r="B18" s="77">
        <v>2022</v>
      </c>
      <c r="C18" s="79">
        <v>13667.63</v>
      </c>
      <c r="D18" s="68">
        <v>401.33</v>
      </c>
      <c r="E18" s="79">
        <v>2940.67</v>
      </c>
      <c r="F18" s="68">
        <v>860</v>
      </c>
      <c r="G18" s="68"/>
      <c r="H18" s="68"/>
      <c r="I18" s="80" t="s">
        <v>74</v>
      </c>
      <c r="J18" s="70"/>
      <c r="K18" s="70"/>
      <c r="L18" s="70"/>
      <c r="M18" s="70"/>
      <c r="N18" s="70"/>
      <c r="O18" s="70"/>
      <c r="P18" s="70"/>
      <c r="Q18" s="71"/>
    </row>
    <row r="19" spans="2:17" x14ac:dyDescent="0.3">
      <c r="B19" s="77">
        <v>2023</v>
      </c>
      <c r="C19" s="79">
        <v>12899.98</v>
      </c>
      <c r="D19" s="68">
        <v>722.72</v>
      </c>
      <c r="E19" s="79">
        <v>3154.32</v>
      </c>
      <c r="F19" s="68" t="s">
        <v>94</v>
      </c>
      <c r="G19" s="68"/>
      <c r="H19" s="68"/>
      <c r="I19" s="70"/>
      <c r="J19" s="70"/>
      <c r="K19" s="70"/>
      <c r="L19" s="70"/>
      <c r="M19" s="70"/>
      <c r="N19" s="70"/>
      <c r="O19" s="70"/>
      <c r="P19" s="70"/>
      <c r="Q19" s="71"/>
    </row>
    <row r="20" spans="2:17" x14ac:dyDescent="0.3">
      <c r="B20" s="77"/>
      <c r="C20" s="68"/>
      <c r="D20" s="68"/>
      <c r="E20" s="68"/>
      <c r="F20" s="68"/>
      <c r="G20" s="68"/>
      <c r="H20" s="68"/>
      <c r="I20" s="168" t="s">
        <v>169</v>
      </c>
      <c r="J20" s="168"/>
      <c r="K20" s="168"/>
      <c r="L20" s="168"/>
      <c r="M20" s="168"/>
      <c r="N20" s="168"/>
      <c r="O20" s="168"/>
      <c r="P20" s="168"/>
      <c r="Q20" s="71"/>
    </row>
    <row r="21" spans="2:17" x14ac:dyDescent="0.3">
      <c r="B21" s="75"/>
      <c r="C21" s="68"/>
      <c r="D21" s="68"/>
      <c r="E21" s="68"/>
      <c r="F21" s="68"/>
      <c r="G21" s="68"/>
      <c r="H21" s="68"/>
      <c r="I21" s="168"/>
      <c r="J21" s="168"/>
      <c r="K21" s="168"/>
      <c r="L21" s="168"/>
      <c r="M21" s="168"/>
      <c r="N21" s="168"/>
      <c r="O21" s="168"/>
      <c r="P21" s="168"/>
      <c r="Q21" s="71"/>
    </row>
    <row r="22" spans="2:17" x14ac:dyDescent="0.3">
      <c r="B22" s="75"/>
      <c r="C22" s="68"/>
      <c r="D22" s="68"/>
      <c r="E22" s="68"/>
      <c r="F22" s="68"/>
      <c r="G22" s="68"/>
      <c r="H22" s="68"/>
      <c r="I22" s="168"/>
      <c r="J22" s="168"/>
      <c r="K22" s="168"/>
      <c r="L22" s="168"/>
      <c r="M22" s="168"/>
      <c r="N22" s="168"/>
      <c r="O22" s="168"/>
      <c r="P22" s="168"/>
      <c r="Q22" s="71"/>
    </row>
    <row r="23" spans="2:17" x14ac:dyDescent="0.3">
      <c r="B23" s="75"/>
      <c r="C23" s="68"/>
      <c r="D23" s="68"/>
      <c r="E23" s="68"/>
      <c r="F23" s="68"/>
      <c r="G23" s="68"/>
      <c r="H23" s="68"/>
      <c r="I23" s="168"/>
      <c r="J23" s="168"/>
      <c r="K23" s="168"/>
      <c r="L23" s="168"/>
      <c r="M23" s="168"/>
      <c r="N23" s="168"/>
      <c r="O23" s="168"/>
      <c r="P23" s="168"/>
      <c r="Q23" s="71"/>
    </row>
    <row r="24" spans="2:17" x14ac:dyDescent="0.3">
      <c r="B24" s="75"/>
      <c r="C24" s="68"/>
      <c r="D24" s="68"/>
      <c r="E24" s="68"/>
      <c r="F24" s="68"/>
      <c r="G24" s="68"/>
      <c r="H24" s="68"/>
      <c r="I24" s="70"/>
      <c r="J24" s="70"/>
      <c r="K24" s="70"/>
      <c r="L24" s="70"/>
      <c r="M24" s="70"/>
      <c r="N24" s="70"/>
      <c r="O24" s="70"/>
      <c r="P24" s="70"/>
      <c r="Q24" s="71"/>
    </row>
    <row r="25" spans="2:17" x14ac:dyDescent="0.3">
      <c r="B25" s="75"/>
      <c r="C25" s="68"/>
      <c r="D25" s="68"/>
      <c r="E25" s="68"/>
      <c r="F25" s="68"/>
      <c r="G25" s="68"/>
      <c r="H25" s="68"/>
      <c r="I25" s="70"/>
      <c r="J25" s="70"/>
      <c r="K25" s="70"/>
      <c r="L25" s="70"/>
      <c r="M25" s="70"/>
      <c r="N25" s="70"/>
      <c r="O25" s="70"/>
      <c r="P25" s="70"/>
      <c r="Q25" s="71"/>
    </row>
    <row r="26" spans="2:17" x14ac:dyDescent="0.3">
      <c r="B26" s="75"/>
      <c r="C26" s="68"/>
      <c r="D26" s="68"/>
      <c r="E26" s="68"/>
      <c r="F26" s="68"/>
      <c r="G26" s="68"/>
      <c r="H26" s="68"/>
      <c r="I26" s="167" t="s">
        <v>75</v>
      </c>
      <c r="J26" s="167"/>
      <c r="K26" s="167"/>
      <c r="L26" s="70"/>
      <c r="M26" s="70"/>
      <c r="N26" s="70"/>
      <c r="O26" s="70"/>
      <c r="P26" s="70"/>
      <c r="Q26" s="71"/>
    </row>
    <row r="27" spans="2:17" x14ac:dyDescent="0.3">
      <c r="B27" s="75"/>
      <c r="C27" s="68"/>
      <c r="D27" s="68"/>
      <c r="E27" s="68"/>
      <c r="F27" s="68"/>
      <c r="G27" s="68"/>
      <c r="H27" s="68"/>
      <c r="I27" s="70"/>
      <c r="J27" s="81"/>
      <c r="K27" s="70"/>
      <c r="L27" s="70"/>
      <c r="M27" s="70"/>
      <c r="N27" s="70"/>
      <c r="O27" s="70"/>
      <c r="P27" s="70"/>
      <c r="Q27" s="71"/>
    </row>
    <row r="28" spans="2:17" x14ac:dyDescent="0.3">
      <c r="B28" s="75"/>
      <c r="C28" s="68"/>
      <c r="D28" s="68"/>
      <c r="E28" s="68"/>
      <c r="F28" s="68"/>
      <c r="G28" s="68"/>
      <c r="H28" s="68"/>
      <c r="I28" s="177" t="s">
        <v>76</v>
      </c>
      <c r="J28" s="177"/>
      <c r="K28" s="177"/>
      <c r="L28" s="177"/>
      <c r="M28" s="177"/>
      <c r="N28" s="177"/>
      <c r="O28" s="177"/>
      <c r="P28" s="177"/>
      <c r="Q28" s="71"/>
    </row>
    <row r="29" spans="2:17" x14ac:dyDescent="0.3">
      <c r="B29" s="75"/>
      <c r="C29" s="68"/>
      <c r="D29" s="68"/>
      <c r="E29" s="68"/>
      <c r="F29" s="68"/>
      <c r="G29" s="68"/>
      <c r="H29" s="68"/>
      <c r="I29" s="177"/>
      <c r="J29" s="177"/>
      <c r="K29" s="177"/>
      <c r="L29" s="177"/>
      <c r="M29" s="177"/>
      <c r="N29" s="177"/>
      <c r="O29" s="177"/>
      <c r="P29" s="177"/>
      <c r="Q29" s="71"/>
    </row>
    <row r="30" spans="2:17" x14ac:dyDescent="0.3">
      <c r="B30" s="75"/>
      <c r="C30" s="68"/>
      <c r="D30" s="68"/>
      <c r="E30" s="68"/>
      <c r="F30" s="68"/>
      <c r="G30" s="68"/>
      <c r="H30" s="68"/>
      <c r="I30" s="82"/>
      <c r="J30" s="82"/>
      <c r="K30" s="82"/>
      <c r="L30" s="82"/>
      <c r="M30" s="82"/>
      <c r="N30" s="82"/>
      <c r="O30" s="82"/>
      <c r="P30" s="82"/>
      <c r="Q30" s="71"/>
    </row>
    <row r="31" spans="2:17" x14ac:dyDescent="0.3">
      <c r="B31" s="75"/>
      <c r="C31" s="68"/>
      <c r="D31" s="68"/>
      <c r="E31" s="68"/>
      <c r="F31" s="68"/>
      <c r="G31" s="68"/>
      <c r="H31" s="68"/>
      <c r="I31" s="167" t="s">
        <v>77</v>
      </c>
      <c r="J31" s="167"/>
      <c r="K31" s="167"/>
      <c r="L31" s="167"/>
      <c r="M31" s="70"/>
      <c r="N31" s="70"/>
      <c r="O31" s="70"/>
      <c r="P31" s="70"/>
      <c r="Q31" s="71"/>
    </row>
    <row r="32" spans="2:17" x14ac:dyDescent="0.3">
      <c r="B32" s="75"/>
      <c r="C32" s="68"/>
      <c r="D32" s="68"/>
      <c r="E32" s="68"/>
      <c r="F32" s="68"/>
      <c r="G32" s="68"/>
      <c r="H32" s="68"/>
      <c r="I32" s="70"/>
      <c r="J32" s="70"/>
      <c r="K32" s="70"/>
      <c r="L32" s="70"/>
      <c r="M32" s="70"/>
      <c r="N32" s="70"/>
      <c r="O32" s="70"/>
      <c r="P32" s="70"/>
      <c r="Q32" s="71"/>
    </row>
    <row r="33" spans="1:19" x14ac:dyDescent="0.3">
      <c r="B33" s="75"/>
      <c r="C33" s="68"/>
      <c r="D33" s="68"/>
      <c r="E33" s="68"/>
      <c r="F33" s="68"/>
      <c r="G33" s="68"/>
      <c r="H33" s="68"/>
      <c r="I33" s="177" t="s">
        <v>78</v>
      </c>
      <c r="J33" s="177"/>
      <c r="K33" s="177"/>
      <c r="L33" s="177"/>
      <c r="M33" s="177"/>
      <c r="N33" s="177"/>
      <c r="O33" s="177"/>
      <c r="P33" s="177"/>
      <c r="Q33" s="71"/>
    </row>
    <row r="34" spans="1:19" x14ac:dyDescent="0.3">
      <c r="B34" s="75"/>
      <c r="C34" s="68"/>
      <c r="D34" s="68"/>
      <c r="E34" s="68"/>
      <c r="F34" s="68"/>
      <c r="G34" s="68"/>
      <c r="H34" s="68"/>
      <c r="I34" s="177"/>
      <c r="J34" s="177"/>
      <c r="K34" s="177"/>
      <c r="L34" s="177"/>
      <c r="M34" s="177"/>
      <c r="N34" s="177"/>
      <c r="O34" s="177"/>
      <c r="P34" s="177"/>
      <c r="Q34" s="71"/>
    </row>
    <row r="35" spans="1:19" ht="16.2" customHeight="1" x14ac:dyDescent="0.3">
      <c r="B35" s="75"/>
      <c r="C35" s="68"/>
      <c r="D35" s="68"/>
      <c r="E35" s="68"/>
      <c r="F35" s="68"/>
      <c r="G35" s="68"/>
      <c r="H35" s="68"/>
      <c r="I35" s="177"/>
      <c r="J35" s="177"/>
      <c r="K35" s="177"/>
      <c r="L35" s="177"/>
      <c r="M35" s="177"/>
      <c r="N35" s="177"/>
      <c r="O35" s="177"/>
      <c r="P35" s="177"/>
      <c r="Q35" s="71"/>
    </row>
    <row r="36" spans="1:19" s="44" customFormat="1" x14ac:dyDescent="0.3">
      <c r="A36" s="1"/>
      <c r="B36" s="83"/>
      <c r="C36" s="84"/>
      <c r="D36" s="84"/>
      <c r="E36" s="84"/>
      <c r="F36" s="84"/>
      <c r="G36" s="84"/>
      <c r="H36" s="84"/>
      <c r="I36" s="178"/>
      <c r="J36" s="178"/>
      <c r="K36" s="178"/>
      <c r="L36" s="178"/>
      <c r="M36" s="178"/>
      <c r="N36" s="178"/>
      <c r="O36" s="178"/>
      <c r="P36" s="178"/>
      <c r="Q36" s="85"/>
    </row>
    <row r="41" spans="1:19" x14ac:dyDescent="0.3">
      <c r="S41" s="2"/>
    </row>
  </sheetData>
  <mergeCells count="12">
    <mergeCell ref="B2:Q4"/>
    <mergeCell ref="I33:P36"/>
    <mergeCell ref="I26:K26"/>
    <mergeCell ref="I28:P29"/>
    <mergeCell ref="I31:L31"/>
    <mergeCell ref="I12:P15"/>
    <mergeCell ref="I20:P23"/>
    <mergeCell ref="D5:F9"/>
    <mergeCell ref="I6:Q7"/>
    <mergeCell ref="I8:K8"/>
    <mergeCell ref="I10:P11"/>
    <mergeCell ref="I5:Q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0965-748E-4608-BE8F-14FD685372CD}">
  <dimension ref="B2:P21"/>
  <sheetViews>
    <sheetView showGridLines="0" zoomScale="75" workbookViewId="0">
      <selection activeCell="E28" sqref="E28"/>
    </sheetView>
  </sheetViews>
  <sheetFormatPr defaultRowHeight="14.4" x14ac:dyDescent="0.3"/>
  <cols>
    <col min="2" max="2" width="45" bestFit="1" customWidth="1"/>
    <col min="3" max="3" width="28" customWidth="1"/>
    <col min="4" max="4" width="31.88671875" customWidth="1"/>
    <col min="5" max="5" width="32.21875" customWidth="1"/>
    <col min="7" max="7" width="16.33203125" bestFit="1" customWidth="1"/>
    <col min="14" max="14" width="41.5546875" customWidth="1"/>
    <col min="16" max="16" width="10.5546875" customWidth="1"/>
  </cols>
  <sheetData>
    <row r="2" spans="2:16" ht="14.4" customHeight="1" x14ac:dyDescent="0.3">
      <c r="B2" s="187" t="s">
        <v>118</v>
      </c>
      <c r="C2" s="188"/>
      <c r="D2" s="188"/>
      <c r="E2" s="188"/>
      <c r="F2" s="188"/>
      <c r="G2" s="188"/>
      <c r="H2" s="188"/>
      <c r="I2" s="188"/>
      <c r="J2" s="188"/>
      <c r="K2" s="188"/>
      <c r="L2" s="188"/>
      <c r="M2" s="188"/>
      <c r="N2" s="188"/>
      <c r="O2" s="188"/>
      <c r="P2" s="189"/>
    </row>
    <row r="3" spans="2:16" ht="14.4" customHeight="1" x14ac:dyDescent="0.3">
      <c r="B3" s="190"/>
      <c r="C3" s="191"/>
      <c r="D3" s="191"/>
      <c r="E3" s="191"/>
      <c r="F3" s="191"/>
      <c r="G3" s="191"/>
      <c r="H3" s="191"/>
      <c r="I3" s="191"/>
      <c r="J3" s="191"/>
      <c r="K3" s="191"/>
      <c r="L3" s="191"/>
      <c r="M3" s="191"/>
      <c r="N3" s="191"/>
      <c r="O3" s="191"/>
      <c r="P3" s="192"/>
    </row>
    <row r="4" spans="2:16" ht="19.8" customHeight="1" x14ac:dyDescent="0.3">
      <c r="B4" s="190"/>
      <c r="C4" s="191"/>
      <c r="D4" s="191"/>
      <c r="E4" s="191"/>
      <c r="F4" s="191"/>
      <c r="G4" s="191"/>
      <c r="H4" s="191"/>
      <c r="I4" s="191"/>
      <c r="J4" s="191"/>
      <c r="K4" s="191"/>
      <c r="L4" s="191"/>
      <c r="M4" s="191"/>
      <c r="N4" s="191"/>
      <c r="O4" s="191"/>
      <c r="P4" s="192"/>
    </row>
    <row r="5" spans="2:16" ht="33" customHeight="1" x14ac:dyDescent="0.3">
      <c r="B5" s="86"/>
      <c r="C5" s="23"/>
      <c r="D5" s="23"/>
      <c r="E5" s="25"/>
      <c r="F5" s="179" t="s">
        <v>67</v>
      </c>
      <c r="G5" s="180"/>
      <c r="H5" s="180"/>
      <c r="I5" s="180"/>
      <c r="J5" s="180"/>
      <c r="K5" s="180"/>
      <c r="L5" s="180"/>
      <c r="M5" s="180"/>
      <c r="N5" s="180"/>
      <c r="O5" s="26"/>
      <c r="P5" s="27"/>
    </row>
    <row r="6" spans="2:16" ht="14.4" customHeight="1" x14ac:dyDescent="0.4">
      <c r="B6" s="58" t="s">
        <v>1</v>
      </c>
      <c r="C6" s="58" t="s">
        <v>90</v>
      </c>
      <c r="D6" s="56" t="s">
        <v>91</v>
      </c>
      <c r="E6" s="57" t="s">
        <v>92</v>
      </c>
      <c r="F6" s="87"/>
      <c r="G6" s="87"/>
      <c r="L6" s="181" t="s">
        <v>119</v>
      </c>
      <c r="M6" s="182"/>
      <c r="N6" s="182"/>
      <c r="O6" s="182"/>
      <c r="P6" s="183"/>
    </row>
    <row r="7" spans="2:16" x14ac:dyDescent="0.3">
      <c r="B7" s="88" t="s">
        <v>81</v>
      </c>
      <c r="C7" s="54">
        <v>-360.23</v>
      </c>
      <c r="D7" s="54">
        <v>-42.92</v>
      </c>
      <c r="E7" s="54">
        <v>6.31</v>
      </c>
      <c r="L7" s="181"/>
      <c r="M7" s="182"/>
      <c r="N7" s="182"/>
      <c r="O7" s="182"/>
      <c r="P7" s="183"/>
    </row>
    <row r="8" spans="2:16" x14ac:dyDescent="0.3">
      <c r="B8" s="89" t="s">
        <v>82</v>
      </c>
      <c r="C8" s="25">
        <v>12.92</v>
      </c>
      <c r="D8" s="25">
        <v>2.87</v>
      </c>
      <c r="E8" s="25">
        <v>-21.62</v>
      </c>
      <c r="L8" s="181"/>
      <c r="M8" s="182"/>
      <c r="N8" s="182"/>
      <c r="O8" s="182"/>
      <c r="P8" s="183"/>
    </row>
    <row r="9" spans="2:16" x14ac:dyDescent="0.3">
      <c r="B9" s="89" t="s">
        <v>83</v>
      </c>
      <c r="C9" s="25">
        <v>1.61</v>
      </c>
      <c r="D9" s="25">
        <v>-1.43</v>
      </c>
      <c r="E9" s="25">
        <v>0.14000000000000001</v>
      </c>
      <c r="L9" s="181"/>
      <c r="M9" s="182"/>
      <c r="N9" s="182"/>
      <c r="O9" s="182"/>
      <c r="P9" s="183"/>
    </row>
    <row r="10" spans="2:16" x14ac:dyDescent="0.3">
      <c r="B10" s="89" t="s">
        <v>84</v>
      </c>
      <c r="C10" s="25">
        <v>1.69</v>
      </c>
      <c r="D10" s="25">
        <v>1.65</v>
      </c>
      <c r="E10" s="25">
        <v>-1.48</v>
      </c>
      <c r="L10" s="181"/>
      <c r="M10" s="182"/>
      <c r="N10" s="182"/>
      <c r="O10" s="182"/>
      <c r="P10" s="183"/>
    </row>
    <row r="11" spans="2:16" x14ac:dyDescent="0.3">
      <c r="B11" s="89" t="s">
        <v>85</v>
      </c>
      <c r="C11" s="25">
        <v>-44.12</v>
      </c>
      <c r="D11" s="25">
        <v>-78.05</v>
      </c>
      <c r="E11" s="25">
        <v>-8.1</v>
      </c>
      <c r="L11" s="181"/>
      <c r="M11" s="182"/>
      <c r="N11" s="182"/>
      <c r="O11" s="182"/>
      <c r="P11" s="183"/>
    </row>
    <row r="12" spans="2:16" x14ac:dyDescent="0.3">
      <c r="B12" s="89" t="s">
        <v>86</v>
      </c>
      <c r="C12" s="25">
        <v>189.2</v>
      </c>
      <c r="D12" s="25">
        <v>105.16</v>
      </c>
      <c r="E12" s="25">
        <v>41.04</v>
      </c>
      <c r="L12" s="181"/>
      <c r="M12" s="182"/>
      <c r="N12" s="182"/>
      <c r="O12" s="182"/>
      <c r="P12" s="183"/>
    </row>
    <row r="13" spans="2:16" x14ac:dyDescent="0.3">
      <c r="B13" s="89" t="s">
        <v>87</v>
      </c>
      <c r="C13" s="25">
        <v>-1.88</v>
      </c>
      <c r="D13" s="25">
        <v>8.42</v>
      </c>
      <c r="E13" s="25">
        <v>14.31</v>
      </c>
      <c r="L13" s="181"/>
      <c r="M13" s="182"/>
      <c r="N13" s="182"/>
      <c r="O13" s="182"/>
      <c r="P13" s="183"/>
    </row>
    <row r="14" spans="2:16" x14ac:dyDescent="0.3">
      <c r="B14" s="89" t="s">
        <v>88</v>
      </c>
      <c r="C14" s="25">
        <v>1.03</v>
      </c>
      <c r="D14" s="25">
        <v>72.36</v>
      </c>
      <c r="E14" s="25">
        <v>92.07</v>
      </c>
      <c r="L14" s="181"/>
      <c r="M14" s="182"/>
      <c r="N14" s="182"/>
      <c r="O14" s="182"/>
      <c r="P14" s="183"/>
    </row>
    <row r="15" spans="2:16" x14ac:dyDescent="0.3">
      <c r="B15" s="89" t="s">
        <v>89</v>
      </c>
      <c r="C15" s="25">
        <v>225.18</v>
      </c>
      <c r="D15" s="25">
        <v>262.86</v>
      </c>
      <c r="E15" s="25">
        <v>73.459999999999994</v>
      </c>
      <c r="L15" s="181"/>
      <c r="M15" s="182"/>
      <c r="N15" s="182"/>
      <c r="O15" s="182"/>
      <c r="P15" s="183"/>
    </row>
    <row r="16" spans="2:16" x14ac:dyDescent="0.3">
      <c r="B16" s="89" t="s">
        <v>80</v>
      </c>
      <c r="C16" s="25">
        <f>SUM(C7:C15)</f>
        <v>25.400000000000006</v>
      </c>
      <c r="D16" s="25">
        <f>SUM(D7:D15)</f>
        <v>330.92</v>
      </c>
      <c r="E16" s="25">
        <f>SUM(E7:E15)</f>
        <v>196.13</v>
      </c>
      <c r="L16" s="181"/>
      <c r="M16" s="182"/>
      <c r="N16" s="182"/>
      <c r="O16" s="182"/>
      <c r="P16" s="183"/>
    </row>
    <row r="17" spans="2:16" x14ac:dyDescent="0.3">
      <c r="B17" s="89"/>
      <c r="C17" s="25"/>
      <c r="D17" s="25"/>
      <c r="E17" s="25"/>
      <c r="L17" s="181"/>
      <c r="M17" s="182"/>
      <c r="N17" s="182"/>
      <c r="O17" s="182"/>
      <c r="P17" s="183"/>
    </row>
    <row r="18" spans="2:16" x14ac:dyDescent="0.3">
      <c r="B18" s="90"/>
      <c r="C18" s="55" t="s">
        <v>80</v>
      </c>
      <c r="D18" s="27"/>
      <c r="E18" s="27"/>
      <c r="F18" s="52"/>
      <c r="G18" s="52"/>
      <c r="H18" s="52"/>
      <c r="I18" s="52"/>
      <c r="J18" s="52"/>
      <c r="K18" s="53"/>
      <c r="L18" s="184"/>
      <c r="M18" s="185"/>
      <c r="N18" s="185"/>
      <c r="O18" s="185"/>
      <c r="P18" s="186"/>
    </row>
    <row r="19" spans="2:16" x14ac:dyDescent="0.3">
      <c r="B19" s="24">
        <v>2021</v>
      </c>
      <c r="C19" s="24">
        <v>196.13</v>
      </c>
      <c r="F19" s="193" t="s">
        <v>176</v>
      </c>
      <c r="G19" s="194"/>
      <c r="H19" s="197" t="s">
        <v>177</v>
      </c>
      <c r="I19" s="197"/>
      <c r="J19" s="197"/>
      <c r="K19" s="197"/>
      <c r="L19" s="197"/>
      <c r="M19" s="197"/>
      <c r="N19" s="197"/>
      <c r="O19" s="197"/>
      <c r="P19" s="198"/>
    </row>
    <row r="20" spans="2:16" x14ac:dyDescent="0.3">
      <c r="B20" s="22">
        <v>2022</v>
      </c>
      <c r="C20" s="22">
        <v>330.92</v>
      </c>
      <c r="F20" s="195"/>
      <c r="G20" s="196"/>
      <c r="H20" s="199"/>
      <c r="I20" s="199"/>
      <c r="J20" s="199"/>
      <c r="K20" s="199"/>
      <c r="L20" s="199"/>
      <c r="M20" s="199"/>
      <c r="N20" s="199"/>
      <c r="O20" s="199"/>
      <c r="P20" s="200"/>
    </row>
    <row r="21" spans="2:16" x14ac:dyDescent="0.3">
      <c r="B21" s="22">
        <v>2023</v>
      </c>
      <c r="C21" s="22">
        <v>25.4</v>
      </c>
    </row>
  </sheetData>
  <mergeCells count="5">
    <mergeCell ref="F5:N5"/>
    <mergeCell ref="L6:P18"/>
    <mergeCell ref="B2:P4"/>
    <mergeCell ref="F19:G20"/>
    <mergeCell ref="H19:P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DBFC-68FA-44B1-8700-CB2B60F630A4}">
  <dimension ref="B2:N13"/>
  <sheetViews>
    <sheetView zoomScale="92" workbookViewId="0">
      <selection activeCell="G17" sqref="G17"/>
    </sheetView>
  </sheetViews>
  <sheetFormatPr defaultRowHeight="14.4" x14ac:dyDescent="0.3"/>
  <cols>
    <col min="2" max="2" width="31.88671875" bestFit="1" customWidth="1"/>
    <col min="3" max="3" width="13.88671875" customWidth="1"/>
    <col min="4" max="4" width="13.21875" bestFit="1" customWidth="1"/>
    <col min="5" max="5" width="5.88671875" bestFit="1" customWidth="1"/>
    <col min="6" max="6" width="21" customWidth="1"/>
    <col min="7" max="7" width="7.33203125" customWidth="1"/>
    <col min="8" max="8" width="18.5546875" bestFit="1" customWidth="1"/>
    <col min="9" max="9" width="36" customWidth="1"/>
    <col min="10" max="10" width="21.21875" customWidth="1"/>
    <col min="11" max="11" width="22.44140625" customWidth="1"/>
    <col min="13" max="13" width="22.21875" customWidth="1"/>
    <col min="14" max="14" width="8.5546875" customWidth="1"/>
  </cols>
  <sheetData>
    <row r="2" spans="2:14" ht="23.4" x14ac:dyDescent="0.45">
      <c r="B2" s="203" t="s">
        <v>111</v>
      </c>
      <c r="C2" s="203"/>
      <c r="D2" s="203"/>
      <c r="E2" s="203"/>
      <c r="F2" s="203"/>
      <c r="G2" s="203"/>
      <c r="I2" s="203" t="s">
        <v>112</v>
      </c>
      <c r="J2" s="203"/>
      <c r="K2" s="203"/>
      <c r="L2" s="203"/>
      <c r="M2" s="203"/>
      <c r="N2" s="203"/>
    </row>
    <row r="3" spans="2:14" ht="18" x14ac:dyDescent="0.35">
      <c r="B3" s="3"/>
      <c r="C3" s="4" t="s">
        <v>103</v>
      </c>
      <c r="D3" s="4" t="s">
        <v>46</v>
      </c>
      <c r="E3" s="3"/>
      <c r="F3" s="202" t="s">
        <v>105</v>
      </c>
      <c r="G3" s="202"/>
      <c r="I3" s="3"/>
      <c r="J3" s="4" t="s">
        <v>103</v>
      </c>
      <c r="K3" s="4" t="s">
        <v>46</v>
      </c>
      <c r="L3" s="3"/>
      <c r="M3" s="202" t="s">
        <v>105</v>
      </c>
      <c r="N3" s="202"/>
    </row>
    <row r="4" spans="2:14" x14ac:dyDescent="0.3">
      <c r="B4" s="3" t="s">
        <v>102</v>
      </c>
      <c r="C4" s="3">
        <v>4.87</v>
      </c>
      <c r="D4" s="3">
        <v>7.44</v>
      </c>
      <c r="E4" s="3"/>
      <c r="F4" s="3" t="s">
        <v>106</v>
      </c>
      <c r="G4" s="12">
        <v>1</v>
      </c>
      <c r="I4" s="3" t="s">
        <v>114</v>
      </c>
      <c r="J4" s="3">
        <v>7</v>
      </c>
      <c r="K4" s="3">
        <v>5.4</v>
      </c>
      <c r="L4" s="3"/>
      <c r="M4" s="3" t="s">
        <v>106</v>
      </c>
      <c r="N4" s="12">
        <v>1</v>
      </c>
    </row>
    <row r="5" spans="2:14" ht="16.8" x14ac:dyDescent="0.3">
      <c r="B5" s="5" t="s">
        <v>100</v>
      </c>
      <c r="C5" s="59">
        <v>0.622</v>
      </c>
      <c r="D5" s="3"/>
      <c r="E5" s="3"/>
      <c r="F5" s="3" t="s">
        <v>107</v>
      </c>
      <c r="G5" s="12">
        <v>0</v>
      </c>
      <c r="I5" s="3" t="s">
        <v>117</v>
      </c>
      <c r="J5" s="3">
        <v>13.75</v>
      </c>
      <c r="K5" s="3">
        <v>8.8000000000000007</v>
      </c>
      <c r="L5" s="3"/>
      <c r="M5" s="3" t="s">
        <v>107</v>
      </c>
      <c r="N5" s="12">
        <v>0</v>
      </c>
    </row>
    <row r="6" spans="2:14" ht="15" x14ac:dyDescent="0.3">
      <c r="B6" s="3" t="s">
        <v>101</v>
      </c>
      <c r="C6" s="6">
        <v>7.3649999999999993E-2</v>
      </c>
      <c r="D6" s="3"/>
      <c r="E6" s="3"/>
      <c r="F6" s="3"/>
      <c r="G6" s="3"/>
      <c r="I6" s="3" t="s">
        <v>116</v>
      </c>
      <c r="J6" s="16">
        <v>15.54</v>
      </c>
      <c r="K6" s="16">
        <v>2.06</v>
      </c>
      <c r="L6" s="3"/>
      <c r="M6" s="3"/>
      <c r="N6" s="3"/>
    </row>
    <row r="7" spans="2:14" ht="18" x14ac:dyDescent="0.35">
      <c r="B7" s="7" t="s">
        <v>175</v>
      </c>
      <c r="C7" s="8">
        <f>C5*C4/100 +C6</f>
        <v>0.10394139999999999</v>
      </c>
      <c r="D7" s="9">
        <f>C5*D4/100 +C6</f>
        <v>0.1199268</v>
      </c>
      <c r="E7" s="3"/>
      <c r="F7" s="201" t="s">
        <v>108</v>
      </c>
      <c r="G7" s="201"/>
      <c r="I7" s="3" t="s">
        <v>165</v>
      </c>
      <c r="J7" s="14">
        <f>J6*J5/10000</f>
        <v>2.1367499999999998E-2</v>
      </c>
      <c r="K7" s="14">
        <f>K6*K5/10000</f>
        <v>1.8128000000000003E-3</v>
      </c>
      <c r="L7" s="3"/>
      <c r="M7" s="201" t="s">
        <v>108</v>
      </c>
      <c r="N7" s="201"/>
    </row>
    <row r="8" spans="2:14" x14ac:dyDescent="0.3">
      <c r="B8" s="3"/>
      <c r="C8" s="3"/>
      <c r="D8" s="3"/>
      <c r="E8" s="3"/>
      <c r="F8" s="3"/>
      <c r="G8" s="3"/>
      <c r="I8" s="3" t="s">
        <v>113</v>
      </c>
      <c r="J8" s="3">
        <v>153</v>
      </c>
      <c r="K8" s="3">
        <v>97.88</v>
      </c>
      <c r="L8" s="3"/>
      <c r="M8" s="3"/>
      <c r="N8" s="3"/>
    </row>
    <row r="9" spans="2:14" x14ac:dyDescent="0.3">
      <c r="B9" s="3" t="s">
        <v>109</v>
      </c>
      <c r="C9" s="3">
        <v>0</v>
      </c>
      <c r="D9" s="3">
        <v>0</v>
      </c>
      <c r="E9" s="3"/>
      <c r="F9" s="3"/>
      <c r="G9" s="3"/>
      <c r="I9" s="3" t="s">
        <v>115</v>
      </c>
      <c r="J9" s="15">
        <f>(J4/J8)+J7</f>
        <v>6.7119133986928092E-2</v>
      </c>
      <c r="K9" s="15">
        <f>(K4/K8)+K7</f>
        <v>5.698239542296691E-2</v>
      </c>
      <c r="L9" s="3"/>
      <c r="M9" s="3"/>
      <c r="N9" s="3"/>
    </row>
    <row r="10" spans="2:14" x14ac:dyDescent="0.3">
      <c r="B10" s="3"/>
      <c r="C10" s="3"/>
      <c r="D10" s="3"/>
      <c r="E10" s="3"/>
      <c r="F10" s="3"/>
      <c r="G10" s="3"/>
      <c r="I10" s="3"/>
      <c r="J10" s="3"/>
      <c r="K10" s="3"/>
      <c r="L10" s="3"/>
      <c r="M10" s="3"/>
      <c r="N10" s="3"/>
    </row>
    <row r="11" spans="2:14" ht="15.6" x14ac:dyDescent="0.3">
      <c r="B11" s="10" t="s">
        <v>104</v>
      </c>
      <c r="C11" s="11">
        <f>G4*C7+G5*C9</f>
        <v>0.10394139999999999</v>
      </c>
      <c r="D11" s="11">
        <f>G4*D7+G5*C9</f>
        <v>0.1199268</v>
      </c>
      <c r="E11" s="3"/>
      <c r="F11" s="3"/>
      <c r="G11" s="3"/>
      <c r="I11" s="3" t="s">
        <v>109</v>
      </c>
      <c r="J11" s="3">
        <v>0</v>
      </c>
      <c r="K11" s="3">
        <v>0</v>
      </c>
      <c r="L11" s="3"/>
      <c r="M11" s="3"/>
      <c r="N11" s="3"/>
    </row>
    <row r="12" spans="2:14" x14ac:dyDescent="0.3">
      <c r="I12" s="3"/>
      <c r="J12" s="3"/>
      <c r="K12" s="3"/>
      <c r="L12" s="3"/>
      <c r="M12" s="3"/>
      <c r="N12" s="3"/>
    </row>
    <row r="13" spans="2:14" ht="18" x14ac:dyDescent="0.35">
      <c r="C13" s="201" t="s">
        <v>164</v>
      </c>
      <c r="D13" s="201"/>
      <c r="E13" s="60">
        <v>0</v>
      </c>
      <c r="I13" s="10" t="s">
        <v>104</v>
      </c>
      <c r="J13" s="11">
        <f>N4*J9+N5*J11</f>
        <v>6.7119133986928092E-2</v>
      </c>
      <c r="K13" s="11">
        <f>N4*K9+N5*J11</f>
        <v>5.698239542296691E-2</v>
      </c>
      <c r="L13" s="3"/>
      <c r="M13" s="3"/>
      <c r="N13" s="3"/>
    </row>
  </sheetData>
  <mergeCells count="7">
    <mergeCell ref="C13:D13"/>
    <mergeCell ref="F3:G3"/>
    <mergeCell ref="F7:G7"/>
    <mergeCell ref="B2:G2"/>
    <mergeCell ref="I2:N2"/>
    <mergeCell ref="M3:N3"/>
    <mergeCell ref="M7:N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C332-F28E-4594-81AE-05331B1231CB}">
  <dimension ref="B2:W15"/>
  <sheetViews>
    <sheetView workbookViewId="0">
      <selection activeCell="H18" sqref="H18"/>
    </sheetView>
  </sheetViews>
  <sheetFormatPr defaultRowHeight="14.4" x14ac:dyDescent="0.3"/>
  <cols>
    <col min="2" max="2" width="5.6640625" customWidth="1"/>
    <col min="3" max="3" width="11.109375" customWidth="1"/>
    <col min="4" max="4" width="10.6640625" customWidth="1"/>
    <col min="5" max="5" width="7.44140625" customWidth="1"/>
    <col min="6" max="6" width="11.33203125" customWidth="1"/>
    <col min="7" max="7" width="7.5546875" customWidth="1"/>
    <col min="8" max="8" width="7.88671875" customWidth="1"/>
  </cols>
  <sheetData>
    <row r="2" spans="2:23" ht="24.6" customHeight="1" x14ac:dyDescent="0.45">
      <c r="B2" s="207" t="s">
        <v>129</v>
      </c>
      <c r="C2" s="208"/>
      <c r="D2" s="208"/>
      <c r="E2" s="208"/>
      <c r="F2" s="208"/>
      <c r="G2" s="208"/>
      <c r="H2" s="208"/>
      <c r="I2" s="208"/>
      <c r="J2" s="208"/>
      <c r="K2" s="208"/>
      <c r="L2" s="208"/>
      <c r="M2" s="208"/>
      <c r="N2" s="208"/>
      <c r="O2" s="208"/>
      <c r="P2" s="208"/>
      <c r="Q2" s="208"/>
      <c r="R2" s="208"/>
      <c r="S2" s="208"/>
      <c r="T2" s="208"/>
      <c r="U2" s="208"/>
      <c r="V2" s="208"/>
      <c r="W2" s="209"/>
    </row>
    <row r="3" spans="2:23" ht="21" x14ac:dyDescent="0.4">
      <c r="B3" s="43" t="s">
        <v>0</v>
      </c>
      <c r="C3" s="43">
        <v>2023</v>
      </c>
      <c r="D3" s="43">
        <v>2022</v>
      </c>
      <c r="E3" s="35"/>
      <c r="F3" s="35"/>
      <c r="G3" s="35"/>
      <c r="H3" s="35"/>
      <c r="I3" s="35"/>
      <c r="J3" s="35"/>
      <c r="K3" s="36"/>
      <c r="L3" s="204" t="s">
        <v>79</v>
      </c>
      <c r="M3" s="205"/>
      <c r="N3" s="205"/>
      <c r="O3" s="205"/>
      <c r="P3" s="205"/>
      <c r="Q3" s="205"/>
      <c r="R3" s="205"/>
      <c r="S3" s="205"/>
      <c r="T3" s="205"/>
      <c r="U3" s="205"/>
      <c r="V3" s="205"/>
      <c r="W3" s="206"/>
    </row>
    <row r="4" spans="2:23" ht="15.6" x14ac:dyDescent="0.3">
      <c r="B4" s="29" t="s">
        <v>120</v>
      </c>
      <c r="C4" s="13">
        <v>0</v>
      </c>
      <c r="D4" s="13">
        <v>0</v>
      </c>
      <c r="E4" s="35"/>
      <c r="F4" s="222" t="s">
        <v>122</v>
      </c>
      <c r="G4" s="223"/>
      <c r="H4" s="223"/>
      <c r="I4" s="224"/>
      <c r="J4" s="35"/>
      <c r="K4" s="36"/>
      <c r="L4" s="219" t="s">
        <v>127</v>
      </c>
      <c r="M4" s="220"/>
      <c r="N4" s="220"/>
      <c r="O4" s="220"/>
      <c r="P4" s="220"/>
      <c r="Q4" s="220"/>
      <c r="R4" s="220"/>
      <c r="S4" s="220"/>
      <c r="T4" s="220"/>
      <c r="U4" s="220"/>
      <c r="V4" s="220"/>
      <c r="W4" s="221"/>
    </row>
    <row r="5" spans="2:23" ht="15.6" x14ac:dyDescent="0.3">
      <c r="B5" s="29" t="s">
        <v>121</v>
      </c>
      <c r="C5" s="13">
        <v>483.44</v>
      </c>
      <c r="D5" s="13">
        <v>483.44</v>
      </c>
      <c r="E5" s="35"/>
      <c r="F5" s="225" t="s">
        <v>123</v>
      </c>
      <c r="G5" s="226"/>
      <c r="H5" s="226"/>
      <c r="I5" s="227"/>
      <c r="J5" s="35"/>
      <c r="K5" s="36"/>
      <c r="L5" s="216"/>
      <c r="M5" s="217"/>
      <c r="N5" s="217"/>
      <c r="O5" s="217"/>
      <c r="P5" s="217"/>
      <c r="Q5" s="217"/>
      <c r="R5" s="217"/>
      <c r="S5" s="217"/>
      <c r="T5" s="217"/>
      <c r="U5" s="217"/>
      <c r="V5" s="217"/>
      <c r="W5" s="218"/>
    </row>
    <row r="6" spans="2:23" x14ac:dyDescent="0.3">
      <c r="B6" s="39"/>
      <c r="C6" s="35"/>
      <c r="D6" s="35"/>
      <c r="E6" s="35"/>
      <c r="F6" s="35"/>
      <c r="G6" s="35"/>
      <c r="H6" s="35"/>
      <c r="I6" s="35"/>
      <c r="J6" s="35"/>
      <c r="K6" s="36"/>
      <c r="L6" s="216" t="s">
        <v>128</v>
      </c>
      <c r="M6" s="217"/>
      <c r="N6" s="217"/>
      <c r="O6" s="217"/>
      <c r="P6" s="217"/>
      <c r="Q6" s="217"/>
      <c r="R6" s="217"/>
      <c r="S6" s="217"/>
      <c r="T6" s="217"/>
      <c r="U6" s="217"/>
      <c r="V6" s="217"/>
      <c r="W6" s="218"/>
    </row>
    <row r="7" spans="2:23" ht="14.4" customHeight="1" x14ac:dyDescent="0.3">
      <c r="B7" s="39"/>
      <c r="C7" s="35"/>
      <c r="D7" s="35"/>
      <c r="E7" s="35"/>
      <c r="F7" s="35"/>
      <c r="G7" s="35"/>
      <c r="H7" s="35"/>
      <c r="I7" s="35"/>
      <c r="J7" s="35"/>
      <c r="K7" s="36"/>
      <c r="L7" s="216"/>
      <c r="M7" s="217"/>
      <c r="N7" s="217"/>
      <c r="O7" s="217"/>
      <c r="P7" s="217"/>
      <c r="Q7" s="217"/>
      <c r="R7" s="217"/>
      <c r="S7" s="217"/>
      <c r="T7" s="217"/>
      <c r="U7" s="217"/>
      <c r="V7" s="217"/>
      <c r="W7" s="218"/>
    </row>
    <row r="8" spans="2:23" x14ac:dyDescent="0.3">
      <c r="B8" s="213" t="s">
        <v>139</v>
      </c>
      <c r="C8" s="213"/>
      <c r="D8" s="213"/>
      <c r="E8" s="213"/>
      <c r="F8" s="213"/>
      <c r="G8" s="213"/>
      <c r="H8" s="213"/>
      <c r="I8" s="35"/>
      <c r="J8" s="35"/>
      <c r="K8" s="36"/>
      <c r="L8" s="216" t="s">
        <v>124</v>
      </c>
      <c r="M8" s="217"/>
      <c r="N8" s="217"/>
      <c r="O8" s="217"/>
      <c r="P8" s="217"/>
      <c r="Q8" s="217"/>
      <c r="R8" s="217"/>
      <c r="S8" s="217"/>
      <c r="T8" s="217"/>
      <c r="U8" s="217"/>
      <c r="V8" s="35"/>
      <c r="W8" s="36"/>
    </row>
    <row r="9" spans="2:23" ht="18" x14ac:dyDescent="0.3">
      <c r="B9" s="30" t="s">
        <v>1</v>
      </c>
      <c r="C9" s="31" t="s">
        <v>130</v>
      </c>
      <c r="D9" s="31" t="s">
        <v>131</v>
      </c>
      <c r="E9" s="31" t="s">
        <v>132</v>
      </c>
      <c r="F9" s="210" t="s">
        <v>138</v>
      </c>
      <c r="G9" s="211"/>
      <c r="H9" s="212"/>
      <c r="I9" s="35"/>
      <c r="J9" s="35"/>
      <c r="K9" s="36"/>
      <c r="L9" s="216"/>
      <c r="M9" s="217"/>
      <c r="N9" s="217"/>
      <c r="O9" s="217"/>
      <c r="P9" s="217"/>
      <c r="Q9" s="217"/>
      <c r="R9" s="217"/>
      <c r="S9" s="217"/>
      <c r="T9" s="217"/>
      <c r="U9" s="217"/>
      <c r="V9" s="35"/>
      <c r="W9" s="36"/>
    </row>
    <row r="10" spans="2:23" ht="18" x14ac:dyDescent="0.3">
      <c r="B10" s="31"/>
      <c r="C10" s="30"/>
      <c r="D10" s="32" t="s">
        <v>133</v>
      </c>
      <c r="E10" s="32" t="s">
        <v>133</v>
      </c>
      <c r="F10" s="31" t="s">
        <v>134</v>
      </c>
      <c r="G10" s="31" t="s">
        <v>135</v>
      </c>
      <c r="H10" s="31" t="s">
        <v>136</v>
      </c>
      <c r="I10" s="35"/>
      <c r="J10" s="35"/>
      <c r="K10" s="36"/>
      <c r="L10" s="39"/>
      <c r="M10" s="214" t="s">
        <v>125</v>
      </c>
      <c r="N10" s="214"/>
      <c r="O10" s="214"/>
      <c r="P10" s="214"/>
      <c r="Q10" s="214"/>
      <c r="R10" s="214"/>
      <c r="S10" s="214"/>
      <c r="T10" s="214"/>
      <c r="U10" s="214"/>
      <c r="V10" s="40"/>
      <c r="W10" s="36"/>
    </row>
    <row r="11" spans="2:23" x14ac:dyDescent="0.3">
      <c r="B11" s="31">
        <v>2023</v>
      </c>
      <c r="C11" s="33" t="s">
        <v>137</v>
      </c>
      <c r="D11" s="34">
        <v>600</v>
      </c>
      <c r="E11" s="34">
        <v>483.4</v>
      </c>
      <c r="F11" s="33">
        <v>483439910</v>
      </c>
      <c r="G11" s="34">
        <v>10</v>
      </c>
      <c r="H11" s="34">
        <v>483.4</v>
      </c>
      <c r="I11" s="35"/>
      <c r="J11" s="35"/>
      <c r="K11" s="36"/>
      <c r="L11" s="39"/>
      <c r="M11" s="214"/>
      <c r="N11" s="214"/>
      <c r="O11" s="214"/>
      <c r="P11" s="214"/>
      <c r="Q11" s="214"/>
      <c r="R11" s="214"/>
      <c r="S11" s="214"/>
      <c r="T11" s="214"/>
      <c r="U11" s="214"/>
      <c r="V11" s="40"/>
      <c r="W11" s="36"/>
    </row>
    <row r="12" spans="2:23" x14ac:dyDescent="0.3">
      <c r="B12" s="31">
        <v>2022</v>
      </c>
      <c r="C12" s="33" t="s">
        <v>137</v>
      </c>
      <c r="D12" s="34">
        <v>600</v>
      </c>
      <c r="E12" s="34">
        <v>483.4</v>
      </c>
      <c r="F12" s="33">
        <v>483439910</v>
      </c>
      <c r="G12" s="34">
        <v>10</v>
      </c>
      <c r="H12" s="34">
        <v>483.4</v>
      </c>
      <c r="I12" s="35"/>
      <c r="J12" s="35"/>
      <c r="K12" s="36"/>
      <c r="L12" s="39"/>
      <c r="M12" s="214" t="s">
        <v>126</v>
      </c>
      <c r="N12" s="214"/>
      <c r="O12" s="214"/>
      <c r="P12" s="214"/>
      <c r="Q12" s="214"/>
      <c r="R12" s="214"/>
      <c r="S12" s="214"/>
      <c r="T12" s="214"/>
      <c r="U12" s="214"/>
      <c r="V12" s="40"/>
      <c r="W12" s="36"/>
    </row>
    <row r="13" spans="2:23" ht="14.4" customHeight="1" x14ac:dyDescent="0.3">
      <c r="B13" s="41"/>
      <c r="C13" s="37"/>
      <c r="D13" s="37"/>
      <c r="E13" s="37"/>
      <c r="F13" s="37"/>
      <c r="G13" s="37"/>
      <c r="H13" s="37"/>
      <c r="I13" s="37"/>
      <c r="J13" s="37"/>
      <c r="K13" s="38"/>
      <c r="L13" s="41"/>
      <c r="M13" s="215"/>
      <c r="N13" s="215"/>
      <c r="O13" s="215"/>
      <c r="P13" s="215"/>
      <c r="Q13" s="215"/>
      <c r="R13" s="215"/>
      <c r="S13" s="215"/>
      <c r="T13" s="215"/>
      <c r="U13" s="215"/>
      <c r="V13" s="42"/>
      <c r="W13" s="38"/>
    </row>
    <row r="15" spans="2:23" ht="14.4" customHeight="1" x14ac:dyDescent="0.3"/>
  </sheetData>
  <mergeCells count="11">
    <mergeCell ref="M12:U13"/>
    <mergeCell ref="L6:W7"/>
    <mergeCell ref="L4:W5"/>
    <mergeCell ref="L8:U9"/>
    <mergeCell ref="F4:I4"/>
    <mergeCell ref="F5:I5"/>
    <mergeCell ref="L3:W3"/>
    <mergeCell ref="B2:W2"/>
    <mergeCell ref="F9:H9"/>
    <mergeCell ref="B8:H8"/>
    <mergeCell ref="M10:U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AB67"/>
  <sheetViews>
    <sheetView zoomScale="41" zoomScaleNormal="42" workbookViewId="0">
      <selection activeCell="M3" sqref="M3"/>
    </sheetView>
  </sheetViews>
  <sheetFormatPr defaultColWidth="9.109375" defaultRowHeight="14.4" x14ac:dyDescent="0.3"/>
  <cols>
    <col min="1" max="1" width="9.109375" style="1"/>
    <col min="2" max="2" width="19.109375" style="1" bestFit="1" customWidth="1"/>
    <col min="3" max="3" width="21.44140625" style="1" customWidth="1"/>
    <col min="4" max="4" width="18" style="1" bestFit="1" customWidth="1"/>
    <col min="5" max="5" width="10.88671875" style="1" bestFit="1" customWidth="1"/>
    <col min="6" max="12" width="9.109375" style="1"/>
    <col min="13" max="13" width="155.6640625" style="1" customWidth="1"/>
    <col min="14" max="14" width="9.109375" style="1"/>
    <col min="15" max="15" width="12.5546875" style="1" bestFit="1" customWidth="1"/>
    <col min="16" max="16" width="11.33203125" style="1" bestFit="1" customWidth="1"/>
    <col min="17" max="27" width="9.109375" style="1"/>
    <col min="28" max="28" width="43.21875" style="1" customWidth="1"/>
    <col min="29" max="16384" width="9.109375" style="1"/>
  </cols>
  <sheetData>
    <row r="3" spans="2:28" ht="40.799999999999997" customHeight="1" x14ac:dyDescent="0.3">
      <c r="B3" s="228" t="s">
        <v>174</v>
      </c>
      <c r="C3" s="229"/>
      <c r="D3" s="229"/>
      <c r="E3" s="229"/>
      <c r="F3" s="229"/>
      <c r="G3" s="229"/>
      <c r="H3" s="229"/>
      <c r="I3" s="229"/>
      <c r="J3" s="229"/>
      <c r="K3" s="229"/>
      <c r="L3" s="230"/>
    </row>
    <row r="4" spans="2:28" x14ac:dyDescent="0.3">
      <c r="B4" s="231"/>
      <c r="C4" s="232"/>
      <c r="D4" s="232"/>
      <c r="E4" s="232"/>
      <c r="F4" s="232"/>
      <c r="G4" s="232"/>
      <c r="H4" s="232"/>
      <c r="I4" s="232"/>
      <c r="J4" s="232"/>
      <c r="K4" s="232"/>
      <c r="L4" s="233"/>
    </row>
    <row r="5" spans="2:28" ht="36.6" x14ac:dyDescent="0.35">
      <c r="B5" s="142" t="s">
        <v>48</v>
      </c>
      <c r="C5" s="92"/>
      <c r="D5" s="92"/>
      <c r="E5" s="92"/>
      <c r="F5" s="92"/>
      <c r="G5" s="92"/>
      <c r="H5" s="92"/>
      <c r="I5" s="92"/>
      <c r="J5" s="92"/>
      <c r="K5" s="92"/>
      <c r="L5" s="117"/>
      <c r="M5" s="139" t="s">
        <v>67</v>
      </c>
      <c r="N5" s="91"/>
      <c r="O5" s="234" t="s">
        <v>68</v>
      </c>
      <c r="P5" s="234"/>
      <c r="Q5" s="234"/>
      <c r="R5" s="234"/>
      <c r="S5" s="234"/>
      <c r="T5" s="234"/>
      <c r="U5" s="234"/>
      <c r="V5" s="234"/>
      <c r="W5" s="234"/>
      <c r="X5" s="234"/>
      <c r="Y5" s="234"/>
      <c r="Z5" s="234"/>
      <c r="AA5" s="234"/>
      <c r="AB5" s="235"/>
    </row>
    <row r="6" spans="2:28" ht="21" x14ac:dyDescent="0.4">
      <c r="B6" s="45" t="s">
        <v>0</v>
      </c>
      <c r="C6" s="45" t="s">
        <v>49</v>
      </c>
      <c r="D6" s="45" t="s">
        <v>51</v>
      </c>
      <c r="E6" s="45" t="s">
        <v>50</v>
      </c>
      <c r="F6" s="92"/>
      <c r="G6" s="92"/>
      <c r="H6" s="92"/>
      <c r="I6" s="92"/>
      <c r="J6" s="92"/>
      <c r="K6" s="92"/>
      <c r="L6" s="117"/>
      <c r="M6" s="110"/>
      <c r="N6" s="93"/>
      <c r="O6" s="93"/>
      <c r="P6" s="93"/>
      <c r="Q6" s="93"/>
      <c r="R6" s="93"/>
      <c r="S6" s="93"/>
      <c r="T6" s="93"/>
      <c r="U6" s="93"/>
      <c r="V6" s="93"/>
      <c r="W6" s="93"/>
      <c r="X6" s="93"/>
      <c r="Y6" s="93"/>
      <c r="Z6" s="93"/>
      <c r="AA6" s="93"/>
      <c r="AB6" s="94"/>
    </row>
    <row r="7" spans="2:28" ht="21" x14ac:dyDescent="0.4">
      <c r="B7" s="45">
        <v>2023</v>
      </c>
      <c r="C7" s="46">
        <v>45251</v>
      </c>
      <c r="D7" s="45">
        <v>3.6</v>
      </c>
      <c r="E7" s="45">
        <v>36</v>
      </c>
      <c r="F7" s="92"/>
      <c r="G7" s="92"/>
      <c r="H7" s="92"/>
      <c r="I7" s="92"/>
      <c r="J7" s="92"/>
      <c r="K7" s="92"/>
      <c r="L7" s="117"/>
      <c r="M7" s="110"/>
      <c r="N7" s="93"/>
      <c r="O7" s="238" t="s">
        <v>69</v>
      </c>
      <c r="P7" s="238"/>
      <c r="Q7" s="238"/>
      <c r="R7" s="238"/>
      <c r="S7" s="238"/>
      <c r="T7" s="238"/>
      <c r="U7" s="238"/>
      <c r="V7" s="238"/>
      <c r="W7" s="238"/>
      <c r="X7" s="238"/>
      <c r="Y7" s="238"/>
      <c r="Z7" s="238"/>
      <c r="AA7" s="93"/>
      <c r="AB7" s="94"/>
    </row>
    <row r="8" spans="2:28" ht="21" customHeight="1" x14ac:dyDescent="0.4">
      <c r="B8" s="45"/>
      <c r="C8" s="46">
        <v>45133</v>
      </c>
      <c r="D8" s="45">
        <v>3.4</v>
      </c>
      <c r="E8" s="45">
        <v>34</v>
      </c>
      <c r="F8" s="92"/>
      <c r="G8" s="92"/>
      <c r="H8" s="92"/>
      <c r="I8" s="92"/>
      <c r="J8" s="92"/>
      <c r="K8" s="92"/>
      <c r="L8" s="117"/>
      <c r="M8" s="246" t="s">
        <v>145</v>
      </c>
      <c r="N8" s="93"/>
      <c r="O8" s="236" t="s">
        <v>140</v>
      </c>
      <c r="P8" s="236"/>
      <c r="Q8" s="236"/>
      <c r="R8" s="236"/>
      <c r="S8" s="236"/>
      <c r="T8" s="236"/>
      <c r="U8" s="236"/>
      <c r="V8" s="236"/>
      <c r="W8" s="236"/>
      <c r="X8" s="236"/>
      <c r="Y8" s="236"/>
      <c r="Z8" s="236"/>
      <c r="AA8" s="236"/>
      <c r="AB8" s="237"/>
    </row>
    <row r="9" spans="2:28" ht="15" customHeight="1" x14ac:dyDescent="0.4">
      <c r="B9" s="45">
        <v>2022</v>
      </c>
      <c r="C9" s="46">
        <v>44883</v>
      </c>
      <c r="D9" s="45">
        <v>2.7</v>
      </c>
      <c r="E9" s="45">
        <v>27</v>
      </c>
      <c r="F9" s="92"/>
      <c r="G9" s="92"/>
      <c r="H9" s="92"/>
      <c r="I9" s="92"/>
      <c r="J9" s="92"/>
      <c r="K9" s="92"/>
      <c r="L9" s="117"/>
      <c r="M9" s="246"/>
      <c r="N9" s="93"/>
      <c r="O9" s="236"/>
      <c r="P9" s="236"/>
      <c r="Q9" s="236"/>
      <c r="R9" s="236"/>
      <c r="S9" s="236"/>
      <c r="T9" s="236"/>
      <c r="U9" s="236"/>
      <c r="V9" s="236"/>
      <c r="W9" s="236"/>
      <c r="X9" s="236"/>
      <c r="Y9" s="236"/>
      <c r="Z9" s="236"/>
      <c r="AA9" s="236"/>
      <c r="AB9" s="237"/>
    </row>
    <row r="10" spans="2:28" ht="15" customHeight="1" x14ac:dyDescent="0.4">
      <c r="B10" s="45"/>
      <c r="C10" s="46">
        <v>44768</v>
      </c>
      <c r="D10" s="45">
        <v>2.4</v>
      </c>
      <c r="E10" s="45">
        <v>24</v>
      </c>
      <c r="F10" s="92"/>
      <c r="G10" s="92"/>
      <c r="H10" s="92"/>
      <c r="I10" s="92"/>
      <c r="J10" s="92"/>
      <c r="K10" s="92"/>
      <c r="L10" s="117"/>
      <c r="M10" s="246"/>
      <c r="N10" s="93"/>
      <c r="O10" s="236"/>
      <c r="P10" s="236"/>
      <c r="Q10" s="236"/>
      <c r="R10" s="236"/>
      <c r="S10" s="236"/>
      <c r="T10" s="236"/>
      <c r="U10" s="236"/>
      <c r="V10" s="236"/>
      <c r="W10" s="236"/>
      <c r="X10" s="236"/>
      <c r="Y10" s="236"/>
      <c r="Z10" s="236"/>
      <c r="AA10" s="236"/>
      <c r="AB10" s="237"/>
    </row>
    <row r="11" spans="2:28" ht="21" x14ac:dyDescent="0.4">
      <c r="B11" s="45">
        <v>2021</v>
      </c>
      <c r="C11" s="46">
        <v>44524</v>
      </c>
      <c r="D11" s="45">
        <v>1.6</v>
      </c>
      <c r="E11" s="45">
        <v>16</v>
      </c>
      <c r="F11" s="92"/>
      <c r="G11" s="92"/>
      <c r="H11" s="92"/>
      <c r="I11" s="92"/>
      <c r="J11" s="92"/>
      <c r="K11" s="92"/>
      <c r="L11" s="117"/>
      <c r="M11" s="246"/>
      <c r="N11" s="93"/>
      <c r="O11" s="236"/>
      <c r="P11" s="236"/>
      <c r="Q11" s="236"/>
      <c r="R11" s="236"/>
      <c r="S11" s="236"/>
      <c r="T11" s="236"/>
      <c r="U11" s="236"/>
      <c r="V11" s="236"/>
      <c r="W11" s="236"/>
      <c r="X11" s="236"/>
      <c r="Y11" s="236"/>
      <c r="Z11" s="236"/>
      <c r="AA11" s="236"/>
      <c r="AB11" s="237"/>
    </row>
    <row r="12" spans="2:28" ht="21" x14ac:dyDescent="0.4">
      <c r="B12" s="45"/>
      <c r="C12" s="46">
        <v>44413</v>
      </c>
      <c r="D12" s="45">
        <v>2.4</v>
      </c>
      <c r="E12" s="45">
        <v>24</v>
      </c>
      <c r="F12" s="92"/>
      <c r="G12" s="92"/>
      <c r="H12" s="92"/>
      <c r="I12" s="92"/>
      <c r="J12" s="92"/>
      <c r="K12" s="92"/>
      <c r="L12" s="117"/>
      <c r="M12" s="110"/>
      <c r="N12" s="93"/>
      <c r="O12" s="236"/>
      <c r="P12" s="236"/>
      <c r="Q12" s="236"/>
      <c r="R12" s="236"/>
      <c r="S12" s="236"/>
      <c r="T12" s="236"/>
      <c r="U12" s="236"/>
      <c r="V12" s="236"/>
      <c r="W12" s="236"/>
      <c r="X12" s="236"/>
      <c r="Y12" s="236"/>
      <c r="Z12" s="236"/>
      <c r="AA12" s="236"/>
      <c r="AB12" s="237"/>
    </row>
    <row r="13" spans="2:28" ht="21" x14ac:dyDescent="0.4">
      <c r="B13" s="95"/>
      <c r="C13" s="96"/>
      <c r="D13" s="92"/>
      <c r="E13" s="92"/>
      <c r="F13" s="92"/>
      <c r="G13" s="92"/>
      <c r="H13" s="92"/>
      <c r="I13" s="92"/>
      <c r="J13" s="92"/>
      <c r="K13" s="92"/>
      <c r="L13" s="117"/>
      <c r="M13" s="110"/>
      <c r="N13" s="93"/>
      <c r="O13" s="236"/>
      <c r="P13" s="236"/>
      <c r="Q13" s="236"/>
      <c r="R13" s="236"/>
      <c r="S13" s="236"/>
      <c r="T13" s="236"/>
      <c r="U13" s="236"/>
      <c r="V13" s="236"/>
      <c r="W13" s="236"/>
      <c r="X13" s="236"/>
      <c r="Y13" s="236"/>
      <c r="Z13" s="236"/>
      <c r="AA13" s="236"/>
      <c r="AB13" s="237"/>
    </row>
    <row r="14" spans="2:28" ht="15" customHeight="1" x14ac:dyDescent="0.4">
      <c r="B14" s="95"/>
      <c r="C14" s="96"/>
      <c r="D14" s="92"/>
      <c r="E14" s="92"/>
      <c r="F14" s="92"/>
      <c r="G14" s="92"/>
      <c r="H14" s="92"/>
      <c r="I14" s="92"/>
      <c r="J14" s="92"/>
      <c r="K14" s="92"/>
      <c r="L14" s="117"/>
      <c r="M14" s="110"/>
      <c r="N14" s="93"/>
      <c r="O14" s="236" t="s">
        <v>141</v>
      </c>
      <c r="P14" s="236"/>
      <c r="Q14" s="236"/>
      <c r="R14" s="236"/>
      <c r="S14" s="236"/>
      <c r="T14" s="236"/>
      <c r="U14" s="236"/>
      <c r="V14" s="236"/>
      <c r="W14" s="236"/>
      <c r="X14" s="236"/>
      <c r="Y14" s="236"/>
      <c r="Z14" s="236"/>
      <c r="AA14" s="236"/>
      <c r="AB14" s="237"/>
    </row>
    <row r="15" spans="2:28" ht="21" x14ac:dyDescent="0.4">
      <c r="B15" s="95"/>
      <c r="C15" s="96"/>
      <c r="D15" s="92"/>
      <c r="E15" s="92"/>
      <c r="F15" s="92"/>
      <c r="G15" s="92"/>
      <c r="H15" s="92"/>
      <c r="I15" s="92"/>
      <c r="J15" s="92"/>
      <c r="K15" s="92"/>
      <c r="L15" s="117"/>
      <c r="M15" s="110"/>
      <c r="N15" s="93"/>
      <c r="O15" s="236"/>
      <c r="P15" s="236"/>
      <c r="Q15" s="236"/>
      <c r="R15" s="236"/>
      <c r="S15" s="236"/>
      <c r="T15" s="236"/>
      <c r="U15" s="236"/>
      <c r="V15" s="236"/>
      <c r="W15" s="236"/>
      <c r="X15" s="236"/>
      <c r="Y15" s="236"/>
      <c r="Z15" s="236"/>
      <c r="AA15" s="236"/>
      <c r="AB15" s="237"/>
    </row>
    <row r="16" spans="2:28" ht="21" x14ac:dyDescent="0.4">
      <c r="B16" s="118"/>
      <c r="C16" s="119"/>
      <c r="D16" s="120"/>
      <c r="E16" s="120"/>
      <c r="F16" s="120"/>
      <c r="G16" s="120"/>
      <c r="H16" s="120"/>
      <c r="I16" s="120"/>
      <c r="J16" s="120"/>
      <c r="K16" s="120"/>
      <c r="L16" s="121"/>
      <c r="M16" s="110"/>
      <c r="N16" s="93"/>
      <c r="O16" s="236"/>
      <c r="P16" s="236"/>
      <c r="Q16" s="236"/>
      <c r="R16" s="236"/>
      <c r="S16" s="236"/>
      <c r="T16" s="236"/>
      <c r="U16" s="236"/>
      <c r="V16" s="236"/>
      <c r="W16" s="236"/>
      <c r="X16" s="236"/>
      <c r="Y16" s="236"/>
      <c r="Z16" s="236"/>
      <c r="AA16" s="236"/>
      <c r="AB16" s="237"/>
    </row>
    <row r="17" spans="2:28" ht="21" x14ac:dyDescent="0.4">
      <c r="B17" s="122"/>
      <c r="C17" s="123"/>
      <c r="D17" s="123"/>
      <c r="E17" s="123"/>
      <c r="F17" s="123"/>
      <c r="G17" s="123"/>
      <c r="H17" s="123"/>
      <c r="I17" s="123"/>
      <c r="J17" s="123"/>
      <c r="K17" s="123"/>
      <c r="L17" s="124"/>
      <c r="M17" s="111"/>
      <c r="N17" s="93"/>
      <c r="O17" s="236"/>
      <c r="P17" s="236"/>
      <c r="Q17" s="236"/>
      <c r="R17" s="236"/>
      <c r="S17" s="236"/>
      <c r="T17" s="236"/>
      <c r="U17" s="236"/>
      <c r="V17" s="236"/>
      <c r="W17" s="236"/>
      <c r="X17" s="236"/>
      <c r="Y17" s="236"/>
      <c r="Z17" s="236"/>
      <c r="AA17" s="236"/>
      <c r="AB17" s="237"/>
    </row>
    <row r="18" spans="2:28" ht="21" x14ac:dyDescent="0.4">
      <c r="B18" s="240" t="s">
        <v>53</v>
      </c>
      <c r="C18" s="240"/>
      <c r="D18" s="49"/>
      <c r="E18" s="49"/>
      <c r="F18" s="49"/>
      <c r="G18" s="49"/>
      <c r="H18" s="49"/>
      <c r="I18" s="49"/>
      <c r="J18" s="49"/>
      <c r="K18" s="49"/>
      <c r="L18" s="125"/>
      <c r="M18" s="244" t="s">
        <v>146</v>
      </c>
      <c r="N18" s="93"/>
      <c r="O18" s="93"/>
      <c r="P18" s="93"/>
      <c r="Q18" s="93"/>
      <c r="R18" s="93"/>
      <c r="S18" s="93"/>
      <c r="T18" s="93"/>
      <c r="U18" s="93"/>
      <c r="V18" s="93"/>
      <c r="W18" s="93"/>
      <c r="X18" s="93"/>
      <c r="Y18" s="93"/>
      <c r="Z18" s="93"/>
      <c r="AA18" s="93"/>
      <c r="AB18" s="94"/>
    </row>
    <row r="19" spans="2:28" ht="21" x14ac:dyDescent="0.4">
      <c r="B19" s="50" t="s">
        <v>0</v>
      </c>
      <c r="C19" s="50" t="s">
        <v>52</v>
      </c>
      <c r="D19" s="49"/>
      <c r="E19" s="49"/>
      <c r="F19" s="49"/>
      <c r="G19" s="49"/>
      <c r="H19" s="49"/>
      <c r="I19" s="49"/>
      <c r="J19" s="49"/>
      <c r="K19" s="49"/>
      <c r="L19" s="125"/>
      <c r="M19" s="244"/>
      <c r="N19" s="93"/>
      <c r="O19" s="238" t="s">
        <v>70</v>
      </c>
      <c r="P19" s="238"/>
      <c r="Q19" s="238"/>
      <c r="R19" s="238"/>
      <c r="S19" s="238"/>
      <c r="T19" s="238"/>
      <c r="U19" s="238"/>
      <c r="V19" s="238"/>
      <c r="W19" s="238"/>
      <c r="X19" s="238"/>
      <c r="Y19" s="238"/>
      <c r="Z19" s="238"/>
      <c r="AA19" s="238"/>
      <c r="AB19" s="239"/>
    </row>
    <row r="20" spans="2:28" ht="21" x14ac:dyDescent="0.4">
      <c r="B20" s="140">
        <v>2023</v>
      </c>
      <c r="C20" s="140">
        <v>18.61</v>
      </c>
      <c r="D20" s="49"/>
      <c r="E20" s="49"/>
      <c r="F20" s="49"/>
      <c r="G20" s="49"/>
      <c r="H20" s="49"/>
      <c r="I20" s="49"/>
      <c r="J20" s="49"/>
      <c r="K20" s="49"/>
      <c r="L20" s="125"/>
      <c r="M20" s="244"/>
      <c r="N20" s="93"/>
      <c r="O20" s="93"/>
      <c r="P20" s="93"/>
      <c r="Q20" s="93"/>
      <c r="R20" s="93"/>
      <c r="S20" s="93"/>
      <c r="T20" s="93"/>
      <c r="U20" s="93"/>
      <c r="V20" s="93"/>
      <c r="W20" s="93"/>
      <c r="X20" s="93"/>
      <c r="Y20" s="93"/>
      <c r="Z20" s="93"/>
      <c r="AA20" s="93"/>
      <c r="AB20" s="94"/>
    </row>
    <row r="21" spans="2:28" ht="15" customHeight="1" x14ac:dyDescent="0.4">
      <c r="B21" s="50">
        <v>2022</v>
      </c>
      <c r="C21" s="50">
        <v>13.74</v>
      </c>
      <c r="D21" s="49"/>
      <c r="E21" s="49"/>
      <c r="F21" s="49"/>
      <c r="G21" s="49"/>
      <c r="H21" s="49"/>
      <c r="I21" s="49"/>
      <c r="J21" s="49"/>
      <c r="K21" s="49"/>
      <c r="L21" s="125"/>
      <c r="M21" s="244"/>
      <c r="N21" s="93"/>
      <c r="O21" s="236" t="s">
        <v>142</v>
      </c>
      <c r="P21" s="236"/>
      <c r="Q21" s="236"/>
      <c r="R21" s="236"/>
      <c r="S21" s="236"/>
      <c r="T21" s="236"/>
      <c r="U21" s="236"/>
      <c r="V21" s="236"/>
      <c r="W21" s="236"/>
      <c r="X21" s="236"/>
      <c r="Y21" s="236"/>
      <c r="Z21" s="236"/>
      <c r="AA21" s="236"/>
      <c r="AB21" s="237"/>
    </row>
    <row r="22" spans="2:28" ht="21" x14ac:dyDescent="0.4">
      <c r="B22" s="50">
        <v>2021</v>
      </c>
      <c r="C22" s="50">
        <v>14.99</v>
      </c>
      <c r="D22" s="49"/>
      <c r="E22" s="49"/>
      <c r="F22" s="49"/>
      <c r="G22" s="49"/>
      <c r="H22" s="49"/>
      <c r="I22" s="49"/>
      <c r="J22" s="49"/>
      <c r="K22" s="49"/>
      <c r="L22" s="125"/>
      <c r="M22" s="111"/>
      <c r="N22" s="93"/>
      <c r="O22" s="236"/>
      <c r="P22" s="236"/>
      <c r="Q22" s="236"/>
      <c r="R22" s="236"/>
      <c r="S22" s="236"/>
      <c r="T22" s="236"/>
      <c r="U22" s="236"/>
      <c r="V22" s="236"/>
      <c r="W22" s="236"/>
      <c r="X22" s="236"/>
      <c r="Y22" s="236"/>
      <c r="Z22" s="236"/>
      <c r="AA22" s="236"/>
      <c r="AB22" s="237"/>
    </row>
    <row r="23" spans="2:28" ht="21" x14ac:dyDescent="0.4">
      <c r="B23" s="50">
        <v>2020</v>
      </c>
      <c r="C23" s="50">
        <v>16.34</v>
      </c>
      <c r="D23" s="49"/>
      <c r="E23" s="49"/>
      <c r="F23" s="49"/>
      <c r="G23" s="49"/>
      <c r="H23" s="49"/>
      <c r="I23" s="49"/>
      <c r="J23" s="49"/>
      <c r="K23" s="49"/>
      <c r="L23" s="125"/>
      <c r="M23" s="111"/>
      <c r="N23" s="93"/>
      <c r="O23" s="236"/>
      <c r="P23" s="236"/>
      <c r="Q23" s="236"/>
      <c r="R23" s="236"/>
      <c r="S23" s="236"/>
      <c r="T23" s="236"/>
      <c r="U23" s="236"/>
      <c r="V23" s="236"/>
      <c r="W23" s="236"/>
      <c r="X23" s="236"/>
      <c r="Y23" s="236"/>
      <c r="Z23" s="236"/>
      <c r="AA23" s="236"/>
      <c r="AB23" s="237"/>
    </row>
    <row r="24" spans="2:28" ht="21" x14ac:dyDescent="0.4">
      <c r="B24" s="97"/>
      <c r="C24" s="49"/>
      <c r="D24" s="49"/>
      <c r="E24" s="49"/>
      <c r="F24" s="49"/>
      <c r="G24" s="49"/>
      <c r="H24" s="49"/>
      <c r="I24" s="49"/>
      <c r="J24" s="49"/>
      <c r="K24" s="49"/>
      <c r="L24" s="125"/>
      <c r="M24" s="111"/>
      <c r="N24" s="93"/>
      <c r="O24" s="98"/>
      <c r="P24" s="93"/>
      <c r="Q24" s="93"/>
      <c r="R24" s="93"/>
      <c r="S24" s="93"/>
      <c r="T24" s="93"/>
      <c r="U24" s="93"/>
      <c r="V24" s="93"/>
      <c r="W24" s="93"/>
      <c r="X24" s="93"/>
      <c r="Y24" s="93"/>
      <c r="Z24" s="93"/>
      <c r="AA24" s="93"/>
      <c r="AB24" s="94"/>
    </row>
    <row r="25" spans="2:28" ht="15" customHeight="1" x14ac:dyDescent="0.4">
      <c r="B25" s="97"/>
      <c r="C25" s="49"/>
      <c r="D25" s="49"/>
      <c r="E25" s="49"/>
      <c r="F25" s="49"/>
      <c r="G25" s="49"/>
      <c r="H25" s="49"/>
      <c r="I25" s="49"/>
      <c r="J25" s="49"/>
      <c r="K25" s="49"/>
      <c r="L25" s="125"/>
      <c r="M25" s="111"/>
      <c r="N25" s="93"/>
      <c r="O25" s="236" t="s">
        <v>143</v>
      </c>
      <c r="P25" s="236"/>
      <c r="Q25" s="236"/>
      <c r="R25" s="236"/>
      <c r="S25" s="236"/>
      <c r="T25" s="236"/>
      <c r="U25" s="236"/>
      <c r="V25" s="236"/>
      <c r="W25" s="236"/>
      <c r="X25" s="236"/>
      <c r="Y25" s="236"/>
      <c r="Z25" s="236"/>
      <c r="AA25" s="236"/>
      <c r="AB25" s="237"/>
    </row>
    <row r="26" spans="2:28" ht="21" x14ac:dyDescent="0.4">
      <c r="B26" s="97"/>
      <c r="C26" s="49"/>
      <c r="D26" s="49"/>
      <c r="E26" s="49"/>
      <c r="F26" s="49"/>
      <c r="G26" s="49"/>
      <c r="H26" s="49"/>
      <c r="I26" s="49"/>
      <c r="J26" s="49"/>
      <c r="K26" s="49"/>
      <c r="L26" s="125"/>
      <c r="M26" s="111"/>
      <c r="N26" s="93"/>
      <c r="O26" s="236"/>
      <c r="P26" s="236"/>
      <c r="Q26" s="236"/>
      <c r="R26" s="236"/>
      <c r="S26" s="236"/>
      <c r="T26" s="236"/>
      <c r="U26" s="236"/>
      <c r="V26" s="236"/>
      <c r="W26" s="236"/>
      <c r="X26" s="236"/>
      <c r="Y26" s="236"/>
      <c r="Z26" s="236"/>
      <c r="AA26" s="236"/>
      <c r="AB26" s="237"/>
    </row>
    <row r="27" spans="2:28" ht="21" x14ac:dyDescent="0.4">
      <c r="B27" s="126"/>
      <c r="C27" s="127"/>
      <c r="D27" s="127"/>
      <c r="E27" s="127"/>
      <c r="F27" s="127"/>
      <c r="G27" s="127"/>
      <c r="H27" s="127"/>
      <c r="I27" s="127"/>
      <c r="J27" s="127"/>
      <c r="K27" s="127"/>
      <c r="L27" s="128"/>
      <c r="M27" s="111"/>
      <c r="N27" s="93"/>
      <c r="O27" s="236"/>
      <c r="P27" s="236"/>
      <c r="Q27" s="236"/>
      <c r="R27" s="236"/>
      <c r="S27" s="236"/>
      <c r="T27" s="236"/>
      <c r="U27" s="236"/>
      <c r="V27" s="236"/>
      <c r="W27" s="236"/>
      <c r="X27" s="236"/>
      <c r="Y27" s="236"/>
      <c r="Z27" s="236"/>
      <c r="AA27" s="236"/>
      <c r="AB27" s="237"/>
    </row>
    <row r="28" spans="2:28" ht="21" x14ac:dyDescent="0.4">
      <c r="B28" s="241" t="s">
        <v>54</v>
      </c>
      <c r="C28" s="241"/>
      <c r="D28" s="18"/>
      <c r="E28" s="18"/>
      <c r="F28" s="18"/>
      <c r="G28" s="18"/>
      <c r="H28" s="18"/>
      <c r="I28" s="18"/>
      <c r="J28" s="18"/>
      <c r="K28" s="18"/>
      <c r="L28" s="130"/>
      <c r="M28" s="112"/>
      <c r="N28" s="93"/>
      <c r="O28" s="93"/>
      <c r="P28" s="93"/>
      <c r="Q28" s="93"/>
      <c r="R28" s="93"/>
      <c r="S28" s="93"/>
      <c r="T28" s="93"/>
      <c r="U28" s="93"/>
      <c r="V28" s="93"/>
      <c r="W28" s="93"/>
      <c r="X28" s="93"/>
      <c r="Y28" s="93"/>
      <c r="Z28" s="93"/>
      <c r="AA28" s="93"/>
      <c r="AB28" s="94"/>
    </row>
    <row r="29" spans="2:28" ht="21" x14ac:dyDescent="0.4">
      <c r="B29" s="47" t="s">
        <v>0</v>
      </c>
      <c r="C29" s="47" t="s">
        <v>52</v>
      </c>
      <c r="D29" s="99"/>
      <c r="E29" s="19"/>
      <c r="F29" s="19"/>
      <c r="G29" s="19"/>
      <c r="H29" s="19"/>
      <c r="I29" s="19"/>
      <c r="J29" s="19"/>
      <c r="K29" s="19"/>
      <c r="L29" s="17"/>
      <c r="M29" s="245" t="s">
        <v>147</v>
      </c>
      <c r="N29" s="93"/>
      <c r="O29" s="238" t="s">
        <v>71</v>
      </c>
      <c r="P29" s="238"/>
      <c r="Q29" s="238"/>
      <c r="R29" s="238"/>
      <c r="S29" s="238"/>
      <c r="T29" s="238"/>
      <c r="U29" s="238"/>
      <c r="V29" s="238"/>
      <c r="W29" s="238"/>
      <c r="X29" s="238"/>
      <c r="Y29" s="238"/>
      <c r="Z29" s="238"/>
      <c r="AA29" s="238"/>
      <c r="AB29" s="239"/>
    </row>
    <row r="30" spans="2:28" ht="21" x14ac:dyDescent="0.4">
      <c r="B30" s="47">
        <v>2023</v>
      </c>
      <c r="C30" s="129">
        <v>12.63</v>
      </c>
      <c r="D30" s="99"/>
      <c r="E30" s="19"/>
      <c r="F30" s="19"/>
      <c r="G30" s="19"/>
      <c r="H30" s="19"/>
      <c r="I30" s="19"/>
      <c r="J30" s="19"/>
      <c r="K30" s="19"/>
      <c r="L30" s="17"/>
      <c r="M30" s="245"/>
      <c r="N30" s="93"/>
      <c r="O30" s="93"/>
      <c r="P30" s="93"/>
      <c r="Q30" s="93"/>
      <c r="R30" s="93"/>
      <c r="S30" s="93"/>
      <c r="T30" s="93"/>
      <c r="U30" s="93"/>
      <c r="V30" s="93"/>
      <c r="W30" s="93"/>
      <c r="X30" s="93"/>
      <c r="Y30" s="93"/>
      <c r="Z30" s="93"/>
      <c r="AA30" s="93"/>
      <c r="AB30" s="94"/>
    </row>
    <row r="31" spans="2:28" ht="15" customHeight="1" x14ac:dyDescent="0.4">
      <c r="B31" s="47">
        <v>2022</v>
      </c>
      <c r="C31" s="129">
        <v>8.61</v>
      </c>
      <c r="D31" s="99"/>
      <c r="E31" s="19"/>
      <c r="F31" s="19"/>
      <c r="G31" s="19"/>
      <c r="H31" s="19"/>
      <c r="I31" s="19"/>
      <c r="J31" s="19"/>
      <c r="K31" s="19"/>
      <c r="L31" s="17"/>
      <c r="M31" s="245"/>
      <c r="N31" s="93"/>
      <c r="O31" s="236" t="s">
        <v>144</v>
      </c>
      <c r="P31" s="236"/>
      <c r="Q31" s="236"/>
      <c r="R31" s="236"/>
      <c r="S31" s="236"/>
      <c r="T31" s="236"/>
      <c r="U31" s="236"/>
      <c r="V31" s="236"/>
      <c r="W31" s="236"/>
      <c r="X31" s="236"/>
      <c r="Y31" s="236"/>
      <c r="Z31" s="236"/>
      <c r="AA31" s="236"/>
      <c r="AB31" s="237"/>
    </row>
    <row r="32" spans="2:28" ht="21" x14ac:dyDescent="0.4">
      <c r="B32" s="47">
        <v>2021</v>
      </c>
      <c r="C32" s="129">
        <v>9.58</v>
      </c>
      <c r="D32" s="99"/>
      <c r="E32" s="19"/>
      <c r="F32" s="19"/>
      <c r="G32" s="19"/>
      <c r="H32" s="19"/>
      <c r="I32" s="19"/>
      <c r="J32" s="19"/>
      <c r="K32" s="19"/>
      <c r="L32" s="17"/>
      <c r="M32" s="112"/>
      <c r="N32" s="93"/>
      <c r="O32" s="236"/>
      <c r="P32" s="236"/>
      <c r="Q32" s="236"/>
      <c r="R32" s="236"/>
      <c r="S32" s="236"/>
      <c r="T32" s="236"/>
      <c r="U32" s="236"/>
      <c r="V32" s="236"/>
      <c r="W32" s="236"/>
      <c r="X32" s="236"/>
      <c r="Y32" s="236"/>
      <c r="Z32" s="236"/>
      <c r="AA32" s="236"/>
      <c r="AB32" s="237"/>
    </row>
    <row r="33" spans="2:28" ht="21" x14ac:dyDescent="0.4">
      <c r="B33" s="47">
        <v>2020</v>
      </c>
      <c r="C33" s="129">
        <v>13.96</v>
      </c>
      <c r="D33" s="99"/>
      <c r="E33" s="19"/>
      <c r="F33" s="19"/>
      <c r="G33" s="19"/>
      <c r="H33" s="19"/>
      <c r="I33" s="19"/>
      <c r="J33" s="19"/>
      <c r="K33" s="19"/>
      <c r="L33" s="17"/>
      <c r="M33" s="112"/>
      <c r="N33" s="93"/>
      <c r="O33" s="236"/>
      <c r="P33" s="236"/>
      <c r="Q33" s="236"/>
      <c r="R33" s="236"/>
      <c r="S33" s="236"/>
      <c r="T33" s="236"/>
      <c r="U33" s="236"/>
      <c r="V33" s="236"/>
      <c r="W33" s="236"/>
      <c r="X33" s="236"/>
      <c r="Y33" s="236"/>
      <c r="Z33" s="236"/>
      <c r="AA33" s="236"/>
      <c r="AB33" s="237"/>
    </row>
    <row r="34" spans="2:28" ht="21" x14ac:dyDescent="0.4">
      <c r="B34" s="99"/>
      <c r="C34" s="19"/>
      <c r="D34" s="19"/>
      <c r="E34" s="19"/>
      <c r="F34" s="19"/>
      <c r="G34" s="19"/>
      <c r="H34" s="19"/>
      <c r="I34" s="19"/>
      <c r="J34" s="19"/>
      <c r="K34" s="19"/>
      <c r="L34" s="17"/>
      <c r="M34" s="112"/>
      <c r="N34" s="100"/>
      <c r="O34" s="100"/>
      <c r="P34" s="100"/>
      <c r="Q34" s="100"/>
      <c r="R34" s="100"/>
      <c r="S34" s="100"/>
      <c r="T34" s="100"/>
      <c r="U34" s="100"/>
      <c r="V34" s="100"/>
      <c r="W34" s="100"/>
      <c r="X34" s="100"/>
      <c r="Y34" s="100"/>
      <c r="Z34" s="100"/>
      <c r="AA34" s="100"/>
      <c r="AB34" s="101"/>
    </row>
    <row r="35" spans="2:28" ht="21" x14ac:dyDescent="0.4">
      <c r="B35" s="99"/>
      <c r="C35" s="19"/>
      <c r="D35" s="19"/>
      <c r="E35" s="19"/>
      <c r="F35" s="19"/>
      <c r="G35" s="19"/>
      <c r="H35" s="19"/>
      <c r="I35" s="19"/>
      <c r="J35" s="19"/>
      <c r="K35" s="19"/>
      <c r="L35" s="17"/>
      <c r="M35" s="112"/>
      <c r="N35" s="100"/>
      <c r="O35" s="100"/>
      <c r="P35" s="100"/>
      <c r="Q35" s="100"/>
      <c r="R35" s="100"/>
      <c r="S35" s="100"/>
      <c r="T35" s="100"/>
      <c r="U35" s="100"/>
      <c r="V35" s="100"/>
      <c r="W35" s="100"/>
      <c r="X35" s="100"/>
      <c r="Y35" s="100"/>
      <c r="Z35" s="100"/>
      <c r="AA35" s="100"/>
      <c r="AB35" s="101"/>
    </row>
    <row r="36" spans="2:28" ht="21" x14ac:dyDescent="0.4">
      <c r="B36" s="99"/>
      <c r="C36" s="19"/>
      <c r="D36" s="19"/>
      <c r="E36" s="19"/>
      <c r="F36" s="19"/>
      <c r="G36" s="19"/>
      <c r="H36" s="19"/>
      <c r="I36" s="19"/>
      <c r="J36" s="19"/>
      <c r="K36" s="19"/>
      <c r="L36" s="17"/>
      <c r="M36" s="112"/>
      <c r="N36" s="100"/>
      <c r="O36" s="100"/>
      <c r="P36" s="100"/>
      <c r="Q36" s="100"/>
      <c r="R36" s="100"/>
      <c r="S36" s="100"/>
      <c r="T36" s="100"/>
      <c r="U36" s="100"/>
      <c r="V36" s="100"/>
      <c r="W36" s="100"/>
      <c r="X36" s="100"/>
      <c r="Y36" s="100"/>
      <c r="Z36" s="100"/>
      <c r="AA36" s="100"/>
      <c r="AB36" s="101"/>
    </row>
    <row r="37" spans="2:28" ht="21" x14ac:dyDescent="0.4">
      <c r="B37" s="99"/>
      <c r="C37" s="19"/>
      <c r="D37" s="19"/>
      <c r="E37" s="19"/>
      <c r="F37" s="19"/>
      <c r="G37" s="19"/>
      <c r="H37" s="19"/>
      <c r="I37" s="19"/>
      <c r="J37" s="19"/>
      <c r="K37" s="19"/>
      <c r="L37" s="17"/>
      <c r="M37" s="112"/>
      <c r="N37" s="100"/>
      <c r="O37" s="100"/>
      <c r="P37" s="100"/>
      <c r="Q37" s="100"/>
      <c r="R37" s="100"/>
      <c r="S37" s="100"/>
      <c r="T37" s="100"/>
      <c r="U37" s="100"/>
      <c r="V37" s="100"/>
      <c r="W37" s="100"/>
      <c r="X37" s="100"/>
      <c r="Y37" s="100"/>
      <c r="Z37" s="100"/>
      <c r="AA37" s="100"/>
      <c r="AB37" s="101"/>
    </row>
    <row r="38" spans="2:28" ht="21" x14ac:dyDescent="0.4">
      <c r="B38" s="131"/>
      <c r="C38" s="20"/>
      <c r="D38" s="20"/>
      <c r="E38" s="20"/>
      <c r="F38" s="20"/>
      <c r="G38" s="20"/>
      <c r="H38" s="20"/>
      <c r="I38" s="20"/>
      <c r="J38" s="20"/>
      <c r="K38" s="20"/>
      <c r="L38" s="132"/>
      <c r="M38" s="112"/>
      <c r="N38" s="100"/>
      <c r="O38" s="100"/>
      <c r="P38" s="100"/>
      <c r="Q38" s="100"/>
      <c r="R38" s="100"/>
      <c r="S38" s="100"/>
      <c r="T38" s="100"/>
      <c r="U38" s="100"/>
      <c r="V38" s="100"/>
      <c r="W38" s="100"/>
      <c r="X38" s="100"/>
      <c r="Y38" s="100"/>
      <c r="Z38" s="100"/>
      <c r="AA38" s="100"/>
      <c r="AB38" s="101"/>
    </row>
    <row r="39" spans="2:28" ht="21" x14ac:dyDescent="0.4">
      <c r="B39" s="242" t="s">
        <v>66</v>
      </c>
      <c r="C39" s="242"/>
      <c r="D39" s="102"/>
      <c r="E39" s="102"/>
      <c r="F39" s="102"/>
      <c r="G39" s="102"/>
      <c r="H39" s="102"/>
      <c r="I39" s="102"/>
      <c r="J39" s="102"/>
      <c r="K39" s="102"/>
      <c r="L39" s="102"/>
      <c r="M39" s="113"/>
      <c r="N39" s="100"/>
      <c r="O39" s="100"/>
      <c r="P39" s="100"/>
      <c r="Q39" s="100"/>
      <c r="R39" s="100"/>
      <c r="S39" s="100"/>
      <c r="T39" s="100"/>
      <c r="U39" s="100"/>
      <c r="V39" s="100"/>
      <c r="W39" s="100"/>
      <c r="X39" s="100"/>
      <c r="Y39" s="100"/>
      <c r="Z39" s="100"/>
      <c r="AA39" s="100"/>
      <c r="AB39" s="101"/>
    </row>
    <row r="40" spans="2:28" ht="14.4" customHeight="1" x14ac:dyDescent="0.3">
      <c r="B40" s="51" t="s">
        <v>0</v>
      </c>
      <c r="C40" s="51" t="s">
        <v>52</v>
      </c>
      <c r="D40" s="102"/>
      <c r="E40" s="102"/>
      <c r="F40" s="102"/>
      <c r="G40" s="102"/>
      <c r="H40" s="102"/>
      <c r="I40" s="102"/>
      <c r="J40" s="102"/>
      <c r="K40" s="102"/>
      <c r="L40" s="134"/>
      <c r="M40" s="248" t="s">
        <v>148</v>
      </c>
      <c r="N40" s="100"/>
      <c r="O40" s="100"/>
      <c r="P40" s="100"/>
      <c r="Q40" s="100"/>
      <c r="R40" s="100"/>
      <c r="S40" s="100"/>
      <c r="T40" s="100"/>
      <c r="U40" s="100"/>
      <c r="V40" s="100"/>
      <c r="W40" s="100"/>
      <c r="X40" s="100"/>
      <c r="Y40" s="100"/>
      <c r="Z40" s="100"/>
      <c r="AA40" s="100"/>
      <c r="AB40" s="101"/>
    </row>
    <row r="41" spans="2:28" ht="14.4" customHeight="1" x14ac:dyDescent="0.3">
      <c r="B41" s="141">
        <v>2023</v>
      </c>
      <c r="C41" s="135">
        <v>10.51</v>
      </c>
      <c r="D41" s="103"/>
      <c r="E41" s="102"/>
      <c r="F41" s="102"/>
      <c r="G41" s="102"/>
      <c r="H41" s="102"/>
      <c r="I41" s="102"/>
      <c r="J41" s="102"/>
      <c r="K41" s="102"/>
      <c r="L41" s="134"/>
      <c r="M41" s="249"/>
      <c r="N41" s="100"/>
      <c r="O41" s="100"/>
      <c r="P41" s="100"/>
      <c r="Q41" s="100"/>
      <c r="R41" s="100"/>
      <c r="S41" s="100"/>
      <c r="T41" s="100"/>
      <c r="U41" s="100"/>
      <c r="V41" s="100"/>
      <c r="W41" s="100"/>
      <c r="X41" s="100"/>
      <c r="Y41" s="100"/>
      <c r="Z41" s="100"/>
      <c r="AA41" s="100"/>
      <c r="AB41" s="101"/>
    </row>
    <row r="42" spans="2:28" ht="14.4" customHeight="1" x14ac:dyDescent="0.3">
      <c r="B42" s="51">
        <v>2022</v>
      </c>
      <c r="C42" s="133">
        <v>11.68</v>
      </c>
      <c r="D42" s="103"/>
      <c r="E42" s="102"/>
      <c r="F42" s="102"/>
      <c r="G42" s="102"/>
      <c r="H42" s="102"/>
      <c r="I42" s="102"/>
      <c r="J42" s="102"/>
      <c r="K42" s="102"/>
      <c r="L42" s="134"/>
      <c r="M42" s="249"/>
      <c r="N42" s="100"/>
      <c r="O42" s="100"/>
      <c r="P42" s="100"/>
      <c r="Q42" s="100"/>
      <c r="R42" s="100"/>
      <c r="S42" s="100"/>
      <c r="T42" s="100"/>
      <c r="U42" s="100"/>
      <c r="V42" s="100"/>
      <c r="W42" s="100"/>
      <c r="X42" s="100"/>
      <c r="Y42" s="100"/>
      <c r="Z42" s="100"/>
      <c r="AA42" s="100"/>
      <c r="AB42" s="101"/>
    </row>
    <row r="43" spans="2:28" ht="21" customHeight="1" x14ac:dyDescent="0.3">
      <c r="B43" s="51">
        <v>2021</v>
      </c>
      <c r="C43" s="133">
        <v>11.65</v>
      </c>
      <c r="D43" s="103"/>
      <c r="E43" s="102"/>
      <c r="F43" s="102"/>
      <c r="G43" s="102"/>
      <c r="H43" s="102"/>
      <c r="I43" s="102"/>
      <c r="J43" s="102"/>
      <c r="K43" s="102"/>
      <c r="L43" s="134"/>
      <c r="M43" s="249"/>
      <c r="N43" s="100"/>
      <c r="O43" s="100"/>
      <c r="P43" s="100"/>
      <c r="Q43" s="100"/>
      <c r="R43" s="100"/>
      <c r="S43" s="100"/>
      <c r="T43" s="100"/>
      <c r="U43" s="100"/>
      <c r="V43" s="100"/>
      <c r="W43" s="100"/>
      <c r="X43" s="100"/>
      <c r="Y43" s="100"/>
      <c r="Z43" s="100"/>
      <c r="AA43" s="100"/>
      <c r="AB43" s="101"/>
    </row>
    <row r="44" spans="2:28" ht="21" customHeight="1" x14ac:dyDescent="0.3">
      <c r="B44" s="51">
        <v>2020</v>
      </c>
      <c r="C44" s="133">
        <v>11.56</v>
      </c>
      <c r="D44" s="103"/>
      <c r="E44" s="102"/>
      <c r="F44" s="102"/>
      <c r="G44" s="102"/>
      <c r="H44" s="102"/>
      <c r="I44" s="102"/>
      <c r="J44" s="102"/>
      <c r="K44" s="102"/>
      <c r="L44" s="134"/>
      <c r="M44" s="249"/>
      <c r="N44" s="100"/>
      <c r="O44" s="100"/>
      <c r="P44" s="100"/>
      <c r="Q44" s="100"/>
      <c r="R44" s="100"/>
      <c r="S44" s="100"/>
      <c r="T44" s="100"/>
      <c r="U44" s="100"/>
      <c r="V44" s="100"/>
      <c r="W44" s="100"/>
      <c r="X44" s="100"/>
      <c r="Y44" s="100"/>
      <c r="Z44" s="100"/>
      <c r="AA44" s="100"/>
      <c r="AB44" s="101"/>
    </row>
    <row r="45" spans="2:28" ht="21" x14ac:dyDescent="0.4">
      <c r="B45" s="103"/>
      <c r="C45" s="102"/>
      <c r="D45" s="103"/>
      <c r="E45" s="102"/>
      <c r="F45" s="102"/>
      <c r="G45" s="102"/>
      <c r="H45" s="102"/>
      <c r="I45" s="102"/>
      <c r="J45" s="102"/>
      <c r="K45" s="102"/>
      <c r="L45" s="134"/>
      <c r="M45" s="113"/>
      <c r="N45" s="100"/>
      <c r="O45" s="100"/>
      <c r="P45" s="100"/>
      <c r="Q45" s="100"/>
      <c r="R45" s="100"/>
      <c r="S45" s="100"/>
      <c r="T45" s="100"/>
      <c r="U45" s="100"/>
      <c r="V45" s="100"/>
      <c r="W45" s="100"/>
      <c r="X45" s="100"/>
      <c r="Y45" s="100"/>
      <c r="Z45" s="100"/>
      <c r="AA45" s="100"/>
      <c r="AB45" s="101"/>
    </row>
    <row r="46" spans="2:28" ht="21" x14ac:dyDescent="0.4">
      <c r="B46" s="103"/>
      <c r="C46" s="102"/>
      <c r="D46" s="102"/>
      <c r="E46" s="102"/>
      <c r="F46" s="102"/>
      <c r="G46" s="102"/>
      <c r="H46" s="102"/>
      <c r="I46" s="102"/>
      <c r="J46" s="102"/>
      <c r="K46" s="102"/>
      <c r="L46" s="134"/>
      <c r="M46" s="113"/>
      <c r="N46" s="100"/>
      <c r="O46" s="100"/>
      <c r="P46" s="100"/>
      <c r="Q46" s="100"/>
      <c r="R46" s="100"/>
      <c r="S46" s="100"/>
      <c r="T46" s="100"/>
      <c r="U46" s="100"/>
      <c r="V46" s="100"/>
      <c r="W46" s="100"/>
      <c r="X46" s="100"/>
      <c r="Y46" s="100"/>
      <c r="Z46" s="100"/>
      <c r="AA46" s="100"/>
      <c r="AB46" s="101"/>
    </row>
    <row r="47" spans="2:28" ht="21" x14ac:dyDescent="0.4">
      <c r="B47" s="103"/>
      <c r="C47" s="102"/>
      <c r="D47" s="102"/>
      <c r="E47" s="102"/>
      <c r="F47" s="102"/>
      <c r="G47" s="102"/>
      <c r="H47" s="102"/>
      <c r="I47" s="102"/>
      <c r="J47" s="102"/>
      <c r="K47" s="102"/>
      <c r="L47" s="134"/>
      <c r="M47" s="113"/>
      <c r="N47" s="100"/>
      <c r="O47" s="100"/>
      <c r="P47" s="100"/>
      <c r="Q47" s="100"/>
      <c r="R47" s="100"/>
      <c r="S47" s="100"/>
      <c r="T47" s="100"/>
      <c r="U47" s="100"/>
      <c r="V47" s="100"/>
      <c r="W47" s="100"/>
      <c r="X47" s="100"/>
      <c r="Y47" s="100"/>
      <c r="Z47" s="100"/>
      <c r="AA47" s="100"/>
      <c r="AB47" s="101"/>
    </row>
    <row r="48" spans="2:28" ht="21" x14ac:dyDescent="0.4">
      <c r="B48" s="103"/>
      <c r="C48" s="102"/>
      <c r="D48" s="102"/>
      <c r="E48" s="102"/>
      <c r="F48" s="102"/>
      <c r="G48" s="102"/>
      <c r="H48" s="102"/>
      <c r="I48" s="102"/>
      <c r="J48" s="102"/>
      <c r="K48" s="102"/>
      <c r="L48" s="134"/>
      <c r="M48" s="113"/>
      <c r="N48" s="100"/>
      <c r="O48" s="100"/>
      <c r="P48" s="100"/>
      <c r="Q48" s="100"/>
      <c r="R48" s="100"/>
      <c r="S48" s="100"/>
      <c r="T48" s="100"/>
      <c r="U48" s="100"/>
      <c r="V48" s="100"/>
      <c r="W48" s="100"/>
      <c r="X48" s="100"/>
      <c r="Y48" s="100"/>
      <c r="Z48" s="100"/>
      <c r="AA48" s="100"/>
      <c r="AB48" s="101"/>
    </row>
    <row r="49" spans="2:28" ht="21" x14ac:dyDescent="0.4">
      <c r="B49" s="103"/>
      <c r="C49" s="102"/>
      <c r="D49" s="102"/>
      <c r="E49" s="102"/>
      <c r="F49" s="102"/>
      <c r="G49" s="102"/>
      <c r="H49" s="102"/>
      <c r="I49" s="102"/>
      <c r="J49" s="102"/>
      <c r="K49" s="102"/>
      <c r="L49" s="134"/>
      <c r="M49" s="113"/>
      <c r="N49" s="100"/>
      <c r="O49" s="100"/>
      <c r="P49" s="100"/>
      <c r="Q49" s="100"/>
      <c r="R49" s="100"/>
      <c r="S49" s="100"/>
      <c r="T49" s="100"/>
      <c r="U49" s="100"/>
      <c r="V49" s="100"/>
      <c r="W49" s="100"/>
      <c r="X49" s="100"/>
      <c r="Y49" s="100"/>
      <c r="Z49" s="100"/>
      <c r="AA49" s="100"/>
      <c r="AB49" s="101"/>
    </row>
    <row r="50" spans="2:28" ht="21" x14ac:dyDescent="0.4">
      <c r="B50" s="135"/>
      <c r="C50" s="137"/>
      <c r="D50" s="135"/>
      <c r="E50" s="136"/>
      <c r="F50" s="136"/>
      <c r="G50" s="136"/>
      <c r="H50" s="136"/>
      <c r="I50" s="136"/>
      <c r="J50" s="136"/>
      <c r="K50" s="136"/>
      <c r="L50" s="137"/>
      <c r="M50" s="113"/>
      <c r="N50" s="100"/>
      <c r="O50" s="100"/>
      <c r="P50" s="100"/>
      <c r="Q50" s="100"/>
      <c r="R50" s="100"/>
      <c r="S50" s="100"/>
      <c r="T50" s="100"/>
      <c r="U50" s="100"/>
      <c r="V50" s="100"/>
      <c r="W50" s="100"/>
      <c r="X50" s="100"/>
      <c r="Y50" s="100"/>
      <c r="Z50" s="100"/>
      <c r="AA50" s="100"/>
      <c r="AB50" s="101"/>
    </row>
    <row r="51" spans="2:28" ht="21" x14ac:dyDescent="0.4">
      <c r="B51" s="243" t="s">
        <v>55</v>
      </c>
      <c r="C51" s="243"/>
      <c r="D51" s="104"/>
      <c r="E51" s="104"/>
      <c r="F51" s="104"/>
      <c r="G51" s="104"/>
      <c r="H51" s="104"/>
      <c r="I51" s="104"/>
      <c r="J51" s="104"/>
      <c r="K51" s="104"/>
      <c r="L51" s="104"/>
      <c r="M51" s="114"/>
      <c r="N51" s="100"/>
      <c r="O51" s="100"/>
      <c r="P51" s="100"/>
      <c r="Q51" s="100"/>
      <c r="R51" s="100"/>
      <c r="S51" s="100"/>
      <c r="T51" s="100"/>
      <c r="U51" s="100"/>
      <c r="V51" s="100"/>
      <c r="W51" s="100"/>
      <c r="X51" s="100"/>
      <c r="Y51" s="100"/>
      <c r="Z51" s="100"/>
      <c r="AA51" s="100"/>
      <c r="AB51" s="101"/>
    </row>
    <row r="52" spans="2:28" ht="21" x14ac:dyDescent="0.4">
      <c r="B52" s="48" t="s">
        <v>0</v>
      </c>
      <c r="C52" s="48" t="s">
        <v>52</v>
      </c>
      <c r="D52" s="104"/>
      <c r="E52" s="104"/>
      <c r="F52" s="104"/>
      <c r="G52" s="104"/>
      <c r="H52" s="104"/>
      <c r="I52" s="104"/>
      <c r="J52" s="104"/>
      <c r="K52" s="104"/>
      <c r="L52" s="104"/>
      <c r="M52" s="114"/>
      <c r="N52" s="100"/>
      <c r="O52" s="100"/>
      <c r="P52" s="100"/>
      <c r="Q52" s="100"/>
      <c r="R52" s="100"/>
      <c r="S52" s="100"/>
      <c r="T52" s="100"/>
      <c r="U52" s="100"/>
      <c r="V52" s="100"/>
      <c r="W52" s="100"/>
      <c r="X52" s="100"/>
      <c r="Y52" s="100"/>
      <c r="Z52" s="100"/>
      <c r="AA52" s="100"/>
      <c r="AB52" s="101"/>
    </row>
    <row r="53" spans="2:28" ht="21" x14ac:dyDescent="0.4">
      <c r="B53" s="48">
        <v>2023</v>
      </c>
      <c r="C53" s="48">
        <f>(C59-C60)/C60</f>
        <v>0.50196270849925995</v>
      </c>
      <c r="D53" s="104"/>
      <c r="E53" s="104"/>
      <c r="F53" s="104"/>
      <c r="G53" s="104"/>
      <c r="H53" s="104"/>
      <c r="I53" s="104"/>
      <c r="J53" s="104"/>
      <c r="K53" s="104"/>
      <c r="L53" s="104"/>
      <c r="M53" s="114"/>
      <c r="N53" s="100"/>
      <c r="O53" s="100"/>
      <c r="P53" s="100"/>
      <c r="Q53" s="100"/>
      <c r="R53" s="100"/>
      <c r="S53" s="100"/>
      <c r="T53" s="100"/>
      <c r="U53" s="100"/>
      <c r="V53" s="100"/>
      <c r="W53" s="100"/>
      <c r="X53" s="100"/>
      <c r="Y53" s="100"/>
      <c r="Z53" s="100"/>
      <c r="AA53" s="100"/>
      <c r="AB53" s="101"/>
    </row>
    <row r="54" spans="2:28" ht="21" x14ac:dyDescent="0.4">
      <c r="B54" s="48">
        <v>2022</v>
      </c>
      <c r="C54" s="48">
        <f>(C61-C62)/C62</f>
        <v>1.9910901540395711E-3</v>
      </c>
      <c r="D54" s="104"/>
      <c r="E54" s="104"/>
      <c r="F54" s="104"/>
      <c r="G54" s="104"/>
      <c r="H54" s="104"/>
      <c r="I54" s="104"/>
      <c r="J54" s="104"/>
      <c r="K54" s="104"/>
      <c r="L54" s="104"/>
      <c r="M54" s="114"/>
      <c r="N54" s="100"/>
      <c r="O54" s="100"/>
      <c r="P54" s="100"/>
      <c r="Q54" s="100"/>
      <c r="R54" s="100"/>
      <c r="S54" s="100"/>
      <c r="T54" s="100"/>
      <c r="U54" s="100"/>
      <c r="V54" s="100"/>
      <c r="W54" s="100"/>
      <c r="X54" s="100"/>
      <c r="Y54" s="100"/>
      <c r="Z54" s="100"/>
      <c r="AA54" s="100"/>
      <c r="AB54" s="101"/>
    </row>
    <row r="55" spans="2:28" ht="14.4" customHeight="1" x14ac:dyDescent="0.3">
      <c r="B55" s="48">
        <v>2021</v>
      </c>
      <c r="C55" s="48">
        <f>(C63-C64)/C64</f>
        <v>3.1524578811369545E-2</v>
      </c>
      <c r="D55" s="104"/>
      <c r="E55" s="104"/>
      <c r="F55" s="104"/>
      <c r="G55" s="104"/>
      <c r="H55" s="104"/>
      <c r="I55" s="104"/>
      <c r="J55" s="104"/>
      <c r="K55" s="104"/>
      <c r="L55" s="104"/>
      <c r="M55" s="247" t="s">
        <v>149</v>
      </c>
      <c r="N55" s="100"/>
      <c r="O55" s="100"/>
      <c r="P55" s="100"/>
      <c r="Q55" s="100"/>
      <c r="R55" s="100"/>
      <c r="S55" s="100"/>
      <c r="T55" s="100"/>
      <c r="U55" s="100"/>
      <c r="V55" s="100"/>
      <c r="W55" s="100"/>
      <c r="X55" s="100"/>
      <c r="Y55" s="100"/>
      <c r="Z55" s="100"/>
      <c r="AA55" s="100"/>
      <c r="AB55" s="101"/>
    </row>
    <row r="56" spans="2:28" ht="14.4" customHeight="1" x14ac:dyDescent="0.3">
      <c r="B56" s="48">
        <v>2020</v>
      </c>
      <c r="C56" s="48">
        <f>(C65-C66)/C66</f>
        <v>7.0243339153908416E-2</v>
      </c>
      <c r="D56" s="104"/>
      <c r="E56" s="104"/>
      <c r="F56" s="104"/>
      <c r="G56" s="104"/>
      <c r="H56" s="104"/>
      <c r="I56" s="104"/>
      <c r="J56" s="104"/>
      <c r="K56" s="104"/>
      <c r="L56" s="104"/>
      <c r="M56" s="247"/>
      <c r="N56" s="100"/>
      <c r="O56" s="100"/>
      <c r="P56" s="100"/>
      <c r="Q56" s="100"/>
      <c r="R56" s="100"/>
      <c r="S56" s="100"/>
      <c r="T56" s="100"/>
      <c r="U56" s="100"/>
      <c r="V56" s="100"/>
      <c r="W56" s="100"/>
      <c r="X56" s="100"/>
      <c r="Y56" s="100"/>
      <c r="Z56" s="100"/>
      <c r="AA56" s="100"/>
      <c r="AB56" s="101"/>
    </row>
    <row r="57" spans="2:28" ht="14.4" customHeight="1" x14ac:dyDescent="0.3">
      <c r="B57" s="105"/>
      <c r="C57" s="104"/>
      <c r="D57" s="104"/>
      <c r="E57" s="104"/>
      <c r="F57" s="104"/>
      <c r="G57" s="104"/>
      <c r="H57" s="104"/>
      <c r="I57" s="104"/>
      <c r="J57" s="104"/>
      <c r="K57" s="104"/>
      <c r="L57" s="104"/>
      <c r="M57" s="247"/>
      <c r="N57" s="100"/>
      <c r="O57" s="100"/>
      <c r="P57" s="100"/>
      <c r="Q57" s="100"/>
      <c r="R57" s="100"/>
      <c r="S57" s="100"/>
      <c r="T57" s="100"/>
      <c r="U57" s="100"/>
      <c r="V57" s="100"/>
      <c r="W57" s="100"/>
      <c r="X57" s="100"/>
      <c r="Y57" s="100"/>
      <c r="Z57" s="100"/>
      <c r="AA57" s="100"/>
      <c r="AB57" s="101"/>
    </row>
    <row r="58" spans="2:28" ht="21" customHeight="1" x14ac:dyDescent="0.3">
      <c r="B58" s="105" t="s">
        <v>65</v>
      </c>
      <c r="C58" s="104" t="s">
        <v>56</v>
      </c>
      <c r="D58" s="104"/>
      <c r="E58" s="104"/>
      <c r="F58" s="104"/>
      <c r="G58" s="104"/>
      <c r="H58" s="104"/>
      <c r="I58" s="104"/>
      <c r="J58" s="104"/>
      <c r="K58" s="104"/>
      <c r="L58" s="104"/>
      <c r="M58" s="247"/>
      <c r="N58" s="100"/>
      <c r="O58" s="100"/>
      <c r="P58" s="100"/>
      <c r="Q58" s="100"/>
      <c r="R58" s="100"/>
      <c r="S58" s="100"/>
      <c r="T58" s="100"/>
      <c r="U58" s="100"/>
      <c r="V58" s="100"/>
      <c r="W58" s="100"/>
      <c r="X58" s="100"/>
      <c r="Y58" s="100"/>
      <c r="Z58" s="100"/>
      <c r="AA58" s="100"/>
      <c r="AB58" s="101"/>
    </row>
    <row r="59" spans="2:28" ht="21" x14ac:dyDescent="0.4">
      <c r="B59" s="105" t="s">
        <v>57</v>
      </c>
      <c r="C59" s="104">
        <v>153.050003</v>
      </c>
      <c r="D59" s="104"/>
      <c r="E59" s="104"/>
      <c r="F59" s="104"/>
      <c r="G59" s="104"/>
      <c r="H59" s="104"/>
      <c r="I59" s="104"/>
      <c r="J59" s="104"/>
      <c r="K59" s="104"/>
      <c r="L59" s="104"/>
      <c r="M59" s="114"/>
      <c r="N59" s="100"/>
      <c r="O59" s="100"/>
      <c r="P59" s="100"/>
      <c r="Q59" s="100"/>
      <c r="R59" s="100"/>
      <c r="S59" s="100"/>
      <c r="T59" s="100"/>
      <c r="U59" s="100"/>
      <c r="V59" s="100"/>
      <c r="W59" s="100"/>
      <c r="X59" s="100"/>
      <c r="Y59" s="100"/>
      <c r="Z59" s="100"/>
      <c r="AA59" s="100"/>
      <c r="AB59" s="101"/>
    </row>
    <row r="60" spans="2:28" ht="21" x14ac:dyDescent="0.4">
      <c r="B60" s="105" t="s">
        <v>58</v>
      </c>
      <c r="C60" s="104">
        <v>101.900002</v>
      </c>
      <c r="D60" s="104"/>
      <c r="E60" s="104"/>
      <c r="F60" s="104"/>
      <c r="G60" s="104"/>
      <c r="H60" s="104"/>
      <c r="I60" s="104"/>
      <c r="J60" s="104"/>
      <c r="K60" s="104"/>
      <c r="L60" s="104"/>
      <c r="M60" s="114"/>
      <c r="N60" s="100"/>
      <c r="O60" s="100"/>
      <c r="P60" s="100"/>
      <c r="Q60" s="100"/>
      <c r="R60" s="100"/>
      <c r="S60" s="100"/>
      <c r="T60" s="100"/>
      <c r="U60" s="100"/>
      <c r="V60" s="100"/>
      <c r="W60" s="100"/>
      <c r="X60" s="100"/>
      <c r="Y60" s="100"/>
      <c r="Z60" s="100"/>
      <c r="AA60" s="100"/>
      <c r="AB60" s="101"/>
    </row>
    <row r="61" spans="2:28" x14ac:dyDescent="0.3">
      <c r="B61" s="105" t="s">
        <v>59</v>
      </c>
      <c r="C61" s="104">
        <v>100.650002</v>
      </c>
      <c r="D61" s="104"/>
      <c r="E61" s="104"/>
      <c r="F61" s="104"/>
      <c r="G61" s="104"/>
      <c r="H61" s="104"/>
      <c r="I61" s="104"/>
      <c r="J61" s="104"/>
      <c r="K61" s="104"/>
      <c r="L61" s="104"/>
      <c r="M61" s="115"/>
      <c r="N61" s="100"/>
      <c r="O61" s="100"/>
      <c r="P61" s="100"/>
      <c r="Q61" s="100"/>
      <c r="R61" s="100"/>
      <c r="S61" s="100"/>
      <c r="T61" s="100"/>
      <c r="U61" s="100"/>
      <c r="V61" s="100"/>
      <c r="W61" s="100"/>
      <c r="X61" s="100"/>
      <c r="Y61" s="100"/>
      <c r="Z61" s="100"/>
      <c r="AA61" s="100"/>
      <c r="AB61" s="101"/>
    </row>
    <row r="62" spans="2:28" x14ac:dyDescent="0.3">
      <c r="B62" s="105" t="s">
        <v>60</v>
      </c>
      <c r="C62" s="104">
        <v>100.449997</v>
      </c>
      <c r="D62" s="104"/>
      <c r="E62" s="104"/>
      <c r="F62" s="104"/>
      <c r="G62" s="104"/>
      <c r="H62" s="104"/>
      <c r="I62" s="104"/>
      <c r="J62" s="104"/>
      <c r="K62" s="104"/>
      <c r="L62" s="104"/>
      <c r="M62" s="115"/>
      <c r="N62" s="100"/>
      <c r="O62" s="100"/>
      <c r="P62" s="100"/>
      <c r="Q62" s="100"/>
      <c r="R62" s="100"/>
      <c r="S62" s="100"/>
      <c r="T62" s="100"/>
      <c r="U62" s="100"/>
      <c r="V62" s="100"/>
      <c r="W62" s="100"/>
      <c r="X62" s="100"/>
      <c r="Y62" s="100"/>
      <c r="Z62" s="100"/>
      <c r="AA62" s="100"/>
      <c r="AB62" s="101"/>
    </row>
    <row r="63" spans="2:28" x14ac:dyDescent="0.3">
      <c r="B63" s="105" t="s">
        <v>61</v>
      </c>
      <c r="C63" s="104">
        <v>99.800003000000004</v>
      </c>
      <c r="D63" s="104"/>
      <c r="E63" s="104"/>
      <c r="F63" s="104"/>
      <c r="G63" s="104"/>
      <c r="H63" s="104"/>
      <c r="I63" s="104"/>
      <c r="J63" s="104"/>
      <c r="K63" s="104"/>
      <c r="L63" s="104"/>
      <c r="M63" s="115"/>
      <c r="N63" s="100"/>
      <c r="O63" s="100"/>
      <c r="P63" s="100"/>
      <c r="Q63" s="100"/>
      <c r="R63" s="100"/>
      <c r="S63" s="100"/>
      <c r="T63" s="100"/>
      <c r="U63" s="100"/>
      <c r="V63" s="100"/>
      <c r="W63" s="100"/>
      <c r="X63" s="100"/>
      <c r="Y63" s="100"/>
      <c r="Z63" s="100"/>
      <c r="AA63" s="100"/>
      <c r="AB63" s="101"/>
    </row>
    <row r="64" spans="2:28" x14ac:dyDescent="0.3">
      <c r="B64" s="105" t="s">
        <v>62</v>
      </c>
      <c r="C64" s="104">
        <v>96.75</v>
      </c>
      <c r="D64" s="104"/>
      <c r="E64" s="104"/>
      <c r="F64" s="104"/>
      <c r="G64" s="104"/>
      <c r="H64" s="104"/>
      <c r="I64" s="104"/>
      <c r="J64" s="104"/>
      <c r="K64" s="104"/>
      <c r="L64" s="104"/>
      <c r="M64" s="115"/>
      <c r="N64" s="100"/>
      <c r="O64" s="100"/>
      <c r="P64" s="100"/>
      <c r="Q64" s="100"/>
      <c r="R64" s="100"/>
      <c r="S64" s="100"/>
      <c r="T64" s="100"/>
      <c r="U64" s="100"/>
      <c r="V64" s="100"/>
      <c r="W64" s="100"/>
      <c r="X64" s="100"/>
      <c r="Y64" s="100"/>
      <c r="Z64" s="100"/>
      <c r="AA64" s="100"/>
      <c r="AB64" s="101"/>
    </row>
    <row r="65" spans="2:28" x14ac:dyDescent="0.3">
      <c r="B65" s="105" t="s">
        <v>63</v>
      </c>
      <c r="C65" s="104">
        <v>96.75</v>
      </c>
      <c r="D65" s="104"/>
      <c r="E65" s="104"/>
      <c r="F65" s="104"/>
      <c r="G65" s="104"/>
      <c r="H65" s="104"/>
      <c r="I65" s="104"/>
      <c r="J65" s="104"/>
      <c r="K65" s="104"/>
      <c r="L65" s="104"/>
      <c r="M65" s="115"/>
      <c r="N65" s="100"/>
      <c r="O65" s="100"/>
      <c r="P65" s="100"/>
      <c r="Q65" s="100"/>
      <c r="R65" s="100"/>
      <c r="S65" s="100"/>
      <c r="T65" s="100"/>
      <c r="U65" s="100"/>
      <c r="V65" s="100"/>
      <c r="W65" s="100"/>
      <c r="X65" s="100"/>
      <c r="Y65" s="100"/>
      <c r="Z65" s="100"/>
      <c r="AA65" s="100"/>
      <c r="AB65" s="101"/>
    </row>
    <row r="66" spans="2:28" x14ac:dyDescent="0.3">
      <c r="B66" s="105" t="s">
        <v>64</v>
      </c>
      <c r="C66" s="104">
        <v>90.400002000000001</v>
      </c>
      <c r="D66" s="104"/>
      <c r="E66" s="104"/>
      <c r="F66" s="104"/>
      <c r="G66" s="104"/>
      <c r="H66" s="104"/>
      <c r="I66" s="104"/>
      <c r="J66" s="104"/>
      <c r="K66" s="104"/>
      <c r="L66" s="104"/>
      <c r="M66" s="115"/>
      <c r="N66" s="108"/>
      <c r="O66" s="108"/>
      <c r="P66" s="108"/>
      <c r="Q66" s="108"/>
      <c r="R66" s="108"/>
      <c r="S66" s="108"/>
      <c r="T66" s="108"/>
      <c r="U66" s="108"/>
      <c r="V66" s="108"/>
      <c r="W66" s="108"/>
      <c r="X66" s="108"/>
      <c r="Y66" s="108"/>
      <c r="Z66" s="108"/>
      <c r="AA66" s="108"/>
      <c r="AB66" s="109"/>
    </row>
    <row r="67" spans="2:28" x14ac:dyDescent="0.3">
      <c r="B67" s="106"/>
      <c r="C67" s="107"/>
      <c r="D67" s="107"/>
      <c r="E67" s="107"/>
      <c r="F67" s="107"/>
      <c r="G67" s="107"/>
      <c r="H67" s="107"/>
      <c r="I67" s="107"/>
      <c r="J67" s="107"/>
      <c r="K67" s="107"/>
      <c r="L67" s="107"/>
      <c r="M67" s="116"/>
      <c r="N67" s="108"/>
      <c r="O67" s="108"/>
      <c r="P67" s="108"/>
      <c r="Q67" s="108"/>
      <c r="R67" s="108"/>
      <c r="S67" s="108"/>
      <c r="T67" s="108"/>
      <c r="U67" s="108"/>
      <c r="V67" s="108"/>
      <c r="W67" s="108"/>
      <c r="X67" s="108"/>
      <c r="Y67" s="108"/>
      <c r="Z67" s="108"/>
      <c r="AA67" s="108"/>
      <c r="AB67" s="109"/>
    </row>
  </sheetData>
  <mergeCells count="19">
    <mergeCell ref="M55:M58"/>
    <mergeCell ref="M40:M44"/>
    <mergeCell ref="B28:C28"/>
    <mergeCell ref="B39:C39"/>
    <mergeCell ref="B51:C51"/>
    <mergeCell ref="O29:AB29"/>
    <mergeCell ref="O31:AB33"/>
    <mergeCell ref="M29:M31"/>
    <mergeCell ref="B3:L4"/>
    <mergeCell ref="O5:AB5"/>
    <mergeCell ref="O14:AB17"/>
    <mergeCell ref="O21:AB23"/>
    <mergeCell ref="O25:AB27"/>
    <mergeCell ref="O8:AB13"/>
    <mergeCell ref="O7:Z7"/>
    <mergeCell ref="O19:AB19"/>
    <mergeCell ref="B18:C18"/>
    <mergeCell ref="M18:M21"/>
    <mergeCell ref="M8:M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61"/>
  <sheetViews>
    <sheetView zoomScale="42" zoomScaleNormal="33" workbookViewId="0">
      <selection activeCell="G37" sqref="G37"/>
    </sheetView>
  </sheetViews>
  <sheetFormatPr defaultRowHeight="14.4" x14ac:dyDescent="0.3"/>
  <cols>
    <col min="2" max="2" width="13.88671875" bestFit="1" customWidth="1"/>
    <col min="3" max="3" width="51.6640625" bestFit="1" customWidth="1"/>
    <col min="4" max="4" width="212.77734375" bestFit="1" customWidth="1"/>
    <col min="6" max="6" width="13.88671875" bestFit="1" customWidth="1"/>
    <col min="7" max="7" width="53.21875" bestFit="1" customWidth="1"/>
    <col min="8" max="8" width="190.109375" bestFit="1" customWidth="1"/>
  </cols>
  <sheetData>
    <row r="3" spans="2:9" ht="61.2" x14ac:dyDescent="1.1000000000000001">
      <c r="B3" s="250" t="s">
        <v>9</v>
      </c>
      <c r="C3" s="251"/>
      <c r="D3" s="251"/>
      <c r="E3" s="252"/>
      <c r="F3" s="138"/>
      <c r="G3" s="61"/>
      <c r="H3" s="61"/>
      <c r="I3" s="21"/>
    </row>
    <row r="4" spans="2:9" ht="46.2" x14ac:dyDescent="0.85">
      <c r="B4" s="253" t="s">
        <v>46</v>
      </c>
      <c r="C4" s="254"/>
      <c r="D4" s="254"/>
      <c r="E4" s="255"/>
    </row>
    <row r="5" spans="2:9" x14ac:dyDescent="0.3">
      <c r="B5" s="143" t="s">
        <v>28</v>
      </c>
      <c r="C5" s="143" t="s">
        <v>10</v>
      </c>
      <c r="D5" s="144"/>
      <c r="E5" s="145"/>
    </row>
    <row r="6" spans="2:9" x14ac:dyDescent="0.3">
      <c r="B6" s="146"/>
      <c r="C6" s="147"/>
      <c r="D6" s="148" t="s">
        <v>13</v>
      </c>
      <c r="E6" s="145"/>
    </row>
    <row r="7" spans="2:9" x14ac:dyDescent="0.3">
      <c r="B7" s="146"/>
      <c r="C7" s="149"/>
      <c r="D7" s="148" t="s">
        <v>14</v>
      </c>
      <c r="E7" s="145"/>
    </row>
    <row r="8" spans="2:9" x14ac:dyDescent="0.3">
      <c r="B8" s="146"/>
      <c r="C8" s="149"/>
      <c r="D8" s="148" t="s">
        <v>15</v>
      </c>
      <c r="E8" s="145"/>
    </row>
    <row r="9" spans="2:9" x14ac:dyDescent="0.3">
      <c r="B9" s="146"/>
      <c r="C9" s="146"/>
      <c r="D9" s="144"/>
      <c r="E9" s="145"/>
    </row>
    <row r="10" spans="2:9" x14ac:dyDescent="0.3">
      <c r="B10" s="146"/>
      <c r="C10" s="143" t="s">
        <v>11</v>
      </c>
      <c r="D10" s="144"/>
      <c r="E10" s="145"/>
    </row>
    <row r="11" spans="2:9" x14ac:dyDescent="0.3">
      <c r="B11" s="146"/>
      <c r="C11" s="147"/>
      <c r="D11" s="148" t="s">
        <v>16</v>
      </c>
      <c r="E11" s="145"/>
    </row>
    <row r="12" spans="2:9" x14ac:dyDescent="0.3">
      <c r="B12" s="146"/>
      <c r="C12" s="146"/>
      <c r="D12" s="148" t="s">
        <v>17</v>
      </c>
      <c r="E12" s="145"/>
    </row>
    <row r="13" spans="2:9" x14ac:dyDescent="0.3">
      <c r="B13" s="146"/>
      <c r="C13" s="146"/>
      <c r="D13" s="144"/>
      <c r="E13" s="145"/>
    </row>
    <row r="14" spans="2:9" x14ac:dyDescent="0.3">
      <c r="B14" s="146"/>
      <c r="C14" s="143" t="s">
        <v>12</v>
      </c>
      <c r="D14" s="144"/>
      <c r="E14" s="145"/>
    </row>
    <row r="15" spans="2:9" x14ac:dyDescent="0.3">
      <c r="B15" s="146"/>
      <c r="C15" s="147"/>
      <c r="D15" s="148" t="s">
        <v>18</v>
      </c>
      <c r="E15" s="145"/>
    </row>
    <row r="16" spans="2:9" x14ac:dyDescent="0.3">
      <c r="B16" s="146"/>
      <c r="C16" s="146"/>
      <c r="D16" s="148" t="s">
        <v>19</v>
      </c>
      <c r="E16" s="145"/>
    </row>
    <row r="17" spans="2:5" x14ac:dyDescent="0.3">
      <c r="B17" s="146"/>
      <c r="C17" s="146"/>
      <c r="D17" s="144"/>
      <c r="E17" s="145"/>
    </row>
    <row r="18" spans="2:5" x14ac:dyDescent="0.3">
      <c r="B18" s="146"/>
      <c r="C18" s="146"/>
      <c r="D18" s="144"/>
      <c r="E18" s="145"/>
    </row>
    <row r="19" spans="2:5" x14ac:dyDescent="0.3">
      <c r="B19" s="150" t="s">
        <v>47</v>
      </c>
      <c r="C19" s="150" t="s">
        <v>20</v>
      </c>
      <c r="D19" s="151"/>
      <c r="E19" s="152"/>
    </row>
    <row r="20" spans="2:5" x14ac:dyDescent="0.3">
      <c r="B20" s="146"/>
      <c r="C20" s="147"/>
      <c r="D20" s="148" t="s">
        <v>23</v>
      </c>
      <c r="E20" s="145"/>
    </row>
    <row r="21" spans="2:5" x14ac:dyDescent="0.3">
      <c r="B21" s="146"/>
      <c r="C21" s="146"/>
      <c r="D21" s="148" t="s">
        <v>24</v>
      </c>
      <c r="E21" s="145"/>
    </row>
    <row r="22" spans="2:5" x14ac:dyDescent="0.3">
      <c r="B22" s="146"/>
      <c r="C22" s="146"/>
      <c r="D22" s="144"/>
      <c r="E22" s="145"/>
    </row>
    <row r="23" spans="2:5" x14ac:dyDescent="0.3">
      <c r="B23" s="146"/>
      <c r="C23" s="143" t="s">
        <v>21</v>
      </c>
      <c r="D23" s="144"/>
      <c r="E23" s="145"/>
    </row>
    <row r="24" spans="2:5" x14ac:dyDescent="0.3">
      <c r="B24" s="146"/>
      <c r="C24" s="147"/>
      <c r="D24" s="148" t="s">
        <v>25</v>
      </c>
      <c r="E24" s="145"/>
    </row>
    <row r="25" spans="2:5" x14ac:dyDescent="0.3">
      <c r="B25" s="146"/>
      <c r="C25" s="146"/>
      <c r="D25" s="144"/>
      <c r="E25" s="145"/>
    </row>
    <row r="26" spans="2:5" x14ac:dyDescent="0.3">
      <c r="B26" s="146"/>
      <c r="C26" s="143" t="s">
        <v>22</v>
      </c>
      <c r="D26" s="144"/>
      <c r="E26" s="145"/>
    </row>
    <row r="27" spans="2:5" x14ac:dyDescent="0.3">
      <c r="B27" s="146"/>
      <c r="C27" s="147"/>
      <c r="D27" s="148" t="s">
        <v>26</v>
      </c>
      <c r="E27" s="145"/>
    </row>
    <row r="28" spans="2:5" x14ac:dyDescent="0.3">
      <c r="B28" s="146"/>
      <c r="C28" s="146"/>
      <c r="D28" s="144"/>
      <c r="E28" s="145"/>
    </row>
    <row r="29" spans="2:5" x14ac:dyDescent="0.3">
      <c r="B29" s="153"/>
      <c r="C29" s="153"/>
      <c r="D29" s="154"/>
      <c r="E29" s="145"/>
    </row>
    <row r="30" spans="2:5" x14ac:dyDescent="0.3">
      <c r="B30" s="153"/>
      <c r="C30" s="153"/>
      <c r="D30" s="154"/>
      <c r="E30" s="145"/>
    </row>
    <row r="31" spans="2:5" x14ac:dyDescent="0.3">
      <c r="B31" s="155"/>
      <c r="C31" s="155"/>
      <c r="D31" s="156"/>
      <c r="E31" s="157"/>
    </row>
    <row r="32" spans="2:5" ht="46.2" x14ac:dyDescent="0.85">
      <c r="B32" s="253" t="s">
        <v>27</v>
      </c>
      <c r="C32" s="254"/>
      <c r="D32" s="254"/>
      <c r="E32" s="255"/>
    </row>
    <row r="33" spans="2:5" x14ac:dyDescent="0.3">
      <c r="B33" s="150" t="s">
        <v>28</v>
      </c>
      <c r="C33" s="158"/>
      <c r="D33" s="144"/>
      <c r="E33" s="145"/>
    </row>
    <row r="34" spans="2:5" x14ac:dyDescent="0.3">
      <c r="B34" s="147"/>
      <c r="C34" s="149" t="s">
        <v>42</v>
      </c>
      <c r="D34" s="144"/>
      <c r="E34" s="145"/>
    </row>
    <row r="35" spans="2:5" x14ac:dyDescent="0.3">
      <c r="B35" s="146"/>
      <c r="C35" s="146"/>
      <c r="D35" s="159" t="s">
        <v>29</v>
      </c>
      <c r="E35" s="145"/>
    </row>
    <row r="36" spans="2:5" x14ac:dyDescent="0.3">
      <c r="B36" s="147"/>
      <c r="C36" s="146"/>
      <c r="D36" s="159" t="s">
        <v>30</v>
      </c>
      <c r="E36" s="145"/>
    </row>
    <row r="37" spans="2:5" x14ac:dyDescent="0.3">
      <c r="B37" s="147"/>
      <c r="C37" s="146"/>
      <c r="D37" s="159" t="s">
        <v>31</v>
      </c>
      <c r="E37" s="145"/>
    </row>
    <row r="38" spans="2:5" x14ac:dyDescent="0.3">
      <c r="B38" s="146"/>
      <c r="C38" s="146"/>
      <c r="D38" s="144"/>
      <c r="E38" s="145"/>
    </row>
    <row r="39" spans="2:5" x14ac:dyDescent="0.3">
      <c r="B39" s="146"/>
      <c r="C39" s="149" t="s">
        <v>43</v>
      </c>
      <c r="D39" s="144"/>
      <c r="E39" s="145"/>
    </row>
    <row r="40" spans="2:5" x14ac:dyDescent="0.3">
      <c r="B40" s="146"/>
      <c r="C40" s="146"/>
      <c r="D40" s="159" t="s">
        <v>32</v>
      </c>
      <c r="E40" s="145"/>
    </row>
    <row r="41" spans="2:5" x14ac:dyDescent="0.3">
      <c r="B41" s="147"/>
      <c r="C41" s="146"/>
      <c r="D41" s="159" t="s">
        <v>33</v>
      </c>
      <c r="E41" s="145"/>
    </row>
    <row r="42" spans="2:5" x14ac:dyDescent="0.3">
      <c r="B42" s="146"/>
      <c r="C42" s="146"/>
      <c r="D42" s="159" t="s">
        <v>34</v>
      </c>
      <c r="E42" s="145"/>
    </row>
    <row r="43" spans="2:5" x14ac:dyDescent="0.3">
      <c r="B43" s="147"/>
      <c r="C43" s="146"/>
      <c r="D43" s="144"/>
      <c r="E43" s="145"/>
    </row>
    <row r="44" spans="2:5" x14ac:dyDescent="0.3">
      <c r="B44" s="147"/>
      <c r="C44" s="149" t="s">
        <v>11</v>
      </c>
      <c r="D44" s="144"/>
      <c r="E44" s="145"/>
    </row>
    <row r="45" spans="2:5" x14ac:dyDescent="0.3">
      <c r="B45" s="146"/>
      <c r="C45" s="146"/>
      <c r="D45" s="159" t="s">
        <v>35</v>
      </c>
      <c r="E45" s="145"/>
    </row>
    <row r="46" spans="2:5" x14ac:dyDescent="0.3">
      <c r="B46" s="146"/>
      <c r="C46" s="146"/>
      <c r="D46" s="159" t="s">
        <v>36</v>
      </c>
      <c r="E46" s="145"/>
    </row>
    <row r="47" spans="2:5" x14ac:dyDescent="0.3">
      <c r="B47" s="158"/>
      <c r="C47" s="158"/>
      <c r="D47" s="151"/>
      <c r="E47" s="145"/>
    </row>
    <row r="48" spans="2:5" x14ac:dyDescent="0.3">
      <c r="B48" s="143" t="s">
        <v>47</v>
      </c>
      <c r="C48" s="146"/>
      <c r="D48" s="144"/>
      <c r="E48" s="145"/>
    </row>
    <row r="49" spans="2:5" x14ac:dyDescent="0.3">
      <c r="B49" s="147"/>
      <c r="C49" s="149" t="s">
        <v>44</v>
      </c>
      <c r="D49" s="144"/>
      <c r="E49" s="145"/>
    </row>
    <row r="50" spans="2:5" x14ac:dyDescent="0.3">
      <c r="B50" s="146"/>
      <c r="C50" s="146"/>
      <c r="D50" s="159" t="s">
        <v>37</v>
      </c>
      <c r="E50" s="145"/>
    </row>
    <row r="51" spans="2:5" x14ac:dyDescent="0.3">
      <c r="B51" s="147"/>
      <c r="C51" s="146"/>
      <c r="D51" s="159" t="s">
        <v>38</v>
      </c>
      <c r="E51" s="145"/>
    </row>
    <row r="52" spans="2:5" x14ac:dyDescent="0.3">
      <c r="B52" s="147"/>
      <c r="C52" s="146"/>
      <c r="D52" s="144"/>
      <c r="E52" s="145"/>
    </row>
    <row r="53" spans="2:5" x14ac:dyDescent="0.3">
      <c r="B53" s="146"/>
      <c r="C53" s="149" t="s">
        <v>45</v>
      </c>
      <c r="D53" s="144"/>
      <c r="E53" s="145"/>
    </row>
    <row r="54" spans="2:5" x14ac:dyDescent="0.3">
      <c r="B54" s="146"/>
      <c r="C54" s="146"/>
      <c r="D54" s="159" t="s">
        <v>39</v>
      </c>
      <c r="E54" s="145"/>
    </row>
    <row r="55" spans="2:5" x14ac:dyDescent="0.3">
      <c r="B55" s="147"/>
      <c r="C55" s="146"/>
      <c r="D55" s="159" t="s">
        <v>40</v>
      </c>
      <c r="E55" s="145"/>
    </row>
    <row r="56" spans="2:5" x14ac:dyDescent="0.3">
      <c r="B56" s="146"/>
      <c r="C56" s="146"/>
      <c r="D56" s="144"/>
      <c r="E56" s="145"/>
    </row>
    <row r="57" spans="2:5" x14ac:dyDescent="0.3">
      <c r="B57" s="147"/>
      <c r="C57" s="149" t="s">
        <v>21</v>
      </c>
      <c r="D57" s="144"/>
      <c r="E57" s="145"/>
    </row>
    <row r="58" spans="2:5" x14ac:dyDescent="0.3">
      <c r="B58" s="147"/>
      <c r="C58" s="146"/>
      <c r="D58" s="159" t="s">
        <v>41</v>
      </c>
      <c r="E58" s="145"/>
    </row>
    <row r="59" spans="2:5" x14ac:dyDescent="0.3">
      <c r="B59" s="160"/>
      <c r="C59" s="160"/>
      <c r="D59" s="161"/>
      <c r="E59" s="157"/>
    </row>
    <row r="60" spans="2:5" x14ac:dyDescent="0.3">
      <c r="B60" s="2"/>
    </row>
    <row r="61" spans="2:5" x14ac:dyDescent="0.3">
      <c r="B61" s="2"/>
    </row>
  </sheetData>
  <mergeCells count="3">
    <mergeCell ref="B3:E3"/>
    <mergeCell ref="B4:E4"/>
    <mergeCell ref="B32:E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0F44-B06B-4C6D-8734-41C0C6C3D396}">
  <dimension ref="B2:D15"/>
  <sheetViews>
    <sheetView workbookViewId="0">
      <selection activeCell="D13" sqref="D13"/>
    </sheetView>
  </sheetViews>
  <sheetFormatPr defaultRowHeight="14.4" x14ac:dyDescent="0.3"/>
  <sheetData>
    <row r="2" spans="2:4" ht="15.6" x14ac:dyDescent="0.3">
      <c r="B2" s="256" t="s">
        <v>110</v>
      </c>
      <c r="C2" s="256"/>
    </row>
    <row r="3" spans="2:4" x14ac:dyDescent="0.3">
      <c r="B3" t="s">
        <v>157</v>
      </c>
    </row>
    <row r="4" spans="2:4" x14ac:dyDescent="0.3">
      <c r="B4" t="s">
        <v>151</v>
      </c>
    </row>
    <row r="5" spans="2:4" x14ac:dyDescent="0.3">
      <c r="B5" t="s">
        <v>152</v>
      </c>
    </row>
    <row r="6" spans="2:4" x14ac:dyDescent="0.3">
      <c r="B6" t="s">
        <v>155</v>
      </c>
    </row>
    <row r="7" spans="2:4" x14ac:dyDescent="0.3">
      <c r="B7" t="s">
        <v>154</v>
      </c>
    </row>
    <row r="8" spans="2:4" x14ac:dyDescent="0.3">
      <c r="B8" t="s">
        <v>153</v>
      </c>
    </row>
    <row r="9" spans="2:4" x14ac:dyDescent="0.3">
      <c r="B9" t="s">
        <v>150</v>
      </c>
    </row>
    <row r="10" spans="2:4" x14ac:dyDescent="0.3">
      <c r="B10" t="s">
        <v>156</v>
      </c>
    </row>
    <row r="15" spans="2:4" ht="18" x14ac:dyDescent="0.35">
      <c r="D15" s="28"/>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Group Details </vt:lpstr>
      <vt:lpstr>Capital Expenditure</vt:lpstr>
      <vt:lpstr>Working Capital</vt:lpstr>
      <vt:lpstr>Cost of Capital</vt:lpstr>
      <vt:lpstr>Capital Structure</vt:lpstr>
      <vt:lpstr>Ratio Analysis</vt:lpstr>
      <vt:lpstr>Strenghts and Weakness</vt:lpstr>
      <vt:lpstr>Sources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Himanshu Sahni</cp:lastModifiedBy>
  <dcterms:created xsi:type="dcterms:W3CDTF">2024-05-01T14:38:19Z</dcterms:created>
  <dcterms:modified xsi:type="dcterms:W3CDTF">2024-05-09T08:56:23Z</dcterms:modified>
</cp:coreProperties>
</file>