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1a85337fd786c96b/Desktop/"/>
    </mc:Choice>
  </mc:AlternateContent>
  <xr:revisionPtr revIDLastSave="0" documentId="8_{485821B0-64B5-4F76-B8C1-1DB1F5FBB6D8}" xr6:coauthVersionLast="47" xr6:coauthVersionMax="47" xr10:uidLastSave="{00000000-0000-0000-0000-000000000000}"/>
  <bookViews>
    <workbookView xWindow="-108" yWindow="-108" windowWidth="23256" windowHeight="12456" activeTab="8"/>
  </bookViews>
  <sheets>
    <sheet name="Name" sheetId="16" r:id="rId1"/>
    <sheet name="Daily" sheetId="1" r:id="rId2"/>
    <sheet name="Monthly" sheetId="12" r:id="rId3"/>
    <sheet name="Portfolio 2" sheetId="10" r:id="rId4"/>
    <sheet name="Question 1" sheetId="11" r:id="rId5"/>
    <sheet name="Question 2" sheetId="13" r:id="rId6"/>
    <sheet name="Question 3" sheetId="15" r:id="rId7"/>
    <sheet name="Question 4" sheetId="14" r:id="rId8"/>
    <sheet name="Question 5 " sheetId="9" r:id="rId9"/>
  </sheets>
  <calcPr calcId="0"/>
</workbook>
</file>

<file path=xl/calcChain.xml><?xml version="1.0" encoding="utf-8"?>
<calcChain xmlns="http://schemas.openxmlformats.org/spreadsheetml/2006/main">
  <c r="F69" i="15" l="1"/>
  <c r="F68" i="15"/>
  <c r="F67" i="15"/>
  <c r="F66" i="15"/>
  <c r="F65" i="15"/>
  <c r="F64" i="15"/>
  <c r="F63" i="15"/>
  <c r="F62" i="15"/>
  <c r="AI34" i="15"/>
  <c r="AF34" i="15"/>
  <c r="AC34" i="15"/>
  <c r="Z34" i="15"/>
  <c r="W34" i="15"/>
  <c r="T34" i="15"/>
  <c r="Q34" i="15"/>
  <c r="N34" i="15"/>
  <c r="K34" i="15"/>
  <c r="I34" i="15"/>
  <c r="F34" i="15"/>
  <c r="C34" i="15"/>
  <c r="AI33" i="15"/>
  <c r="AF33" i="15"/>
  <c r="AC33" i="15"/>
  <c r="Z33" i="15"/>
  <c r="W33" i="15"/>
  <c r="T33" i="15"/>
  <c r="Q33" i="15"/>
  <c r="N33" i="15"/>
  <c r="N35" i="15" s="1"/>
  <c r="K33" i="15"/>
  <c r="I33" i="15"/>
  <c r="F33" i="15"/>
  <c r="C33" i="15"/>
  <c r="AI32" i="15"/>
  <c r="AF32" i="15"/>
  <c r="AC32" i="15"/>
  <c r="Z32" i="15"/>
  <c r="W32" i="15"/>
  <c r="T32" i="15"/>
  <c r="Q32" i="15"/>
  <c r="N32" i="15"/>
  <c r="K32" i="15"/>
  <c r="I32" i="15"/>
  <c r="F32" i="15"/>
  <c r="C32" i="15"/>
  <c r="AI31" i="15"/>
  <c r="AF31" i="15"/>
  <c r="AC31" i="15"/>
  <c r="Z31" i="15"/>
  <c r="W31" i="15"/>
  <c r="T31" i="15"/>
  <c r="Q31" i="15"/>
  <c r="N31" i="15"/>
  <c r="K31" i="15"/>
  <c r="I31" i="15"/>
  <c r="F31" i="15"/>
  <c r="C31" i="15"/>
  <c r="AI29" i="15"/>
  <c r="AF29" i="15"/>
  <c r="AC29" i="15"/>
  <c r="Z29" i="15"/>
  <c r="W29" i="15"/>
  <c r="T29" i="15"/>
  <c r="Q29" i="15"/>
  <c r="N29" i="15"/>
  <c r="K29" i="15"/>
  <c r="I29" i="15"/>
  <c r="F29" i="15"/>
  <c r="C29" i="15"/>
  <c r="AI28" i="15"/>
  <c r="AF28" i="15"/>
  <c r="AC28" i="15"/>
  <c r="Z28" i="15"/>
  <c r="W28" i="15"/>
  <c r="T28" i="15"/>
  <c r="Q28" i="15"/>
  <c r="N28" i="15"/>
  <c r="K28" i="15"/>
  <c r="I28" i="15"/>
  <c r="F28" i="15"/>
  <c r="C28" i="15"/>
  <c r="AI27" i="15"/>
  <c r="AF27" i="15"/>
  <c r="AC27" i="15"/>
  <c r="Z27" i="15"/>
  <c r="W27" i="15"/>
  <c r="T27" i="15"/>
  <c r="Q27" i="15"/>
  <c r="N27" i="15"/>
  <c r="K27" i="15"/>
  <c r="I27" i="15"/>
  <c r="F27" i="15"/>
  <c r="C27" i="15"/>
  <c r="AI26" i="15"/>
  <c r="AI35" i="15" s="1"/>
  <c r="AF26" i="15"/>
  <c r="AC26" i="15"/>
  <c r="AC35" i="15" s="1"/>
  <c r="Z26" i="15"/>
  <c r="W26" i="15"/>
  <c r="W35" i="15" s="1"/>
  <c r="T26" i="15"/>
  <c r="Q26" i="15"/>
  <c r="Q35" i="15" s="1"/>
  <c r="N26" i="15"/>
  <c r="K26" i="15"/>
  <c r="K35" i="15" s="1"/>
  <c r="I26" i="15"/>
  <c r="F26" i="15"/>
  <c r="F35" i="15" s="1"/>
  <c r="C26" i="15"/>
  <c r="G20" i="15"/>
  <c r="G18" i="15"/>
  <c r="G16" i="15"/>
  <c r="G15" i="15"/>
  <c r="G13" i="15"/>
  <c r="G11" i="15"/>
  <c r="G9" i="15"/>
  <c r="G7" i="15"/>
  <c r="G6" i="15"/>
  <c r="G5" i="15"/>
  <c r="G3" i="15"/>
  <c r="G2" i="15"/>
  <c r="H12" i="9"/>
  <c r="L9" i="9"/>
  <c r="K11" i="9" s="1"/>
  <c r="G7" i="9"/>
  <c r="I13" i="12"/>
  <c r="W2" i="12"/>
  <c r="I7" i="1"/>
  <c r="J2" i="1"/>
  <c r="K2" i="1"/>
  <c r="J4" i="12"/>
  <c r="H2" i="12"/>
  <c r="I9" i="12"/>
  <c r="G7" i="12"/>
  <c r="G5" i="12"/>
  <c r="G2" i="12"/>
  <c r="T2" i="12"/>
  <c r="R3" i="12"/>
  <c r="R4" i="12"/>
  <c r="R5" i="12"/>
  <c r="R6" i="12"/>
  <c r="R7" i="12"/>
  <c r="R8" i="12"/>
  <c r="R9" i="12"/>
  <c r="R10" i="12"/>
  <c r="R11" i="12"/>
  <c r="R12" i="12"/>
  <c r="R13" i="12"/>
  <c r="R14" i="12"/>
  <c r="R15" i="12"/>
  <c r="R16" i="12"/>
  <c r="R17" i="12"/>
  <c r="R18" i="12"/>
  <c r="R19" i="12"/>
  <c r="R20" i="12"/>
  <c r="R21" i="12"/>
  <c r="R22" i="12"/>
  <c r="R23" i="12"/>
  <c r="R24" i="12"/>
  <c r="R25" i="12"/>
  <c r="R26" i="12"/>
  <c r="R2" i="12"/>
  <c r="F26" i="12"/>
  <c r="Q2"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498" i="1"/>
  <c r="F498"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2" i="1"/>
  <c r="G2" i="1" s="1"/>
  <c r="I2" i="12"/>
  <c r="I2" i="1"/>
  <c r="AP499" i="10"/>
  <c r="AG499" i="10"/>
  <c r="X499" i="10"/>
  <c r="O499" i="10"/>
  <c r="F499" i="10"/>
  <c r="AP498" i="10"/>
  <c r="AG498" i="10"/>
  <c r="X498" i="10"/>
  <c r="O498" i="10"/>
  <c r="F498" i="10"/>
  <c r="AP497" i="10"/>
  <c r="AG497" i="10"/>
  <c r="X497" i="10"/>
  <c r="O497" i="10"/>
  <c r="F497" i="10"/>
  <c r="AP496" i="10"/>
  <c r="AG496" i="10"/>
  <c r="X496" i="10"/>
  <c r="O496" i="10"/>
  <c r="F496" i="10"/>
  <c r="AP495" i="10"/>
  <c r="AG495" i="10"/>
  <c r="X495" i="10"/>
  <c r="O495" i="10"/>
  <c r="F495" i="10"/>
  <c r="AP494" i="10"/>
  <c r="AG494" i="10"/>
  <c r="X494" i="10"/>
  <c r="O494" i="10"/>
  <c r="F494" i="10"/>
  <c r="AP493" i="10"/>
  <c r="AG493" i="10"/>
  <c r="X493" i="10"/>
  <c r="O493" i="10"/>
  <c r="F493" i="10"/>
  <c r="AP492" i="10"/>
  <c r="AG492" i="10"/>
  <c r="X492" i="10"/>
  <c r="O492" i="10"/>
  <c r="F492" i="10"/>
  <c r="AP491" i="10"/>
  <c r="AG491" i="10"/>
  <c r="X491" i="10"/>
  <c r="O491" i="10"/>
  <c r="F491" i="10"/>
  <c r="AP490" i="10"/>
  <c r="AG490" i="10"/>
  <c r="X490" i="10"/>
  <c r="O490" i="10"/>
  <c r="F490" i="10"/>
  <c r="AP489" i="10"/>
  <c r="AG489" i="10"/>
  <c r="X489" i="10"/>
  <c r="O489" i="10"/>
  <c r="F489" i="10"/>
  <c r="AP488" i="10"/>
  <c r="AG488" i="10"/>
  <c r="X488" i="10"/>
  <c r="O488" i="10"/>
  <c r="F488" i="10"/>
  <c r="AP487" i="10"/>
  <c r="AG487" i="10"/>
  <c r="X487" i="10"/>
  <c r="O487" i="10"/>
  <c r="F487" i="10"/>
  <c r="AP486" i="10"/>
  <c r="AG486" i="10"/>
  <c r="X486" i="10"/>
  <c r="O486" i="10"/>
  <c r="F486" i="10"/>
  <c r="AP485" i="10"/>
  <c r="AG485" i="10"/>
  <c r="X485" i="10"/>
  <c r="O485" i="10"/>
  <c r="F485" i="10"/>
  <c r="AP484" i="10"/>
  <c r="AG484" i="10"/>
  <c r="X484" i="10"/>
  <c r="O484" i="10"/>
  <c r="F484" i="10"/>
  <c r="AP483" i="10"/>
  <c r="AG483" i="10"/>
  <c r="X483" i="10"/>
  <c r="O483" i="10"/>
  <c r="F483" i="10"/>
  <c r="AP482" i="10"/>
  <c r="AG482" i="10"/>
  <c r="X482" i="10"/>
  <c r="O482" i="10"/>
  <c r="F482" i="10"/>
  <c r="AP481" i="10"/>
  <c r="AG481" i="10"/>
  <c r="X481" i="10"/>
  <c r="O481" i="10"/>
  <c r="F481" i="10"/>
  <c r="AP480" i="10"/>
  <c r="AG480" i="10"/>
  <c r="X480" i="10"/>
  <c r="O480" i="10"/>
  <c r="F480" i="10"/>
  <c r="AP479" i="10"/>
  <c r="AG479" i="10"/>
  <c r="X479" i="10"/>
  <c r="O479" i="10"/>
  <c r="F479" i="10"/>
  <c r="AP478" i="10"/>
  <c r="AG478" i="10"/>
  <c r="X478" i="10"/>
  <c r="O478" i="10"/>
  <c r="F478" i="10"/>
  <c r="AP477" i="10"/>
  <c r="AG477" i="10"/>
  <c r="X477" i="10"/>
  <c r="O477" i="10"/>
  <c r="F477" i="10"/>
  <c r="AP476" i="10"/>
  <c r="AG476" i="10"/>
  <c r="X476" i="10"/>
  <c r="O476" i="10"/>
  <c r="F476" i="10"/>
  <c r="AP475" i="10"/>
  <c r="AG475" i="10"/>
  <c r="X475" i="10"/>
  <c r="O475" i="10"/>
  <c r="F475" i="10"/>
  <c r="AP474" i="10"/>
  <c r="AG474" i="10"/>
  <c r="X474" i="10"/>
  <c r="O474" i="10"/>
  <c r="F474" i="10"/>
  <c r="AP473" i="10"/>
  <c r="AG473" i="10"/>
  <c r="X473" i="10"/>
  <c r="O473" i="10"/>
  <c r="F473" i="10"/>
  <c r="AP472" i="10"/>
  <c r="AG472" i="10"/>
  <c r="X472" i="10"/>
  <c r="O472" i="10"/>
  <c r="F472" i="10"/>
  <c r="AP471" i="10"/>
  <c r="AG471" i="10"/>
  <c r="X471" i="10"/>
  <c r="O471" i="10"/>
  <c r="F471" i="10"/>
  <c r="AP470" i="10"/>
  <c r="AG470" i="10"/>
  <c r="X470" i="10"/>
  <c r="O470" i="10"/>
  <c r="F470" i="10"/>
  <c r="AP469" i="10"/>
  <c r="AG469" i="10"/>
  <c r="X469" i="10"/>
  <c r="O469" i="10"/>
  <c r="F469" i="10"/>
  <c r="AP468" i="10"/>
  <c r="AG468" i="10"/>
  <c r="X468" i="10"/>
  <c r="O468" i="10"/>
  <c r="F468" i="10"/>
  <c r="AP467" i="10"/>
  <c r="AG467" i="10"/>
  <c r="X467" i="10"/>
  <c r="O467" i="10"/>
  <c r="F467" i="10"/>
  <c r="AP466" i="10"/>
  <c r="AG466" i="10"/>
  <c r="X466" i="10"/>
  <c r="O466" i="10"/>
  <c r="F466" i="10"/>
  <c r="AP465" i="10"/>
  <c r="AG465" i="10"/>
  <c r="X465" i="10"/>
  <c r="O465" i="10"/>
  <c r="F465" i="10"/>
  <c r="AP464" i="10"/>
  <c r="AG464" i="10"/>
  <c r="X464" i="10"/>
  <c r="O464" i="10"/>
  <c r="F464" i="10"/>
  <c r="AP463" i="10"/>
  <c r="AG463" i="10"/>
  <c r="X463" i="10"/>
  <c r="O463" i="10"/>
  <c r="F463" i="10"/>
  <c r="AP462" i="10"/>
  <c r="AG462" i="10"/>
  <c r="X462" i="10"/>
  <c r="O462" i="10"/>
  <c r="F462" i="10"/>
  <c r="AP461" i="10"/>
  <c r="AG461" i="10"/>
  <c r="X461" i="10"/>
  <c r="O461" i="10"/>
  <c r="F461" i="10"/>
  <c r="AP460" i="10"/>
  <c r="AG460" i="10"/>
  <c r="X460" i="10"/>
  <c r="O460" i="10"/>
  <c r="F460" i="10"/>
  <c r="AP459" i="10"/>
  <c r="AG459" i="10"/>
  <c r="X459" i="10"/>
  <c r="O459" i="10"/>
  <c r="F459" i="10"/>
  <c r="AP458" i="10"/>
  <c r="AG458" i="10"/>
  <c r="X458" i="10"/>
  <c r="O458" i="10"/>
  <c r="F458" i="10"/>
  <c r="AP457" i="10"/>
  <c r="AG457" i="10"/>
  <c r="X457" i="10"/>
  <c r="O457" i="10"/>
  <c r="F457" i="10"/>
  <c r="AP456" i="10"/>
  <c r="AG456" i="10"/>
  <c r="X456" i="10"/>
  <c r="O456" i="10"/>
  <c r="F456" i="10"/>
  <c r="AP455" i="10"/>
  <c r="AG455" i="10"/>
  <c r="X455" i="10"/>
  <c r="O455" i="10"/>
  <c r="F455" i="10"/>
  <c r="AP454" i="10"/>
  <c r="AG454" i="10"/>
  <c r="X454" i="10"/>
  <c r="O454" i="10"/>
  <c r="F454" i="10"/>
  <c r="AP453" i="10"/>
  <c r="AG453" i="10"/>
  <c r="X453" i="10"/>
  <c r="O453" i="10"/>
  <c r="F453" i="10"/>
  <c r="AP452" i="10"/>
  <c r="AG452" i="10"/>
  <c r="X452" i="10"/>
  <c r="O452" i="10"/>
  <c r="F452" i="10"/>
  <c r="AP451" i="10"/>
  <c r="AG451" i="10"/>
  <c r="X451" i="10"/>
  <c r="O451" i="10"/>
  <c r="F451" i="10"/>
  <c r="AP450" i="10"/>
  <c r="AG450" i="10"/>
  <c r="X450" i="10"/>
  <c r="O450" i="10"/>
  <c r="F450" i="10"/>
  <c r="AP449" i="10"/>
  <c r="AG449" i="10"/>
  <c r="X449" i="10"/>
  <c r="O449" i="10"/>
  <c r="F449" i="10"/>
  <c r="AP448" i="10"/>
  <c r="AG448" i="10"/>
  <c r="X448" i="10"/>
  <c r="O448" i="10"/>
  <c r="F448" i="10"/>
  <c r="AP447" i="10"/>
  <c r="AG447" i="10"/>
  <c r="X447" i="10"/>
  <c r="O447" i="10"/>
  <c r="F447" i="10"/>
  <c r="AP446" i="10"/>
  <c r="AG446" i="10"/>
  <c r="X446" i="10"/>
  <c r="O446" i="10"/>
  <c r="F446" i="10"/>
  <c r="AP445" i="10"/>
  <c r="AG445" i="10"/>
  <c r="X445" i="10"/>
  <c r="O445" i="10"/>
  <c r="F445" i="10"/>
  <c r="AP444" i="10"/>
  <c r="AG444" i="10"/>
  <c r="X444" i="10"/>
  <c r="O444" i="10"/>
  <c r="F444" i="10"/>
  <c r="AP443" i="10"/>
  <c r="AG443" i="10"/>
  <c r="X443" i="10"/>
  <c r="O443" i="10"/>
  <c r="F443" i="10"/>
  <c r="AP442" i="10"/>
  <c r="AG442" i="10"/>
  <c r="X442" i="10"/>
  <c r="O442" i="10"/>
  <c r="F442" i="10"/>
  <c r="AP441" i="10"/>
  <c r="AG441" i="10"/>
  <c r="X441" i="10"/>
  <c r="O441" i="10"/>
  <c r="F441" i="10"/>
  <c r="AP440" i="10"/>
  <c r="AG440" i="10"/>
  <c r="X440" i="10"/>
  <c r="O440" i="10"/>
  <c r="F440" i="10"/>
  <c r="AP439" i="10"/>
  <c r="AG439" i="10"/>
  <c r="X439" i="10"/>
  <c r="O439" i="10"/>
  <c r="F439" i="10"/>
  <c r="AP438" i="10"/>
  <c r="AG438" i="10"/>
  <c r="X438" i="10"/>
  <c r="O438" i="10"/>
  <c r="F438" i="10"/>
  <c r="AP437" i="10"/>
  <c r="AG437" i="10"/>
  <c r="X437" i="10"/>
  <c r="O437" i="10"/>
  <c r="F437" i="10"/>
  <c r="AP436" i="10"/>
  <c r="AG436" i="10"/>
  <c r="X436" i="10"/>
  <c r="O436" i="10"/>
  <c r="F436" i="10"/>
  <c r="AP435" i="10"/>
  <c r="AG435" i="10"/>
  <c r="X435" i="10"/>
  <c r="O435" i="10"/>
  <c r="F435" i="10"/>
  <c r="AP434" i="10"/>
  <c r="AG434" i="10"/>
  <c r="X434" i="10"/>
  <c r="O434" i="10"/>
  <c r="F434" i="10"/>
  <c r="AP433" i="10"/>
  <c r="AG433" i="10"/>
  <c r="X433" i="10"/>
  <c r="O433" i="10"/>
  <c r="F433" i="10"/>
  <c r="AP432" i="10"/>
  <c r="AG432" i="10"/>
  <c r="X432" i="10"/>
  <c r="O432" i="10"/>
  <c r="F432" i="10"/>
  <c r="AP431" i="10"/>
  <c r="AG431" i="10"/>
  <c r="X431" i="10"/>
  <c r="O431" i="10"/>
  <c r="F431" i="10"/>
  <c r="AP430" i="10"/>
  <c r="AG430" i="10"/>
  <c r="X430" i="10"/>
  <c r="O430" i="10"/>
  <c r="F430" i="10"/>
  <c r="AP429" i="10"/>
  <c r="AG429" i="10"/>
  <c r="X429" i="10"/>
  <c r="O429" i="10"/>
  <c r="F429" i="10"/>
  <c r="AP428" i="10"/>
  <c r="AG428" i="10"/>
  <c r="X428" i="10"/>
  <c r="O428" i="10"/>
  <c r="F428" i="10"/>
  <c r="AP427" i="10"/>
  <c r="AG427" i="10"/>
  <c r="X427" i="10"/>
  <c r="O427" i="10"/>
  <c r="F427" i="10"/>
  <c r="AP426" i="10"/>
  <c r="AG426" i="10"/>
  <c r="X426" i="10"/>
  <c r="O426" i="10"/>
  <c r="F426" i="10"/>
  <c r="AP425" i="10"/>
  <c r="AG425" i="10"/>
  <c r="X425" i="10"/>
  <c r="O425" i="10"/>
  <c r="F425" i="10"/>
  <c r="AP424" i="10"/>
  <c r="AG424" i="10"/>
  <c r="X424" i="10"/>
  <c r="O424" i="10"/>
  <c r="F424" i="10"/>
  <c r="AP423" i="10"/>
  <c r="AG423" i="10"/>
  <c r="X423" i="10"/>
  <c r="O423" i="10"/>
  <c r="F423" i="10"/>
  <c r="AP422" i="10"/>
  <c r="AG422" i="10"/>
  <c r="X422" i="10"/>
  <c r="O422" i="10"/>
  <c r="F422" i="10"/>
  <c r="AP421" i="10"/>
  <c r="AG421" i="10"/>
  <c r="X421" i="10"/>
  <c r="O421" i="10"/>
  <c r="F421" i="10"/>
  <c r="AP420" i="10"/>
  <c r="AG420" i="10"/>
  <c r="X420" i="10"/>
  <c r="O420" i="10"/>
  <c r="F420" i="10"/>
  <c r="AP419" i="10"/>
  <c r="AG419" i="10"/>
  <c r="X419" i="10"/>
  <c r="O419" i="10"/>
  <c r="F419" i="10"/>
  <c r="AP418" i="10"/>
  <c r="AG418" i="10"/>
  <c r="X418" i="10"/>
  <c r="O418" i="10"/>
  <c r="F418" i="10"/>
  <c r="AP417" i="10"/>
  <c r="AG417" i="10"/>
  <c r="X417" i="10"/>
  <c r="O417" i="10"/>
  <c r="F417" i="10"/>
  <c r="AP416" i="10"/>
  <c r="AG416" i="10"/>
  <c r="X416" i="10"/>
  <c r="O416" i="10"/>
  <c r="F416" i="10"/>
  <c r="AP415" i="10"/>
  <c r="AG415" i="10"/>
  <c r="X415" i="10"/>
  <c r="O415" i="10"/>
  <c r="F415" i="10"/>
  <c r="AP414" i="10"/>
  <c r="AG414" i="10"/>
  <c r="X414" i="10"/>
  <c r="O414" i="10"/>
  <c r="F414" i="10"/>
  <c r="AP413" i="10"/>
  <c r="AG413" i="10"/>
  <c r="X413" i="10"/>
  <c r="O413" i="10"/>
  <c r="F413" i="10"/>
  <c r="AP412" i="10"/>
  <c r="AG412" i="10"/>
  <c r="X412" i="10"/>
  <c r="O412" i="10"/>
  <c r="F412" i="10"/>
  <c r="AP411" i="10"/>
  <c r="AG411" i="10"/>
  <c r="X411" i="10"/>
  <c r="O411" i="10"/>
  <c r="F411" i="10"/>
  <c r="AP410" i="10"/>
  <c r="AG410" i="10"/>
  <c r="X410" i="10"/>
  <c r="O410" i="10"/>
  <c r="F410" i="10"/>
  <c r="AP409" i="10"/>
  <c r="AG409" i="10"/>
  <c r="X409" i="10"/>
  <c r="O409" i="10"/>
  <c r="F409" i="10"/>
  <c r="AP408" i="10"/>
  <c r="AG408" i="10"/>
  <c r="X408" i="10"/>
  <c r="O408" i="10"/>
  <c r="F408" i="10"/>
  <c r="AP407" i="10"/>
  <c r="AG407" i="10"/>
  <c r="X407" i="10"/>
  <c r="O407" i="10"/>
  <c r="F407" i="10"/>
  <c r="AP406" i="10"/>
  <c r="AG406" i="10"/>
  <c r="X406" i="10"/>
  <c r="O406" i="10"/>
  <c r="F406" i="10"/>
  <c r="AP405" i="10"/>
  <c r="AG405" i="10"/>
  <c r="X405" i="10"/>
  <c r="O405" i="10"/>
  <c r="F405" i="10"/>
  <c r="AP404" i="10"/>
  <c r="AG404" i="10"/>
  <c r="X404" i="10"/>
  <c r="O404" i="10"/>
  <c r="F404" i="10"/>
  <c r="AP403" i="10"/>
  <c r="AG403" i="10"/>
  <c r="X403" i="10"/>
  <c r="O403" i="10"/>
  <c r="F403" i="10"/>
  <c r="AP402" i="10"/>
  <c r="AG402" i="10"/>
  <c r="X402" i="10"/>
  <c r="O402" i="10"/>
  <c r="F402" i="10"/>
  <c r="AP401" i="10"/>
  <c r="AG401" i="10"/>
  <c r="X401" i="10"/>
  <c r="O401" i="10"/>
  <c r="F401" i="10"/>
  <c r="AP400" i="10"/>
  <c r="AG400" i="10"/>
  <c r="X400" i="10"/>
  <c r="O400" i="10"/>
  <c r="F400" i="10"/>
  <c r="AP399" i="10"/>
  <c r="AG399" i="10"/>
  <c r="X399" i="10"/>
  <c r="O399" i="10"/>
  <c r="F399" i="10"/>
  <c r="AP398" i="10"/>
  <c r="AG398" i="10"/>
  <c r="X398" i="10"/>
  <c r="O398" i="10"/>
  <c r="F398" i="10"/>
  <c r="AP397" i="10"/>
  <c r="AG397" i="10"/>
  <c r="X397" i="10"/>
  <c r="O397" i="10"/>
  <c r="F397" i="10"/>
  <c r="AP396" i="10"/>
  <c r="AG396" i="10"/>
  <c r="X396" i="10"/>
  <c r="O396" i="10"/>
  <c r="F396" i="10"/>
  <c r="AP395" i="10"/>
  <c r="AG395" i="10"/>
  <c r="X395" i="10"/>
  <c r="O395" i="10"/>
  <c r="F395" i="10"/>
  <c r="AP394" i="10"/>
  <c r="AG394" i="10"/>
  <c r="X394" i="10"/>
  <c r="O394" i="10"/>
  <c r="F394" i="10"/>
  <c r="AP393" i="10"/>
  <c r="AG393" i="10"/>
  <c r="X393" i="10"/>
  <c r="O393" i="10"/>
  <c r="F393" i="10"/>
  <c r="AP392" i="10"/>
  <c r="AG392" i="10"/>
  <c r="X392" i="10"/>
  <c r="O392" i="10"/>
  <c r="F392" i="10"/>
  <c r="AP391" i="10"/>
  <c r="AG391" i="10"/>
  <c r="X391" i="10"/>
  <c r="O391" i="10"/>
  <c r="F391" i="10"/>
  <c r="AP390" i="10"/>
  <c r="AG390" i="10"/>
  <c r="X390" i="10"/>
  <c r="O390" i="10"/>
  <c r="F390" i="10"/>
  <c r="AP389" i="10"/>
  <c r="AG389" i="10"/>
  <c r="X389" i="10"/>
  <c r="O389" i="10"/>
  <c r="F389" i="10"/>
  <c r="AP388" i="10"/>
  <c r="AG388" i="10"/>
  <c r="X388" i="10"/>
  <c r="O388" i="10"/>
  <c r="F388" i="10"/>
  <c r="AP387" i="10"/>
  <c r="AG387" i="10"/>
  <c r="X387" i="10"/>
  <c r="O387" i="10"/>
  <c r="F387" i="10"/>
  <c r="AP386" i="10"/>
  <c r="AG386" i="10"/>
  <c r="X386" i="10"/>
  <c r="O386" i="10"/>
  <c r="F386" i="10"/>
  <c r="AP385" i="10"/>
  <c r="AG385" i="10"/>
  <c r="X385" i="10"/>
  <c r="O385" i="10"/>
  <c r="F385" i="10"/>
  <c r="AP384" i="10"/>
  <c r="AG384" i="10"/>
  <c r="X384" i="10"/>
  <c r="O384" i="10"/>
  <c r="F384" i="10"/>
  <c r="AP383" i="10"/>
  <c r="AG383" i="10"/>
  <c r="X383" i="10"/>
  <c r="O383" i="10"/>
  <c r="F383" i="10"/>
  <c r="AP382" i="10"/>
  <c r="AG382" i="10"/>
  <c r="X382" i="10"/>
  <c r="O382" i="10"/>
  <c r="F382" i="10"/>
  <c r="AP381" i="10"/>
  <c r="AG381" i="10"/>
  <c r="X381" i="10"/>
  <c r="O381" i="10"/>
  <c r="F381" i="10"/>
  <c r="AP380" i="10"/>
  <c r="AG380" i="10"/>
  <c r="X380" i="10"/>
  <c r="O380" i="10"/>
  <c r="F380" i="10"/>
  <c r="AP379" i="10"/>
  <c r="AG379" i="10"/>
  <c r="X379" i="10"/>
  <c r="O379" i="10"/>
  <c r="F379" i="10"/>
  <c r="AP378" i="10"/>
  <c r="AG378" i="10"/>
  <c r="X378" i="10"/>
  <c r="O378" i="10"/>
  <c r="F378" i="10"/>
  <c r="AP377" i="10"/>
  <c r="AG377" i="10"/>
  <c r="X377" i="10"/>
  <c r="O377" i="10"/>
  <c r="F377" i="10"/>
  <c r="AP376" i="10"/>
  <c r="AG376" i="10"/>
  <c r="X376" i="10"/>
  <c r="O376" i="10"/>
  <c r="F376" i="10"/>
  <c r="AP375" i="10"/>
  <c r="AG375" i="10"/>
  <c r="X375" i="10"/>
  <c r="O375" i="10"/>
  <c r="F375" i="10"/>
  <c r="AP374" i="10"/>
  <c r="AG374" i="10"/>
  <c r="X374" i="10"/>
  <c r="O374" i="10"/>
  <c r="F374" i="10"/>
  <c r="AP373" i="10"/>
  <c r="AG373" i="10"/>
  <c r="X373" i="10"/>
  <c r="O373" i="10"/>
  <c r="F373" i="10"/>
  <c r="AP372" i="10"/>
  <c r="AG372" i="10"/>
  <c r="X372" i="10"/>
  <c r="O372" i="10"/>
  <c r="F372" i="10"/>
  <c r="AP371" i="10"/>
  <c r="AG371" i="10"/>
  <c r="X371" i="10"/>
  <c r="O371" i="10"/>
  <c r="F371" i="10"/>
  <c r="AP370" i="10"/>
  <c r="AG370" i="10"/>
  <c r="X370" i="10"/>
  <c r="O370" i="10"/>
  <c r="F370" i="10"/>
  <c r="AP369" i="10"/>
  <c r="AG369" i="10"/>
  <c r="X369" i="10"/>
  <c r="O369" i="10"/>
  <c r="F369" i="10"/>
  <c r="AP368" i="10"/>
  <c r="AG368" i="10"/>
  <c r="X368" i="10"/>
  <c r="O368" i="10"/>
  <c r="F368" i="10"/>
  <c r="AP367" i="10"/>
  <c r="AG367" i="10"/>
  <c r="X367" i="10"/>
  <c r="O367" i="10"/>
  <c r="F367" i="10"/>
  <c r="AP366" i="10"/>
  <c r="AG366" i="10"/>
  <c r="X366" i="10"/>
  <c r="O366" i="10"/>
  <c r="F366" i="10"/>
  <c r="AP365" i="10"/>
  <c r="AG365" i="10"/>
  <c r="X365" i="10"/>
  <c r="O365" i="10"/>
  <c r="F365" i="10"/>
  <c r="AP364" i="10"/>
  <c r="AG364" i="10"/>
  <c r="X364" i="10"/>
  <c r="O364" i="10"/>
  <c r="F364" i="10"/>
  <c r="AP363" i="10"/>
  <c r="AG363" i="10"/>
  <c r="X363" i="10"/>
  <c r="O363" i="10"/>
  <c r="F363" i="10"/>
  <c r="AP362" i="10"/>
  <c r="AG362" i="10"/>
  <c r="X362" i="10"/>
  <c r="O362" i="10"/>
  <c r="F362" i="10"/>
  <c r="AP361" i="10"/>
  <c r="AG361" i="10"/>
  <c r="X361" i="10"/>
  <c r="O361" i="10"/>
  <c r="F361" i="10"/>
  <c r="AP360" i="10"/>
  <c r="AG360" i="10"/>
  <c r="X360" i="10"/>
  <c r="O360" i="10"/>
  <c r="F360" i="10"/>
  <c r="AP359" i="10"/>
  <c r="AG359" i="10"/>
  <c r="X359" i="10"/>
  <c r="O359" i="10"/>
  <c r="F359" i="10"/>
  <c r="AP358" i="10"/>
  <c r="AG358" i="10"/>
  <c r="X358" i="10"/>
  <c r="O358" i="10"/>
  <c r="F358" i="10"/>
  <c r="AP357" i="10"/>
  <c r="AG357" i="10"/>
  <c r="X357" i="10"/>
  <c r="O357" i="10"/>
  <c r="F357" i="10"/>
  <c r="AP356" i="10"/>
  <c r="AG356" i="10"/>
  <c r="X356" i="10"/>
  <c r="O356" i="10"/>
  <c r="F356" i="10"/>
  <c r="AP355" i="10"/>
  <c r="AG355" i="10"/>
  <c r="X355" i="10"/>
  <c r="O355" i="10"/>
  <c r="F355" i="10"/>
  <c r="AP354" i="10"/>
  <c r="AG354" i="10"/>
  <c r="X354" i="10"/>
  <c r="O354" i="10"/>
  <c r="F354" i="10"/>
  <c r="AP353" i="10"/>
  <c r="AG353" i="10"/>
  <c r="X353" i="10"/>
  <c r="O353" i="10"/>
  <c r="F353" i="10"/>
  <c r="AP352" i="10"/>
  <c r="AG352" i="10"/>
  <c r="X352" i="10"/>
  <c r="O352" i="10"/>
  <c r="F352" i="10"/>
  <c r="AP351" i="10"/>
  <c r="AG351" i="10"/>
  <c r="X351" i="10"/>
  <c r="O351" i="10"/>
  <c r="F351" i="10"/>
  <c r="AP350" i="10"/>
  <c r="AG350" i="10"/>
  <c r="X350" i="10"/>
  <c r="O350" i="10"/>
  <c r="F350" i="10"/>
  <c r="AP349" i="10"/>
  <c r="AG349" i="10"/>
  <c r="X349" i="10"/>
  <c r="O349" i="10"/>
  <c r="F349" i="10"/>
  <c r="AP348" i="10"/>
  <c r="AG348" i="10"/>
  <c r="X348" i="10"/>
  <c r="O348" i="10"/>
  <c r="F348" i="10"/>
  <c r="AP347" i="10"/>
  <c r="AG347" i="10"/>
  <c r="X347" i="10"/>
  <c r="O347" i="10"/>
  <c r="F347" i="10"/>
  <c r="AP346" i="10"/>
  <c r="AG346" i="10"/>
  <c r="X346" i="10"/>
  <c r="O346" i="10"/>
  <c r="F346" i="10"/>
  <c r="AP345" i="10"/>
  <c r="AG345" i="10"/>
  <c r="X345" i="10"/>
  <c r="O345" i="10"/>
  <c r="F345" i="10"/>
  <c r="AP344" i="10"/>
  <c r="AG344" i="10"/>
  <c r="X344" i="10"/>
  <c r="O344" i="10"/>
  <c r="F344" i="10"/>
  <c r="AP343" i="10"/>
  <c r="AG343" i="10"/>
  <c r="X343" i="10"/>
  <c r="O343" i="10"/>
  <c r="F343" i="10"/>
  <c r="AP342" i="10"/>
  <c r="AG342" i="10"/>
  <c r="X342" i="10"/>
  <c r="O342" i="10"/>
  <c r="F342" i="10"/>
  <c r="AP341" i="10"/>
  <c r="AG341" i="10"/>
  <c r="X341" i="10"/>
  <c r="O341" i="10"/>
  <c r="F341" i="10"/>
  <c r="AP340" i="10"/>
  <c r="AG340" i="10"/>
  <c r="X340" i="10"/>
  <c r="O340" i="10"/>
  <c r="F340" i="10"/>
  <c r="AP339" i="10"/>
  <c r="AG339" i="10"/>
  <c r="X339" i="10"/>
  <c r="O339" i="10"/>
  <c r="F339" i="10"/>
  <c r="AP338" i="10"/>
  <c r="AG338" i="10"/>
  <c r="X338" i="10"/>
  <c r="O338" i="10"/>
  <c r="F338" i="10"/>
  <c r="AP337" i="10"/>
  <c r="AG337" i="10"/>
  <c r="X337" i="10"/>
  <c r="O337" i="10"/>
  <c r="F337" i="10"/>
  <c r="AP336" i="10"/>
  <c r="AG336" i="10"/>
  <c r="X336" i="10"/>
  <c r="O336" i="10"/>
  <c r="F336" i="10"/>
  <c r="AP335" i="10"/>
  <c r="AG335" i="10"/>
  <c r="X335" i="10"/>
  <c r="O335" i="10"/>
  <c r="F335" i="10"/>
  <c r="AP334" i="10"/>
  <c r="AG334" i="10"/>
  <c r="X334" i="10"/>
  <c r="O334" i="10"/>
  <c r="F334" i="10"/>
  <c r="AP333" i="10"/>
  <c r="AG333" i="10"/>
  <c r="X333" i="10"/>
  <c r="O333" i="10"/>
  <c r="F333" i="10"/>
  <c r="AP332" i="10"/>
  <c r="AG332" i="10"/>
  <c r="X332" i="10"/>
  <c r="O332" i="10"/>
  <c r="F332" i="10"/>
  <c r="AP331" i="10"/>
  <c r="AG331" i="10"/>
  <c r="X331" i="10"/>
  <c r="O331" i="10"/>
  <c r="F331" i="10"/>
  <c r="AP330" i="10"/>
  <c r="AG330" i="10"/>
  <c r="X330" i="10"/>
  <c r="O330" i="10"/>
  <c r="F330" i="10"/>
  <c r="AP329" i="10"/>
  <c r="AG329" i="10"/>
  <c r="X329" i="10"/>
  <c r="O329" i="10"/>
  <c r="F329" i="10"/>
  <c r="AP328" i="10"/>
  <c r="AG328" i="10"/>
  <c r="X328" i="10"/>
  <c r="O328" i="10"/>
  <c r="F328" i="10"/>
  <c r="AP327" i="10"/>
  <c r="AG327" i="10"/>
  <c r="X327" i="10"/>
  <c r="O327" i="10"/>
  <c r="F327" i="10"/>
  <c r="AP326" i="10"/>
  <c r="AG326" i="10"/>
  <c r="X326" i="10"/>
  <c r="O326" i="10"/>
  <c r="F326" i="10"/>
  <c r="AP325" i="10"/>
  <c r="AG325" i="10"/>
  <c r="X325" i="10"/>
  <c r="O325" i="10"/>
  <c r="F325" i="10"/>
  <c r="AP324" i="10"/>
  <c r="AG324" i="10"/>
  <c r="X324" i="10"/>
  <c r="O324" i="10"/>
  <c r="F324" i="10"/>
  <c r="AP323" i="10"/>
  <c r="AG323" i="10"/>
  <c r="X323" i="10"/>
  <c r="O323" i="10"/>
  <c r="F323" i="10"/>
  <c r="AP322" i="10"/>
  <c r="AG322" i="10"/>
  <c r="X322" i="10"/>
  <c r="O322" i="10"/>
  <c r="F322" i="10"/>
  <c r="AP321" i="10"/>
  <c r="AG321" i="10"/>
  <c r="X321" i="10"/>
  <c r="O321" i="10"/>
  <c r="F321" i="10"/>
  <c r="AP320" i="10"/>
  <c r="AG320" i="10"/>
  <c r="X320" i="10"/>
  <c r="O320" i="10"/>
  <c r="F320" i="10"/>
  <c r="AP319" i="10"/>
  <c r="AG319" i="10"/>
  <c r="X319" i="10"/>
  <c r="O319" i="10"/>
  <c r="F319" i="10"/>
  <c r="AP318" i="10"/>
  <c r="AG318" i="10"/>
  <c r="X318" i="10"/>
  <c r="O318" i="10"/>
  <c r="F318" i="10"/>
  <c r="AP317" i="10"/>
  <c r="AG317" i="10"/>
  <c r="X317" i="10"/>
  <c r="O317" i="10"/>
  <c r="F317" i="10"/>
  <c r="AP316" i="10"/>
  <c r="AG316" i="10"/>
  <c r="X316" i="10"/>
  <c r="O316" i="10"/>
  <c r="F316" i="10"/>
  <c r="AP315" i="10"/>
  <c r="AG315" i="10"/>
  <c r="X315" i="10"/>
  <c r="O315" i="10"/>
  <c r="F315" i="10"/>
  <c r="AP314" i="10"/>
  <c r="AG314" i="10"/>
  <c r="X314" i="10"/>
  <c r="O314" i="10"/>
  <c r="F314" i="10"/>
  <c r="AP313" i="10"/>
  <c r="AG313" i="10"/>
  <c r="X313" i="10"/>
  <c r="O313" i="10"/>
  <c r="F313" i="10"/>
  <c r="AP312" i="10"/>
  <c r="AG312" i="10"/>
  <c r="X312" i="10"/>
  <c r="O312" i="10"/>
  <c r="F312" i="10"/>
  <c r="AP311" i="10"/>
  <c r="AG311" i="10"/>
  <c r="X311" i="10"/>
  <c r="O311" i="10"/>
  <c r="F311" i="10"/>
  <c r="AP310" i="10"/>
  <c r="AG310" i="10"/>
  <c r="X310" i="10"/>
  <c r="O310" i="10"/>
  <c r="F310" i="10"/>
  <c r="AP309" i="10"/>
  <c r="AG309" i="10"/>
  <c r="X309" i="10"/>
  <c r="O309" i="10"/>
  <c r="F309" i="10"/>
  <c r="AP308" i="10"/>
  <c r="AG308" i="10"/>
  <c r="X308" i="10"/>
  <c r="O308" i="10"/>
  <c r="F308" i="10"/>
  <c r="AP307" i="10"/>
  <c r="AG307" i="10"/>
  <c r="X307" i="10"/>
  <c r="O307" i="10"/>
  <c r="F307" i="10"/>
  <c r="AP306" i="10"/>
  <c r="AG306" i="10"/>
  <c r="X306" i="10"/>
  <c r="O306" i="10"/>
  <c r="F306" i="10"/>
  <c r="AP305" i="10"/>
  <c r="AG305" i="10"/>
  <c r="X305" i="10"/>
  <c r="O305" i="10"/>
  <c r="F305" i="10"/>
  <c r="AP304" i="10"/>
  <c r="AG304" i="10"/>
  <c r="X304" i="10"/>
  <c r="O304" i="10"/>
  <c r="F304" i="10"/>
  <c r="AP303" i="10"/>
  <c r="AG303" i="10"/>
  <c r="X303" i="10"/>
  <c r="O303" i="10"/>
  <c r="F303" i="10"/>
  <c r="AP302" i="10"/>
  <c r="AG302" i="10"/>
  <c r="X302" i="10"/>
  <c r="O302" i="10"/>
  <c r="F302" i="10"/>
  <c r="AP301" i="10"/>
  <c r="AG301" i="10"/>
  <c r="X301" i="10"/>
  <c r="O301" i="10"/>
  <c r="F301" i="10"/>
  <c r="AP300" i="10"/>
  <c r="AG300" i="10"/>
  <c r="X300" i="10"/>
  <c r="O300" i="10"/>
  <c r="F300" i="10"/>
  <c r="AP299" i="10"/>
  <c r="AG299" i="10"/>
  <c r="X299" i="10"/>
  <c r="O299" i="10"/>
  <c r="F299" i="10"/>
  <c r="AP298" i="10"/>
  <c r="AG298" i="10"/>
  <c r="X298" i="10"/>
  <c r="O298" i="10"/>
  <c r="F298" i="10"/>
  <c r="AP297" i="10"/>
  <c r="AG297" i="10"/>
  <c r="X297" i="10"/>
  <c r="O297" i="10"/>
  <c r="F297" i="10"/>
  <c r="AP296" i="10"/>
  <c r="AG296" i="10"/>
  <c r="X296" i="10"/>
  <c r="O296" i="10"/>
  <c r="F296" i="10"/>
  <c r="AP295" i="10"/>
  <c r="AG295" i="10"/>
  <c r="X295" i="10"/>
  <c r="O295" i="10"/>
  <c r="F295" i="10"/>
  <c r="AP294" i="10"/>
  <c r="AG294" i="10"/>
  <c r="X294" i="10"/>
  <c r="O294" i="10"/>
  <c r="F294" i="10"/>
  <c r="AP293" i="10"/>
  <c r="AG293" i="10"/>
  <c r="X293" i="10"/>
  <c r="O293" i="10"/>
  <c r="F293" i="10"/>
  <c r="AP292" i="10"/>
  <c r="AG292" i="10"/>
  <c r="X292" i="10"/>
  <c r="O292" i="10"/>
  <c r="F292" i="10"/>
  <c r="AP291" i="10"/>
  <c r="AG291" i="10"/>
  <c r="X291" i="10"/>
  <c r="O291" i="10"/>
  <c r="F291" i="10"/>
  <c r="AP290" i="10"/>
  <c r="AG290" i="10"/>
  <c r="X290" i="10"/>
  <c r="O290" i="10"/>
  <c r="F290" i="10"/>
  <c r="AP289" i="10"/>
  <c r="AG289" i="10"/>
  <c r="X289" i="10"/>
  <c r="O289" i="10"/>
  <c r="F289" i="10"/>
  <c r="AP288" i="10"/>
  <c r="AG288" i="10"/>
  <c r="X288" i="10"/>
  <c r="O288" i="10"/>
  <c r="F288" i="10"/>
  <c r="AP287" i="10"/>
  <c r="AG287" i="10"/>
  <c r="X287" i="10"/>
  <c r="O287" i="10"/>
  <c r="F287" i="10"/>
  <c r="AP286" i="10"/>
  <c r="AG286" i="10"/>
  <c r="X286" i="10"/>
  <c r="O286" i="10"/>
  <c r="F286" i="10"/>
  <c r="AP285" i="10"/>
  <c r="AG285" i="10"/>
  <c r="X285" i="10"/>
  <c r="O285" i="10"/>
  <c r="F285" i="10"/>
  <c r="AP284" i="10"/>
  <c r="AG284" i="10"/>
  <c r="X284" i="10"/>
  <c r="O284" i="10"/>
  <c r="F284" i="10"/>
  <c r="AP283" i="10"/>
  <c r="AG283" i="10"/>
  <c r="X283" i="10"/>
  <c r="O283" i="10"/>
  <c r="F283" i="10"/>
  <c r="AP282" i="10"/>
  <c r="AG282" i="10"/>
  <c r="X282" i="10"/>
  <c r="O282" i="10"/>
  <c r="F282" i="10"/>
  <c r="AP281" i="10"/>
  <c r="AG281" i="10"/>
  <c r="X281" i="10"/>
  <c r="O281" i="10"/>
  <c r="F281" i="10"/>
  <c r="AP280" i="10"/>
  <c r="AG280" i="10"/>
  <c r="X280" i="10"/>
  <c r="O280" i="10"/>
  <c r="F280" i="10"/>
  <c r="AP279" i="10"/>
  <c r="AG279" i="10"/>
  <c r="X279" i="10"/>
  <c r="O279" i="10"/>
  <c r="F279" i="10"/>
  <c r="AP278" i="10"/>
  <c r="AG278" i="10"/>
  <c r="X278" i="10"/>
  <c r="O278" i="10"/>
  <c r="F278" i="10"/>
  <c r="AP277" i="10"/>
  <c r="AG277" i="10"/>
  <c r="X277" i="10"/>
  <c r="O277" i="10"/>
  <c r="F277" i="10"/>
  <c r="AP276" i="10"/>
  <c r="AG276" i="10"/>
  <c r="X276" i="10"/>
  <c r="O276" i="10"/>
  <c r="F276" i="10"/>
  <c r="AP275" i="10"/>
  <c r="AG275" i="10"/>
  <c r="X275" i="10"/>
  <c r="O275" i="10"/>
  <c r="F275" i="10"/>
  <c r="AP274" i="10"/>
  <c r="AG274" i="10"/>
  <c r="X274" i="10"/>
  <c r="O274" i="10"/>
  <c r="F274" i="10"/>
  <c r="AP273" i="10"/>
  <c r="AG273" i="10"/>
  <c r="X273" i="10"/>
  <c r="O273" i="10"/>
  <c r="F273" i="10"/>
  <c r="AP272" i="10"/>
  <c r="AG272" i="10"/>
  <c r="X272" i="10"/>
  <c r="O272" i="10"/>
  <c r="F272" i="10"/>
  <c r="AP271" i="10"/>
  <c r="AG271" i="10"/>
  <c r="X271" i="10"/>
  <c r="O271" i="10"/>
  <c r="F271" i="10"/>
  <c r="AP270" i="10"/>
  <c r="AG270" i="10"/>
  <c r="X270" i="10"/>
  <c r="O270" i="10"/>
  <c r="F270" i="10"/>
  <c r="AP269" i="10"/>
  <c r="AG269" i="10"/>
  <c r="X269" i="10"/>
  <c r="O269" i="10"/>
  <c r="F269" i="10"/>
  <c r="AP268" i="10"/>
  <c r="AG268" i="10"/>
  <c r="X268" i="10"/>
  <c r="O268" i="10"/>
  <c r="F268" i="10"/>
  <c r="AP267" i="10"/>
  <c r="AG267" i="10"/>
  <c r="X267" i="10"/>
  <c r="O267" i="10"/>
  <c r="F267" i="10"/>
  <c r="AP266" i="10"/>
  <c r="AG266" i="10"/>
  <c r="X266" i="10"/>
  <c r="O266" i="10"/>
  <c r="F266" i="10"/>
  <c r="AP265" i="10"/>
  <c r="AG265" i="10"/>
  <c r="X265" i="10"/>
  <c r="O265" i="10"/>
  <c r="F265" i="10"/>
  <c r="AP264" i="10"/>
  <c r="AG264" i="10"/>
  <c r="X264" i="10"/>
  <c r="O264" i="10"/>
  <c r="F264" i="10"/>
  <c r="AP263" i="10"/>
  <c r="AG263" i="10"/>
  <c r="X263" i="10"/>
  <c r="O263" i="10"/>
  <c r="F263" i="10"/>
  <c r="AP262" i="10"/>
  <c r="AG262" i="10"/>
  <c r="X262" i="10"/>
  <c r="O262" i="10"/>
  <c r="F262" i="10"/>
  <c r="AP261" i="10"/>
  <c r="AG261" i="10"/>
  <c r="X261" i="10"/>
  <c r="O261" i="10"/>
  <c r="F261" i="10"/>
  <c r="AP260" i="10"/>
  <c r="AG260" i="10"/>
  <c r="X260" i="10"/>
  <c r="O260" i="10"/>
  <c r="F260" i="10"/>
  <c r="AP259" i="10"/>
  <c r="AG259" i="10"/>
  <c r="X259" i="10"/>
  <c r="O259" i="10"/>
  <c r="F259" i="10"/>
  <c r="AP258" i="10"/>
  <c r="AG258" i="10"/>
  <c r="X258" i="10"/>
  <c r="O258" i="10"/>
  <c r="F258" i="10"/>
  <c r="AP257" i="10"/>
  <c r="AG257" i="10"/>
  <c r="X257" i="10"/>
  <c r="O257" i="10"/>
  <c r="F257" i="10"/>
  <c r="AP256" i="10"/>
  <c r="AG256" i="10"/>
  <c r="X256" i="10"/>
  <c r="O256" i="10"/>
  <c r="F256" i="10"/>
  <c r="AP255" i="10"/>
  <c r="AG255" i="10"/>
  <c r="X255" i="10"/>
  <c r="O255" i="10"/>
  <c r="F255" i="10"/>
  <c r="AP254" i="10"/>
  <c r="AG254" i="10"/>
  <c r="X254" i="10"/>
  <c r="O254" i="10"/>
  <c r="F254" i="10"/>
  <c r="AP253" i="10"/>
  <c r="AG253" i="10"/>
  <c r="X253" i="10"/>
  <c r="O253" i="10"/>
  <c r="F253" i="10"/>
  <c r="AP252" i="10"/>
  <c r="AQ17" i="10" s="1"/>
  <c r="AQ20" i="10" s="1"/>
  <c r="AQ25" i="10" s="1"/>
  <c r="AG252" i="10"/>
  <c r="X252" i="10"/>
  <c r="O252" i="10"/>
  <c r="F252" i="10"/>
  <c r="AP251" i="10"/>
  <c r="AG251" i="10"/>
  <c r="X251" i="10"/>
  <c r="O251" i="10"/>
  <c r="F251" i="10"/>
  <c r="AP250" i="10"/>
  <c r="AG250" i="10"/>
  <c r="X250" i="10"/>
  <c r="O250" i="10"/>
  <c r="F250" i="10"/>
  <c r="AP249" i="10"/>
  <c r="AG249" i="10"/>
  <c r="X249" i="10"/>
  <c r="O249" i="10"/>
  <c r="F249" i="10"/>
  <c r="AP248" i="10"/>
  <c r="AG248" i="10"/>
  <c r="X248" i="10"/>
  <c r="O248" i="10"/>
  <c r="F248" i="10"/>
  <c r="AP247" i="10"/>
  <c r="AG247" i="10"/>
  <c r="X247" i="10"/>
  <c r="O247" i="10"/>
  <c r="F247" i="10"/>
  <c r="AP246" i="10"/>
  <c r="AG246" i="10"/>
  <c r="X246" i="10"/>
  <c r="O246" i="10"/>
  <c r="F246" i="10"/>
  <c r="AP245" i="10"/>
  <c r="AG245" i="10"/>
  <c r="X245" i="10"/>
  <c r="O245" i="10"/>
  <c r="F245" i="10"/>
  <c r="AP244" i="10"/>
  <c r="AG244" i="10"/>
  <c r="X244" i="10"/>
  <c r="O244" i="10"/>
  <c r="F244" i="10"/>
  <c r="AP243" i="10"/>
  <c r="AG243" i="10"/>
  <c r="X243" i="10"/>
  <c r="O243" i="10"/>
  <c r="F243" i="10"/>
  <c r="AP242" i="10"/>
  <c r="AG242" i="10"/>
  <c r="X242" i="10"/>
  <c r="O242" i="10"/>
  <c r="F242" i="10"/>
  <c r="AP241" i="10"/>
  <c r="AG241" i="10"/>
  <c r="X241" i="10"/>
  <c r="O241" i="10"/>
  <c r="F241" i="10"/>
  <c r="AP240" i="10"/>
  <c r="AG240" i="10"/>
  <c r="X240" i="10"/>
  <c r="O240" i="10"/>
  <c r="F240" i="10"/>
  <c r="AP239" i="10"/>
  <c r="AG239" i="10"/>
  <c r="X239" i="10"/>
  <c r="O239" i="10"/>
  <c r="F239" i="10"/>
  <c r="AP238" i="10"/>
  <c r="AG238" i="10"/>
  <c r="X238" i="10"/>
  <c r="O238" i="10"/>
  <c r="F238" i="10"/>
  <c r="AP237" i="10"/>
  <c r="AG237" i="10"/>
  <c r="X237" i="10"/>
  <c r="O237" i="10"/>
  <c r="F237" i="10"/>
  <c r="AP236" i="10"/>
  <c r="AG236" i="10"/>
  <c r="X236" i="10"/>
  <c r="O236" i="10"/>
  <c r="F236" i="10"/>
  <c r="AP235" i="10"/>
  <c r="AG235" i="10"/>
  <c r="X235" i="10"/>
  <c r="O235" i="10"/>
  <c r="F235" i="10"/>
  <c r="AP234" i="10"/>
  <c r="AG234" i="10"/>
  <c r="X234" i="10"/>
  <c r="O234" i="10"/>
  <c r="F234" i="10"/>
  <c r="AP233" i="10"/>
  <c r="AG233" i="10"/>
  <c r="X233" i="10"/>
  <c r="O233" i="10"/>
  <c r="F233" i="10"/>
  <c r="AP232" i="10"/>
  <c r="AG232" i="10"/>
  <c r="X232" i="10"/>
  <c r="O232" i="10"/>
  <c r="F232" i="10"/>
  <c r="AP231" i="10"/>
  <c r="AG231" i="10"/>
  <c r="X231" i="10"/>
  <c r="O231" i="10"/>
  <c r="F231" i="10"/>
  <c r="AP230" i="10"/>
  <c r="AG230" i="10"/>
  <c r="X230" i="10"/>
  <c r="O230" i="10"/>
  <c r="F230" i="10"/>
  <c r="AP229" i="10"/>
  <c r="AG229" i="10"/>
  <c r="X229" i="10"/>
  <c r="O229" i="10"/>
  <c r="F229" i="10"/>
  <c r="AP228" i="10"/>
  <c r="AG228" i="10"/>
  <c r="X228" i="10"/>
  <c r="O228" i="10"/>
  <c r="F228" i="10"/>
  <c r="AP227" i="10"/>
  <c r="AG227" i="10"/>
  <c r="X227" i="10"/>
  <c r="O227" i="10"/>
  <c r="F227" i="10"/>
  <c r="AP226" i="10"/>
  <c r="AG226" i="10"/>
  <c r="X226" i="10"/>
  <c r="O226" i="10"/>
  <c r="F226" i="10"/>
  <c r="AP225" i="10"/>
  <c r="AG225" i="10"/>
  <c r="X225" i="10"/>
  <c r="O225" i="10"/>
  <c r="F225" i="10"/>
  <c r="AP224" i="10"/>
  <c r="AG224" i="10"/>
  <c r="X224" i="10"/>
  <c r="O224" i="10"/>
  <c r="F224" i="10"/>
  <c r="AP223" i="10"/>
  <c r="AG223" i="10"/>
  <c r="X223" i="10"/>
  <c r="O223" i="10"/>
  <c r="F223" i="10"/>
  <c r="AP222" i="10"/>
  <c r="AG222" i="10"/>
  <c r="X222" i="10"/>
  <c r="O222" i="10"/>
  <c r="F222" i="10"/>
  <c r="AP221" i="10"/>
  <c r="AG221" i="10"/>
  <c r="X221" i="10"/>
  <c r="O221" i="10"/>
  <c r="F221" i="10"/>
  <c r="AP220" i="10"/>
  <c r="AG220" i="10"/>
  <c r="X220" i="10"/>
  <c r="O220" i="10"/>
  <c r="F220" i="10"/>
  <c r="AP219" i="10"/>
  <c r="AG219" i="10"/>
  <c r="X219" i="10"/>
  <c r="O219" i="10"/>
  <c r="F219" i="10"/>
  <c r="AP218" i="10"/>
  <c r="AG218" i="10"/>
  <c r="X218" i="10"/>
  <c r="O218" i="10"/>
  <c r="F218" i="10"/>
  <c r="AP217" i="10"/>
  <c r="AG217" i="10"/>
  <c r="X217" i="10"/>
  <c r="O217" i="10"/>
  <c r="F217" i="10"/>
  <c r="AP216" i="10"/>
  <c r="AG216" i="10"/>
  <c r="X216" i="10"/>
  <c r="O216" i="10"/>
  <c r="F216" i="10"/>
  <c r="AP215" i="10"/>
  <c r="AG215" i="10"/>
  <c r="X215" i="10"/>
  <c r="O215" i="10"/>
  <c r="F215" i="10"/>
  <c r="AP214" i="10"/>
  <c r="AG214" i="10"/>
  <c r="X214" i="10"/>
  <c r="O214" i="10"/>
  <c r="F214" i="10"/>
  <c r="AP213" i="10"/>
  <c r="AG213" i="10"/>
  <c r="X213" i="10"/>
  <c r="O213" i="10"/>
  <c r="F213" i="10"/>
  <c r="AP212" i="10"/>
  <c r="AG212" i="10"/>
  <c r="X212" i="10"/>
  <c r="O212" i="10"/>
  <c r="F212" i="10"/>
  <c r="AP211" i="10"/>
  <c r="AG211" i="10"/>
  <c r="X211" i="10"/>
  <c r="O211" i="10"/>
  <c r="F211" i="10"/>
  <c r="AP210" i="10"/>
  <c r="AG210" i="10"/>
  <c r="X210" i="10"/>
  <c r="O210" i="10"/>
  <c r="F210" i="10"/>
  <c r="AP209" i="10"/>
  <c r="AG209" i="10"/>
  <c r="X209" i="10"/>
  <c r="O209" i="10"/>
  <c r="F209" i="10"/>
  <c r="AP208" i="10"/>
  <c r="AG208" i="10"/>
  <c r="X208" i="10"/>
  <c r="O208" i="10"/>
  <c r="F208" i="10"/>
  <c r="AP207" i="10"/>
  <c r="AG207" i="10"/>
  <c r="X207" i="10"/>
  <c r="O207" i="10"/>
  <c r="F207" i="10"/>
  <c r="AP206" i="10"/>
  <c r="AG206" i="10"/>
  <c r="X206" i="10"/>
  <c r="O206" i="10"/>
  <c r="F206" i="10"/>
  <c r="AP205" i="10"/>
  <c r="AG205" i="10"/>
  <c r="X205" i="10"/>
  <c r="O205" i="10"/>
  <c r="F205" i="10"/>
  <c r="AP204" i="10"/>
  <c r="AG204" i="10"/>
  <c r="X204" i="10"/>
  <c r="O204" i="10"/>
  <c r="F204" i="10"/>
  <c r="AP203" i="10"/>
  <c r="AG203" i="10"/>
  <c r="X203" i="10"/>
  <c r="O203" i="10"/>
  <c r="F203" i="10"/>
  <c r="AP202" i="10"/>
  <c r="AG202" i="10"/>
  <c r="X202" i="10"/>
  <c r="O202" i="10"/>
  <c r="F202" i="10"/>
  <c r="AP201" i="10"/>
  <c r="AG201" i="10"/>
  <c r="X201" i="10"/>
  <c r="O201" i="10"/>
  <c r="F201" i="10"/>
  <c r="AP200" i="10"/>
  <c r="AG200" i="10"/>
  <c r="X200" i="10"/>
  <c r="O200" i="10"/>
  <c r="F200" i="10"/>
  <c r="AP199" i="10"/>
  <c r="AG199" i="10"/>
  <c r="X199" i="10"/>
  <c r="O199" i="10"/>
  <c r="F199" i="10"/>
  <c r="AP198" i="10"/>
  <c r="AG198" i="10"/>
  <c r="X198" i="10"/>
  <c r="O198" i="10"/>
  <c r="F198" i="10"/>
  <c r="AP197" i="10"/>
  <c r="AG197" i="10"/>
  <c r="X197" i="10"/>
  <c r="O197" i="10"/>
  <c r="F197" i="10"/>
  <c r="AP196" i="10"/>
  <c r="AG196" i="10"/>
  <c r="X196" i="10"/>
  <c r="O196" i="10"/>
  <c r="F196" i="10"/>
  <c r="AP195" i="10"/>
  <c r="AG195" i="10"/>
  <c r="X195" i="10"/>
  <c r="O195" i="10"/>
  <c r="F195" i="10"/>
  <c r="AP194" i="10"/>
  <c r="AG194" i="10"/>
  <c r="X194" i="10"/>
  <c r="O194" i="10"/>
  <c r="F194" i="10"/>
  <c r="AP193" i="10"/>
  <c r="AG193" i="10"/>
  <c r="X193" i="10"/>
  <c r="O193" i="10"/>
  <c r="F193" i="10"/>
  <c r="AP192" i="10"/>
  <c r="AG192" i="10"/>
  <c r="X192" i="10"/>
  <c r="O192" i="10"/>
  <c r="F192" i="10"/>
  <c r="AP191" i="10"/>
  <c r="AG191" i="10"/>
  <c r="X191" i="10"/>
  <c r="O191" i="10"/>
  <c r="F191" i="10"/>
  <c r="AP190" i="10"/>
  <c r="AG190" i="10"/>
  <c r="X190" i="10"/>
  <c r="O190" i="10"/>
  <c r="F190" i="10"/>
  <c r="AP189" i="10"/>
  <c r="AG189" i="10"/>
  <c r="X189" i="10"/>
  <c r="O189" i="10"/>
  <c r="F189" i="10"/>
  <c r="AP188" i="10"/>
  <c r="AG188" i="10"/>
  <c r="X188" i="10"/>
  <c r="O188" i="10"/>
  <c r="F188" i="10"/>
  <c r="AP187" i="10"/>
  <c r="AG187" i="10"/>
  <c r="X187" i="10"/>
  <c r="O187" i="10"/>
  <c r="F187" i="10"/>
  <c r="AP186" i="10"/>
  <c r="AG186" i="10"/>
  <c r="X186" i="10"/>
  <c r="O186" i="10"/>
  <c r="F186" i="10"/>
  <c r="AP185" i="10"/>
  <c r="AG185" i="10"/>
  <c r="X185" i="10"/>
  <c r="O185" i="10"/>
  <c r="F185" i="10"/>
  <c r="AP184" i="10"/>
  <c r="AG184" i="10"/>
  <c r="X184" i="10"/>
  <c r="O184" i="10"/>
  <c r="F184" i="10"/>
  <c r="AP183" i="10"/>
  <c r="AG183" i="10"/>
  <c r="X183" i="10"/>
  <c r="O183" i="10"/>
  <c r="F183" i="10"/>
  <c r="AP182" i="10"/>
  <c r="AG182" i="10"/>
  <c r="X182" i="10"/>
  <c r="O182" i="10"/>
  <c r="F182" i="10"/>
  <c r="AP181" i="10"/>
  <c r="AG181" i="10"/>
  <c r="X181" i="10"/>
  <c r="O181" i="10"/>
  <c r="F181" i="10"/>
  <c r="AP180" i="10"/>
  <c r="AG180" i="10"/>
  <c r="X180" i="10"/>
  <c r="O180" i="10"/>
  <c r="F180" i="10"/>
  <c r="AP179" i="10"/>
  <c r="AG179" i="10"/>
  <c r="X179" i="10"/>
  <c r="O179" i="10"/>
  <c r="F179" i="10"/>
  <c r="AP178" i="10"/>
  <c r="AG178" i="10"/>
  <c r="X178" i="10"/>
  <c r="O178" i="10"/>
  <c r="F178" i="10"/>
  <c r="AP177" i="10"/>
  <c r="AG177" i="10"/>
  <c r="X177" i="10"/>
  <c r="O177" i="10"/>
  <c r="F177" i="10"/>
  <c r="AP176" i="10"/>
  <c r="AG176" i="10"/>
  <c r="X176" i="10"/>
  <c r="O176" i="10"/>
  <c r="F176" i="10"/>
  <c r="AP175" i="10"/>
  <c r="AG175" i="10"/>
  <c r="X175" i="10"/>
  <c r="O175" i="10"/>
  <c r="F175" i="10"/>
  <c r="AP174" i="10"/>
  <c r="AG174" i="10"/>
  <c r="X174" i="10"/>
  <c r="O174" i="10"/>
  <c r="F174" i="10"/>
  <c r="AP173" i="10"/>
  <c r="AG173" i="10"/>
  <c r="X173" i="10"/>
  <c r="O173" i="10"/>
  <c r="F173" i="10"/>
  <c r="AP172" i="10"/>
  <c r="AG172" i="10"/>
  <c r="X172" i="10"/>
  <c r="O172" i="10"/>
  <c r="F172" i="10"/>
  <c r="AP171" i="10"/>
  <c r="AG171" i="10"/>
  <c r="X171" i="10"/>
  <c r="O171" i="10"/>
  <c r="F171" i="10"/>
  <c r="AP170" i="10"/>
  <c r="AG170" i="10"/>
  <c r="X170" i="10"/>
  <c r="O170" i="10"/>
  <c r="F170" i="10"/>
  <c r="AP169" i="10"/>
  <c r="AG169" i="10"/>
  <c r="X169" i="10"/>
  <c r="O169" i="10"/>
  <c r="F169" i="10"/>
  <c r="AP168" i="10"/>
  <c r="AG168" i="10"/>
  <c r="X168" i="10"/>
  <c r="O168" i="10"/>
  <c r="F168" i="10"/>
  <c r="AP167" i="10"/>
  <c r="AG167" i="10"/>
  <c r="X167" i="10"/>
  <c r="O167" i="10"/>
  <c r="F167" i="10"/>
  <c r="AP166" i="10"/>
  <c r="AG166" i="10"/>
  <c r="X166" i="10"/>
  <c r="O166" i="10"/>
  <c r="F166" i="10"/>
  <c r="AP165" i="10"/>
  <c r="AG165" i="10"/>
  <c r="X165" i="10"/>
  <c r="O165" i="10"/>
  <c r="F165" i="10"/>
  <c r="AP164" i="10"/>
  <c r="AG164" i="10"/>
  <c r="X164" i="10"/>
  <c r="O164" i="10"/>
  <c r="F164" i="10"/>
  <c r="AP163" i="10"/>
  <c r="AG163" i="10"/>
  <c r="X163" i="10"/>
  <c r="O163" i="10"/>
  <c r="F163" i="10"/>
  <c r="AP162" i="10"/>
  <c r="AG162" i="10"/>
  <c r="X162" i="10"/>
  <c r="O162" i="10"/>
  <c r="F162" i="10"/>
  <c r="AP161" i="10"/>
  <c r="AG161" i="10"/>
  <c r="X161" i="10"/>
  <c r="O161" i="10"/>
  <c r="F161" i="10"/>
  <c r="AP160" i="10"/>
  <c r="AG160" i="10"/>
  <c r="X160" i="10"/>
  <c r="O160" i="10"/>
  <c r="F160" i="10"/>
  <c r="AP159" i="10"/>
  <c r="AG159" i="10"/>
  <c r="X159" i="10"/>
  <c r="O159" i="10"/>
  <c r="F159" i="10"/>
  <c r="AP158" i="10"/>
  <c r="AG158" i="10"/>
  <c r="X158" i="10"/>
  <c r="O158" i="10"/>
  <c r="F158" i="10"/>
  <c r="AP157" i="10"/>
  <c r="AG157" i="10"/>
  <c r="X157" i="10"/>
  <c r="O157" i="10"/>
  <c r="F157" i="10"/>
  <c r="AP156" i="10"/>
  <c r="AG156" i="10"/>
  <c r="X156" i="10"/>
  <c r="O156" i="10"/>
  <c r="F156" i="10"/>
  <c r="AP155" i="10"/>
  <c r="AG155" i="10"/>
  <c r="X155" i="10"/>
  <c r="O155" i="10"/>
  <c r="F155" i="10"/>
  <c r="AP154" i="10"/>
  <c r="AG154" i="10"/>
  <c r="X154" i="10"/>
  <c r="O154" i="10"/>
  <c r="F154" i="10"/>
  <c r="AP153" i="10"/>
  <c r="AG153" i="10"/>
  <c r="X153" i="10"/>
  <c r="O153" i="10"/>
  <c r="F153" i="10"/>
  <c r="AP152" i="10"/>
  <c r="AG152" i="10"/>
  <c r="X152" i="10"/>
  <c r="O152" i="10"/>
  <c r="F152" i="10"/>
  <c r="AP151" i="10"/>
  <c r="AG151" i="10"/>
  <c r="X151" i="10"/>
  <c r="O151" i="10"/>
  <c r="F151" i="10"/>
  <c r="AP150" i="10"/>
  <c r="AG150" i="10"/>
  <c r="X150" i="10"/>
  <c r="O150" i="10"/>
  <c r="F150" i="10"/>
  <c r="AP149" i="10"/>
  <c r="AG149" i="10"/>
  <c r="X149" i="10"/>
  <c r="O149" i="10"/>
  <c r="F149" i="10"/>
  <c r="AP148" i="10"/>
  <c r="AG148" i="10"/>
  <c r="X148" i="10"/>
  <c r="O148" i="10"/>
  <c r="F148" i="10"/>
  <c r="AP147" i="10"/>
  <c r="AG147" i="10"/>
  <c r="X147" i="10"/>
  <c r="O147" i="10"/>
  <c r="F147" i="10"/>
  <c r="AP146" i="10"/>
  <c r="AG146" i="10"/>
  <c r="X146" i="10"/>
  <c r="O146" i="10"/>
  <c r="F146" i="10"/>
  <c r="AP145" i="10"/>
  <c r="AG145" i="10"/>
  <c r="X145" i="10"/>
  <c r="O145" i="10"/>
  <c r="F145" i="10"/>
  <c r="AP144" i="10"/>
  <c r="AG144" i="10"/>
  <c r="X144" i="10"/>
  <c r="O144" i="10"/>
  <c r="F144" i="10"/>
  <c r="AP143" i="10"/>
  <c r="AG143" i="10"/>
  <c r="X143" i="10"/>
  <c r="O143" i="10"/>
  <c r="F143" i="10"/>
  <c r="AP142" i="10"/>
  <c r="AG142" i="10"/>
  <c r="X142" i="10"/>
  <c r="O142" i="10"/>
  <c r="F142" i="10"/>
  <c r="AP141" i="10"/>
  <c r="AG141" i="10"/>
  <c r="X141" i="10"/>
  <c r="O141" i="10"/>
  <c r="F141" i="10"/>
  <c r="AP140" i="10"/>
  <c r="AG140" i="10"/>
  <c r="X140" i="10"/>
  <c r="O140" i="10"/>
  <c r="F140" i="10"/>
  <c r="AP139" i="10"/>
  <c r="AG139" i="10"/>
  <c r="X139" i="10"/>
  <c r="O139" i="10"/>
  <c r="F139" i="10"/>
  <c r="AP138" i="10"/>
  <c r="AG138" i="10"/>
  <c r="X138" i="10"/>
  <c r="O138" i="10"/>
  <c r="F138" i="10"/>
  <c r="AP137" i="10"/>
  <c r="AG137" i="10"/>
  <c r="X137" i="10"/>
  <c r="O137" i="10"/>
  <c r="F137" i="10"/>
  <c r="AP136" i="10"/>
  <c r="AG136" i="10"/>
  <c r="X136" i="10"/>
  <c r="O136" i="10"/>
  <c r="F136" i="10"/>
  <c r="AP135" i="10"/>
  <c r="AG135" i="10"/>
  <c r="X135" i="10"/>
  <c r="O135" i="10"/>
  <c r="F135" i="10"/>
  <c r="AP134" i="10"/>
  <c r="AG134" i="10"/>
  <c r="X134" i="10"/>
  <c r="O134" i="10"/>
  <c r="F134" i="10"/>
  <c r="AP133" i="10"/>
  <c r="AG133" i="10"/>
  <c r="X133" i="10"/>
  <c r="O133" i="10"/>
  <c r="F133" i="10"/>
  <c r="AP132" i="10"/>
  <c r="AG132" i="10"/>
  <c r="X132" i="10"/>
  <c r="O132" i="10"/>
  <c r="F132" i="10"/>
  <c r="AP131" i="10"/>
  <c r="AG131" i="10"/>
  <c r="X131" i="10"/>
  <c r="O131" i="10"/>
  <c r="F131" i="10"/>
  <c r="AP130" i="10"/>
  <c r="AG130" i="10"/>
  <c r="X130" i="10"/>
  <c r="O130" i="10"/>
  <c r="F130" i="10"/>
  <c r="AP129" i="10"/>
  <c r="AG129" i="10"/>
  <c r="X129" i="10"/>
  <c r="O129" i="10"/>
  <c r="F129" i="10"/>
  <c r="AP128" i="10"/>
  <c r="AG128" i="10"/>
  <c r="X128" i="10"/>
  <c r="O128" i="10"/>
  <c r="F128" i="10"/>
  <c r="AP127" i="10"/>
  <c r="AG127" i="10"/>
  <c r="X127" i="10"/>
  <c r="O127" i="10"/>
  <c r="F127" i="10"/>
  <c r="AP126" i="10"/>
  <c r="AG126" i="10"/>
  <c r="X126" i="10"/>
  <c r="O126" i="10"/>
  <c r="F126" i="10"/>
  <c r="AP125" i="10"/>
  <c r="AG125" i="10"/>
  <c r="X125" i="10"/>
  <c r="O125" i="10"/>
  <c r="F125" i="10"/>
  <c r="AP124" i="10"/>
  <c r="AG124" i="10"/>
  <c r="X124" i="10"/>
  <c r="O124" i="10"/>
  <c r="F124" i="10"/>
  <c r="AP123" i="10"/>
  <c r="AG123" i="10"/>
  <c r="X123" i="10"/>
  <c r="O123" i="10"/>
  <c r="F123" i="10"/>
  <c r="AP122" i="10"/>
  <c r="AG122" i="10"/>
  <c r="X122" i="10"/>
  <c r="O122" i="10"/>
  <c r="F122" i="10"/>
  <c r="AP121" i="10"/>
  <c r="AG121" i="10"/>
  <c r="X121" i="10"/>
  <c r="O121" i="10"/>
  <c r="F121" i="10"/>
  <c r="AP120" i="10"/>
  <c r="AG120" i="10"/>
  <c r="X120" i="10"/>
  <c r="O120" i="10"/>
  <c r="F120" i="10"/>
  <c r="AP119" i="10"/>
  <c r="AG119" i="10"/>
  <c r="X119" i="10"/>
  <c r="O119" i="10"/>
  <c r="F119" i="10"/>
  <c r="AP118" i="10"/>
  <c r="AG118" i="10"/>
  <c r="X118" i="10"/>
  <c r="O118" i="10"/>
  <c r="F118" i="10"/>
  <c r="AP117" i="10"/>
  <c r="AG117" i="10"/>
  <c r="X117" i="10"/>
  <c r="O117" i="10"/>
  <c r="F117" i="10"/>
  <c r="AP116" i="10"/>
  <c r="AG116" i="10"/>
  <c r="X116" i="10"/>
  <c r="O116" i="10"/>
  <c r="F116" i="10"/>
  <c r="AP115" i="10"/>
  <c r="AG115" i="10"/>
  <c r="X115" i="10"/>
  <c r="O115" i="10"/>
  <c r="F115" i="10"/>
  <c r="AP114" i="10"/>
  <c r="AG114" i="10"/>
  <c r="X114" i="10"/>
  <c r="O114" i="10"/>
  <c r="F114" i="10"/>
  <c r="AP113" i="10"/>
  <c r="AG113" i="10"/>
  <c r="X113" i="10"/>
  <c r="O113" i="10"/>
  <c r="F113" i="10"/>
  <c r="AP112" i="10"/>
  <c r="AG112" i="10"/>
  <c r="X112" i="10"/>
  <c r="O112" i="10"/>
  <c r="F112" i="10"/>
  <c r="AP111" i="10"/>
  <c r="AG111" i="10"/>
  <c r="X111" i="10"/>
  <c r="O111" i="10"/>
  <c r="F111" i="10"/>
  <c r="AP110" i="10"/>
  <c r="AG110" i="10"/>
  <c r="X110" i="10"/>
  <c r="O110" i="10"/>
  <c r="F110" i="10"/>
  <c r="AP109" i="10"/>
  <c r="AG109" i="10"/>
  <c r="X109" i="10"/>
  <c r="O109" i="10"/>
  <c r="F109" i="10"/>
  <c r="AP108" i="10"/>
  <c r="AG108" i="10"/>
  <c r="X108" i="10"/>
  <c r="O108" i="10"/>
  <c r="F108" i="10"/>
  <c r="AP107" i="10"/>
  <c r="AG107" i="10"/>
  <c r="X107" i="10"/>
  <c r="O107" i="10"/>
  <c r="F107" i="10"/>
  <c r="AP106" i="10"/>
  <c r="AG106" i="10"/>
  <c r="X106" i="10"/>
  <c r="O106" i="10"/>
  <c r="F106" i="10"/>
  <c r="AP105" i="10"/>
  <c r="AG105" i="10"/>
  <c r="X105" i="10"/>
  <c r="O105" i="10"/>
  <c r="F105" i="10"/>
  <c r="AP104" i="10"/>
  <c r="AG104" i="10"/>
  <c r="X104" i="10"/>
  <c r="O104" i="10"/>
  <c r="F104" i="10"/>
  <c r="AP103" i="10"/>
  <c r="AG103" i="10"/>
  <c r="X103" i="10"/>
  <c r="O103" i="10"/>
  <c r="F103" i="10"/>
  <c r="AP102" i="10"/>
  <c r="AG102" i="10"/>
  <c r="X102" i="10"/>
  <c r="O102" i="10"/>
  <c r="F102" i="10"/>
  <c r="AP101" i="10"/>
  <c r="AG101" i="10"/>
  <c r="X101" i="10"/>
  <c r="O101" i="10"/>
  <c r="F101" i="10"/>
  <c r="AP100" i="10"/>
  <c r="AG100" i="10"/>
  <c r="X100" i="10"/>
  <c r="O100" i="10"/>
  <c r="F100" i="10"/>
  <c r="AP99" i="10"/>
  <c r="AG99" i="10"/>
  <c r="X99" i="10"/>
  <c r="O99" i="10"/>
  <c r="F99" i="10"/>
  <c r="AP98" i="10"/>
  <c r="AG98" i="10"/>
  <c r="X98" i="10"/>
  <c r="O98" i="10"/>
  <c r="F98" i="10"/>
  <c r="AP97" i="10"/>
  <c r="AG97" i="10"/>
  <c r="X97" i="10"/>
  <c r="O97" i="10"/>
  <c r="F97" i="10"/>
  <c r="AP96" i="10"/>
  <c r="AG96" i="10"/>
  <c r="X96" i="10"/>
  <c r="O96" i="10"/>
  <c r="F96" i="10"/>
  <c r="AP95" i="10"/>
  <c r="AG95" i="10"/>
  <c r="X95" i="10"/>
  <c r="O95" i="10"/>
  <c r="F95" i="10"/>
  <c r="AP94" i="10"/>
  <c r="AG94" i="10"/>
  <c r="X94" i="10"/>
  <c r="O94" i="10"/>
  <c r="F94" i="10"/>
  <c r="AP93" i="10"/>
  <c r="AG93" i="10"/>
  <c r="X93" i="10"/>
  <c r="O93" i="10"/>
  <c r="F93" i="10"/>
  <c r="AP92" i="10"/>
  <c r="AG92" i="10"/>
  <c r="X92" i="10"/>
  <c r="O92" i="10"/>
  <c r="F92" i="10"/>
  <c r="AP91" i="10"/>
  <c r="AG91" i="10"/>
  <c r="X91" i="10"/>
  <c r="O91" i="10"/>
  <c r="F91" i="10"/>
  <c r="AP90" i="10"/>
  <c r="AG90" i="10"/>
  <c r="X90" i="10"/>
  <c r="O90" i="10"/>
  <c r="F90" i="10"/>
  <c r="AP89" i="10"/>
  <c r="AG89" i="10"/>
  <c r="X89" i="10"/>
  <c r="O89" i="10"/>
  <c r="F89" i="10"/>
  <c r="AP88" i="10"/>
  <c r="AG88" i="10"/>
  <c r="X88" i="10"/>
  <c r="O88" i="10"/>
  <c r="F88" i="10"/>
  <c r="AP87" i="10"/>
  <c r="AG87" i="10"/>
  <c r="X87" i="10"/>
  <c r="O87" i="10"/>
  <c r="F87" i="10"/>
  <c r="AP86" i="10"/>
  <c r="AG86" i="10"/>
  <c r="X86" i="10"/>
  <c r="O86" i="10"/>
  <c r="F86" i="10"/>
  <c r="AP85" i="10"/>
  <c r="AG85" i="10"/>
  <c r="X85" i="10"/>
  <c r="O85" i="10"/>
  <c r="F85" i="10"/>
  <c r="AP84" i="10"/>
  <c r="AG84" i="10"/>
  <c r="X84" i="10"/>
  <c r="O84" i="10"/>
  <c r="F84" i="10"/>
  <c r="AP83" i="10"/>
  <c r="AG83" i="10"/>
  <c r="X83" i="10"/>
  <c r="O83" i="10"/>
  <c r="F83" i="10"/>
  <c r="AP82" i="10"/>
  <c r="AG82" i="10"/>
  <c r="X82" i="10"/>
  <c r="O82" i="10"/>
  <c r="F82" i="10"/>
  <c r="AP81" i="10"/>
  <c r="AG81" i="10"/>
  <c r="X81" i="10"/>
  <c r="O81" i="10"/>
  <c r="F81" i="10"/>
  <c r="AP80" i="10"/>
  <c r="AG80" i="10"/>
  <c r="X80" i="10"/>
  <c r="O80" i="10"/>
  <c r="F80" i="10"/>
  <c r="AP79" i="10"/>
  <c r="AG79" i="10"/>
  <c r="X79" i="10"/>
  <c r="O79" i="10"/>
  <c r="F79" i="10"/>
  <c r="AP78" i="10"/>
  <c r="AG78" i="10"/>
  <c r="X78" i="10"/>
  <c r="O78" i="10"/>
  <c r="F78" i="10"/>
  <c r="AP77" i="10"/>
  <c r="AG77" i="10"/>
  <c r="X77" i="10"/>
  <c r="O77" i="10"/>
  <c r="F77" i="10"/>
  <c r="AP76" i="10"/>
  <c r="AG76" i="10"/>
  <c r="X76" i="10"/>
  <c r="O76" i="10"/>
  <c r="F76" i="10"/>
  <c r="AP75" i="10"/>
  <c r="AG75" i="10"/>
  <c r="X75" i="10"/>
  <c r="O75" i="10"/>
  <c r="F75" i="10"/>
  <c r="AP74" i="10"/>
  <c r="AG74" i="10"/>
  <c r="X74" i="10"/>
  <c r="O74" i="10"/>
  <c r="F74" i="10"/>
  <c r="AP73" i="10"/>
  <c r="AG73" i="10"/>
  <c r="X73" i="10"/>
  <c r="O73" i="10"/>
  <c r="F73" i="10"/>
  <c r="AP72" i="10"/>
  <c r="AG72" i="10"/>
  <c r="X72" i="10"/>
  <c r="O72" i="10"/>
  <c r="F72" i="10"/>
  <c r="AP71" i="10"/>
  <c r="AG71" i="10"/>
  <c r="X71" i="10"/>
  <c r="O71" i="10"/>
  <c r="F71" i="10"/>
  <c r="AP70" i="10"/>
  <c r="AG70" i="10"/>
  <c r="X70" i="10"/>
  <c r="O70" i="10"/>
  <c r="F70" i="10"/>
  <c r="AP69" i="10"/>
  <c r="AG69" i="10"/>
  <c r="X69" i="10"/>
  <c r="O69" i="10"/>
  <c r="F69" i="10"/>
  <c r="AP68" i="10"/>
  <c r="AG68" i="10"/>
  <c r="X68" i="10"/>
  <c r="O68" i="10"/>
  <c r="F68" i="10"/>
  <c r="AP67" i="10"/>
  <c r="AG67" i="10"/>
  <c r="X67" i="10"/>
  <c r="O67" i="10"/>
  <c r="F67" i="10"/>
  <c r="AP66" i="10"/>
  <c r="AG66" i="10"/>
  <c r="X66" i="10"/>
  <c r="O66" i="10"/>
  <c r="F66" i="10"/>
  <c r="AP65" i="10"/>
  <c r="AG65" i="10"/>
  <c r="X65" i="10"/>
  <c r="O65" i="10"/>
  <c r="F65" i="10"/>
  <c r="AP64" i="10"/>
  <c r="AG64" i="10"/>
  <c r="X64" i="10"/>
  <c r="O64" i="10"/>
  <c r="F64" i="10"/>
  <c r="AP63" i="10"/>
  <c r="AG63" i="10"/>
  <c r="X63" i="10"/>
  <c r="O63" i="10"/>
  <c r="F63" i="10"/>
  <c r="AP62" i="10"/>
  <c r="AG62" i="10"/>
  <c r="X62" i="10"/>
  <c r="O62" i="10"/>
  <c r="F62" i="10"/>
  <c r="AP61" i="10"/>
  <c r="AG61" i="10"/>
  <c r="X61" i="10"/>
  <c r="O61" i="10"/>
  <c r="F61" i="10"/>
  <c r="AP60" i="10"/>
  <c r="AG60" i="10"/>
  <c r="X60" i="10"/>
  <c r="O60" i="10"/>
  <c r="F60" i="10"/>
  <c r="AP59" i="10"/>
  <c r="AG59" i="10"/>
  <c r="X59" i="10"/>
  <c r="O59" i="10"/>
  <c r="F59" i="10"/>
  <c r="AP58" i="10"/>
  <c r="AG58" i="10"/>
  <c r="X58" i="10"/>
  <c r="O58" i="10"/>
  <c r="F58" i="10"/>
  <c r="AP57" i="10"/>
  <c r="AG57" i="10"/>
  <c r="X57" i="10"/>
  <c r="O57" i="10"/>
  <c r="F57" i="10"/>
  <c r="AP56" i="10"/>
  <c r="AG56" i="10"/>
  <c r="X56" i="10"/>
  <c r="O56" i="10"/>
  <c r="F56" i="10"/>
  <c r="AP55" i="10"/>
  <c r="AG55" i="10"/>
  <c r="X55" i="10"/>
  <c r="O55" i="10"/>
  <c r="F55" i="10"/>
  <c r="AP54" i="10"/>
  <c r="AG54" i="10"/>
  <c r="X54" i="10"/>
  <c r="O54" i="10"/>
  <c r="F54" i="10"/>
  <c r="AP53" i="10"/>
  <c r="AG53" i="10"/>
  <c r="X53" i="10"/>
  <c r="O53" i="10"/>
  <c r="F53" i="10"/>
  <c r="AP52" i="10"/>
  <c r="AG52" i="10"/>
  <c r="X52" i="10"/>
  <c r="O52" i="10"/>
  <c r="F52" i="10"/>
  <c r="AP51" i="10"/>
  <c r="AG51" i="10"/>
  <c r="X51" i="10"/>
  <c r="O51" i="10"/>
  <c r="F51" i="10"/>
  <c r="AP50" i="10"/>
  <c r="AG50" i="10"/>
  <c r="X50" i="10"/>
  <c r="O50" i="10"/>
  <c r="F50" i="10"/>
  <c r="AP49" i="10"/>
  <c r="AG49" i="10"/>
  <c r="X49" i="10"/>
  <c r="O49" i="10"/>
  <c r="F49" i="10"/>
  <c r="AP48" i="10"/>
  <c r="AG48" i="10"/>
  <c r="X48" i="10"/>
  <c r="O48" i="10"/>
  <c r="F48" i="10"/>
  <c r="AP47" i="10"/>
  <c r="AG47" i="10"/>
  <c r="X47" i="10"/>
  <c r="O47" i="10"/>
  <c r="F47" i="10"/>
  <c r="AP46" i="10"/>
  <c r="AG46" i="10"/>
  <c r="X46" i="10"/>
  <c r="O46" i="10"/>
  <c r="F46" i="10"/>
  <c r="AP45" i="10"/>
  <c r="AG45" i="10"/>
  <c r="X45" i="10"/>
  <c r="O45" i="10"/>
  <c r="F45" i="10"/>
  <c r="AP44" i="10"/>
  <c r="AG44" i="10"/>
  <c r="X44" i="10"/>
  <c r="O44" i="10"/>
  <c r="F44" i="10"/>
  <c r="AP43" i="10"/>
  <c r="AG43" i="10"/>
  <c r="X43" i="10"/>
  <c r="O43" i="10"/>
  <c r="F43" i="10"/>
  <c r="AP42" i="10"/>
  <c r="AG42" i="10"/>
  <c r="X42" i="10"/>
  <c r="O42" i="10"/>
  <c r="F42" i="10"/>
  <c r="AP41" i="10"/>
  <c r="AG41" i="10"/>
  <c r="X41" i="10"/>
  <c r="O41" i="10"/>
  <c r="F41" i="10"/>
  <c r="AP40" i="10"/>
  <c r="AG40" i="10"/>
  <c r="X40" i="10"/>
  <c r="O40" i="10"/>
  <c r="F40" i="10"/>
  <c r="AP39" i="10"/>
  <c r="AG39" i="10"/>
  <c r="X39" i="10"/>
  <c r="O39" i="10"/>
  <c r="F39" i="10"/>
  <c r="AP38" i="10"/>
  <c r="AG38" i="10"/>
  <c r="X38" i="10"/>
  <c r="O38" i="10"/>
  <c r="F38" i="10"/>
  <c r="AP37" i="10"/>
  <c r="AG37" i="10"/>
  <c r="X37" i="10"/>
  <c r="O37" i="10"/>
  <c r="F37" i="10"/>
  <c r="AP36" i="10"/>
  <c r="AG36" i="10"/>
  <c r="X36" i="10"/>
  <c r="O36" i="10"/>
  <c r="F36" i="10"/>
  <c r="AP35" i="10"/>
  <c r="AG35" i="10"/>
  <c r="X35" i="10"/>
  <c r="O35" i="10"/>
  <c r="F35" i="10"/>
  <c r="AP34" i="10"/>
  <c r="AG34" i="10"/>
  <c r="X34" i="10"/>
  <c r="O34" i="10"/>
  <c r="F34" i="10"/>
  <c r="AP33" i="10"/>
  <c r="AG33" i="10"/>
  <c r="X33" i="10"/>
  <c r="O33" i="10"/>
  <c r="F33" i="10"/>
  <c r="AP32" i="10"/>
  <c r="AG32" i="10"/>
  <c r="X32" i="10"/>
  <c r="O32" i="10"/>
  <c r="F32" i="10"/>
  <c r="AP31" i="10"/>
  <c r="AG31" i="10"/>
  <c r="X31" i="10"/>
  <c r="O31" i="10"/>
  <c r="F31" i="10"/>
  <c r="AP30" i="10"/>
  <c r="AG30" i="10"/>
  <c r="X30" i="10"/>
  <c r="O30" i="10"/>
  <c r="F30" i="10"/>
  <c r="AP29" i="10"/>
  <c r="AG29" i="10"/>
  <c r="X29" i="10"/>
  <c r="O29" i="10"/>
  <c r="F29" i="10"/>
  <c r="AP28" i="10"/>
  <c r="AG28" i="10"/>
  <c r="X28" i="10"/>
  <c r="O28" i="10"/>
  <c r="F28" i="10"/>
  <c r="AP27" i="10"/>
  <c r="AG27" i="10"/>
  <c r="X27" i="10"/>
  <c r="O27" i="10"/>
  <c r="F27" i="10"/>
  <c r="AP26" i="10"/>
  <c r="AG26" i="10"/>
  <c r="X26" i="10"/>
  <c r="O26" i="10"/>
  <c r="F26" i="10"/>
  <c r="AP25" i="10"/>
  <c r="AG25" i="10"/>
  <c r="X25" i="10"/>
  <c r="O25" i="10"/>
  <c r="F25" i="10"/>
  <c r="AP24" i="10"/>
  <c r="AG24" i="10"/>
  <c r="X24" i="10"/>
  <c r="O24" i="10"/>
  <c r="F24" i="10"/>
  <c r="AP23" i="10"/>
  <c r="AG23" i="10"/>
  <c r="X23" i="10"/>
  <c r="O23" i="10"/>
  <c r="F23" i="10"/>
  <c r="AP22" i="10"/>
  <c r="AG22" i="10"/>
  <c r="X22" i="10"/>
  <c r="O22" i="10"/>
  <c r="F22" i="10"/>
  <c r="AP21" i="10"/>
  <c r="AG21" i="10"/>
  <c r="X21" i="10"/>
  <c r="O21" i="10"/>
  <c r="F21" i="10"/>
  <c r="AP20" i="10"/>
  <c r="AG20" i="10"/>
  <c r="X20" i="10"/>
  <c r="O20" i="10"/>
  <c r="F20" i="10"/>
  <c r="AP19" i="10"/>
  <c r="AG19" i="10"/>
  <c r="X19" i="10"/>
  <c r="O19" i="10"/>
  <c r="F19" i="10"/>
  <c r="AP18" i="10"/>
  <c r="AG18" i="10"/>
  <c r="X18" i="10"/>
  <c r="O18" i="10"/>
  <c r="F18" i="10"/>
  <c r="AP17" i="10"/>
  <c r="AG17" i="10"/>
  <c r="X17" i="10"/>
  <c r="O17" i="10"/>
  <c r="F17" i="10"/>
  <c r="AP16" i="10"/>
  <c r="AG16" i="10"/>
  <c r="X16" i="10"/>
  <c r="O16" i="10"/>
  <c r="F16" i="10"/>
  <c r="AP15" i="10"/>
  <c r="AG15" i="10"/>
  <c r="X15" i="10"/>
  <c r="O15" i="10"/>
  <c r="F15" i="10"/>
  <c r="AP14" i="10"/>
  <c r="AG14" i="10"/>
  <c r="X14" i="10"/>
  <c r="O14" i="10"/>
  <c r="F14" i="10"/>
  <c r="AP13" i="10"/>
  <c r="AG13" i="10"/>
  <c r="X13" i="10"/>
  <c r="O13" i="10"/>
  <c r="F13" i="10"/>
  <c r="AP12" i="10"/>
  <c r="AG12" i="10"/>
  <c r="X12" i="10"/>
  <c r="O12" i="10"/>
  <c r="F12" i="10"/>
  <c r="AP11" i="10"/>
  <c r="AG11" i="10"/>
  <c r="X11" i="10"/>
  <c r="O11" i="10"/>
  <c r="F11" i="10"/>
  <c r="AP10" i="10"/>
  <c r="AG10" i="10"/>
  <c r="X10" i="10"/>
  <c r="O10" i="10"/>
  <c r="F10" i="10"/>
  <c r="AP9" i="10"/>
  <c r="AG9" i="10"/>
  <c r="X9" i="10"/>
  <c r="O9" i="10"/>
  <c r="F9" i="10"/>
  <c r="AP8" i="10"/>
  <c r="AG8" i="10"/>
  <c r="X8" i="10"/>
  <c r="O8" i="10"/>
  <c r="F8" i="10"/>
  <c r="AP7" i="10"/>
  <c r="AG7" i="10"/>
  <c r="X7" i="10"/>
  <c r="O7" i="10"/>
  <c r="F7" i="10"/>
  <c r="AR6" i="10"/>
  <c r="AP6" i="10"/>
  <c r="AI6" i="10"/>
  <c r="AG6" i="10"/>
  <c r="Z6" i="10"/>
  <c r="X6" i="10"/>
  <c r="Q6" i="10"/>
  <c r="O6" i="10"/>
  <c r="H6" i="10"/>
  <c r="F6" i="10"/>
  <c r="AP5" i="10"/>
  <c r="AG5" i="10"/>
  <c r="X5" i="10"/>
  <c r="O5" i="10"/>
  <c r="F5" i="10"/>
  <c r="AP4" i="10"/>
  <c r="AG4" i="10"/>
  <c r="X4" i="10"/>
  <c r="O4" i="10"/>
  <c r="F4" i="10"/>
  <c r="AP3" i="10"/>
  <c r="AG3" i="10"/>
  <c r="X3" i="10"/>
  <c r="O3" i="10"/>
  <c r="F3" i="10"/>
  <c r="G10" i="9"/>
  <c r="I35" i="15" l="1"/>
  <c r="T35" i="15"/>
  <c r="C35" i="15"/>
  <c r="Z35" i="15"/>
  <c r="AF35" i="15"/>
  <c r="H10" i="1"/>
  <c r="U2" i="12"/>
  <c r="U2" i="1"/>
  <c r="S7" i="12"/>
  <c r="S5" i="12" s="1"/>
  <c r="S2" i="12"/>
  <c r="K3" i="12"/>
  <c r="J6" i="12" s="1"/>
  <c r="K2" i="12"/>
  <c r="AQ9" i="10"/>
  <c r="G17" i="10"/>
  <c r="G20" i="10" s="1"/>
  <c r="G25" i="10" s="1"/>
  <c r="P17" i="10"/>
  <c r="P20" i="10" s="1"/>
  <c r="P25" i="10" s="1"/>
  <c r="Y17" i="10"/>
  <c r="Y20" i="10" s="1"/>
  <c r="Y25" i="10" s="1"/>
  <c r="AH12" i="10"/>
  <c r="AQ12" i="10"/>
  <c r="AQ15" i="10"/>
  <c r="AQ19" i="10" s="1"/>
  <c r="AQ23" i="10" s="1"/>
  <c r="Y9" i="10"/>
  <c r="AH15" i="10"/>
  <c r="AH19" i="10" s="1"/>
  <c r="AH23" i="10" s="1"/>
  <c r="P15" i="10"/>
  <c r="P19" i="10" s="1"/>
  <c r="P23" i="10" s="1"/>
  <c r="G12" i="10"/>
  <c r="P12" i="10"/>
  <c r="AH17" i="10"/>
  <c r="AH20" i="10" s="1"/>
  <c r="AH25" i="10" s="1"/>
  <c r="G15" i="10"/>
  <c r="G19" i="10" s="1"/>
  <c r="G23" i="10" s="1"/>
  <c r="G9" i="10"/>
  <c r="P9" i="10"/>
  <c r="Y15" i="10"/>
  <c r="Y19" i="10" s="1"/>
  <c r="Y23" i="10" s="1"/>
  <c r="AH9" i="10"/>
  <c r="AT3" i="10" s="1"/>
  <c r="Y12" i="10"/>
  <c r="V2" i="12" l="1"/>
  <c r="AT8" i="10"/>
  <c r="AT10" i="10"/>
  <c r="G5" i="1" l="1"/>
  <c r="G7" i="1" s="1"/>
  <c r="G12" i="1" l="1"/>
  <c r="G15" i="1" s="1"/>
  <c r="H4" i="1" s="1"/>
  <c r="G3" i="10"/>
  <c r="Y3" i="10"/>
  <c r="P6" i="10"/>
  <c r="AU6" i="10" s="1"/>
  <c r="AH6" i="10"/>
  <c r="AI3" i="10" s="1"/>
  <c r="P3" i="10"/>
  <c r="G6" i="10"/>
  <c r="H3" i="10" s="1"/>
  <c r="AH3" i="10"/>
  <c r="Y6" i="10"/>
  <c r="Z3" i="10" s="1"/>
  <c r="AQ6" i="10"/>
  <c r="AR3" i="10" s="1"/>
  <c r="AQ3" i="10"/>
  <c r="R2" i="1"/>
  <c r="G10" i="1"/>
  <c r="G14" i="1" s="1"/>
  <c r="H2" i="1" s="1"/>
  <c r="V2" i="1" l="1"/>
  <c r="Q3" i="10"/>
  <c r="AU3" i="10" s="1"/>
</calcChain>
</file>

<file path=xl/sharedStrings.xml><?xml version="1.0" encoding="utf-8"?>
<sst xmlns="http://schemas.openxmlformats.org/spreadsheetml/2006/main" count="460" uniqueCount="293">
  <si>
    <t>Date</t>
  </si>
  <si>
    <t>Open Price</t>
  </si>
  <si>
    <t>High Price</t>
  </si>
  <si>
    <t>Low Price</t>
  </si>
  <si>
    <t>Close Price</t>
  </si>
  <si>
    <t>Spread Close-Open</t>
  </si>
  <si>
    <t>Standard Deviation</t>
  </si>
  <si>
    <t>Mean</t>
  </si>
  <si>
    <t xml:space="preserve">Coefficient of Variation </t>
  </si>
  <si>
    <t xml:space="preserve">Average Daily Return </t>
  </si>
  <si>
    <t xml:space="preserve">Average Monthly Return </t>
  </si>
  <si>
    <t>Daily Change %</t>
  </si>
  <si>
    <t>Open</t>
  </si>
  <si>
    <t>High</t>
  </si>
  <si>
    <t>Low</t>
  </si>
  <si>
    <t>Close</t>
  </si>
  <si>
    <t xml:space="preserve">Variance of Market Returns </t>
  </si>
  <si>
    <t>Covariance of Stock,Market</t>
  </si>
  <si>
    <t>Beta</t>
  </si>
  <si>
    <t xml:space="preserve">Return </t>
  </si>
  <si>
    <t>Return Annualised</t>
  </si>
  <si>
    <t>Montly Change %</t>
  </si>
  <si>
    <t>Sumitomo Chemical India Ltd.</t>
  </si>
  <si>
    <t>UPL Ltd.</t>
  </si>
  <si>
    <t xml:space="preserve">PI Industries </t>
  </si>
  <si>
    <t>Coromandel International Ltd.</t>
  </si>
  <si>
    <t>Bayer Cropscience Ltd.</t>
  </si>
  <si>
    <t>Portfolio 2</t>
  </si>
  <si>
    <t xml:space="preserve">Beta </t>
  </si>
  <si>
    <t xml:space="preserve">Standard Deviation </t>
  </si>
  <si>
    <t xml:space="preserve">Average Year1 </t>
  </si>
  <si>
    <t xml:space="preserve">Average Year2 </t>
  </si>
  <si>
    <t>Average Year1 22-23</t>
  </si>
  <si>
    <t>Average Year 21-22</t>
  </si>
  <si>
    <t>Annualised Daily Return Year 22-23</t>
  </si>
  <si>
    <t>Annualised Daily Return Year 21-22</t>
  </si>
  <si>
    <t>Annualised 21-22</t>
  </si>
  <si>
    <t>Annualised 22-23</t>
  </si>
  <si>
    <t xml:space="preserve">Holding Period Return </t>
  </si>
  <si>
    <t>Holding Period Return</t>
  </si>
  <si>
    <t>UPL ltd.</t>
  </si>
  <si>
    <t xml:space="preserve">Sumitomo </t>
  </si>
  <si>
    <t xml:space="preserve">Coromandel </t>
  </si>
  <si>
    <t xml:space="preserve">Bayer Coorporation </t>
  </si>
  <si>
    <t xml:space="preserve">Covariance Matrix </t>
  </si>
  <si>
    <t>Portfolio 1</t>
  </si>
  <si>
    <t>Asset</t>
  </si>
  <si>
    <t>Weight</t>
  </si>
  <si>
    <t xml:space="preserve">Sumitomo Chemicals </t>
  </si>
  <si>
    <t xml:space="preserve">Asset </t>
  </si>
  <si>
    <t>White Organic Retail Ltd.</t>
  </si>
  <si>
    <t>Market</t>
  </si>
  <si>
    <t xml:space="preserve">Average monthly return </t>
  </si>
  <si>
    <t>Annualised Monthly Return Year 1</t>
  </si>
  <si>
    <t>Year1</t>
  </si>
  <si>
    <t>Year2</t>
  </si>
  <si>
    <t>Coefficient of Variation</t>
  </si>
  <si>
    <t>Change %</t>
  </si>
  <si>
    <t xml:space="preserve">Average Return </t>
  </si>
  <si>
    <t xml:space="preserve">Covariance </t>
  </si>
  <si>
    <t>Variance</t>
  </si>
  <si>
    <t>Month</t>
  </si>
  <si>
    <t xml:space="preserve">Daily </t>
  </si>
  <si>
    <t xml:space="preserve">Monthly </t>
  </si>
  <si>
    <t>Coeffecient of Variation</t>
  </si>
  <si>
    <t>The average daily return is much smaller in magnitude compared to the average monthly return obtained from the monthly sampling.</t>
  </si>
  <si>
    <t>Higher standard deviation and coefficient of variation compared to the monthly sampling, indicating higher volatility and risk at a daily frequency.</t>
  </si>
  <si>
    <t xml:space="preserve">Beta obtained from daily data (0.248452895) suggests a positive correlation with the market, while beta from monthly data (-1.983940342) indicates a negative correlation. </t>
  </si>
  <si>
    <t>This difference might be due to the frequency of market data used in calculations.</t>
  </si>
  <si>
    <t>Conclusions</t>
  </si>
  <si>
    <t>Daily data captures short-term fluctuations and might reflect higher volatility and risk due to these fluctuations. Monthly data smooths out these fluctuations, presenting a more stable view.</t>
  </si>
  <si>
    <t>Different annualization factors (252 for daily and 12 for monthly) significantly impact the magnitude of annualized returns.</t>
  </si>
  <si>
    <t>The beta and covariance values are sensitive to the frequency of observations and might reflect different relationships between the stock and the market when observed daily versus monthly.</t>
  </si>
  <si>
    <t xml:space="preserve">Risk free Rate </t>
  </si>
  <si>
    <t>Sharpe Ratio</t>
  </si>
  <si>
    <t>Risk Free Rate</t>
  </si>
  <si>
    <t xml:space="preserve">Portfolio 1's higher volatility stems from its concentration in a single stock, offering potential for higher returns but also carrying increased risk associated with the performance of that particular stock. </t>
  </si>
  <si>
    <t>On the other hand, Portfolio 2's diversification within the agriculture sector reduces specific risks but might limit potential gains if one stock significantly outperforms others, balancing risk with a more stable portfolio.</t>
  </si>
  <si>
    <t xml:space="preserve">Portfolio 1 exhibits a notably lower average daily return, signifying higher daily losses and likely greater volatility compared to Portfolio 2, which portrays more stability with its smaller average daily loss. </t>
  </si>
  <si>
    <t>Despite the higher average daily return of Portfolio 2, this implies it might have been a less risky and more consistent investment choice over the specified two-year period compared to Portfolio 1.</t>
  </si>
  <si>
    <t>Portfolio 2 achieved a positive Holding Period Return, indicating growth and potentially lower risk, contrasting with Portfolio 1's substantial negative return, signaling significant losses and a less favorable investment outcome.</t>
  </si>
  <si>
    <t>Portfolio 2 stands out as the more successful investment due to its positive return compared to the substantial losses experienced by Portfolio 1.</t>
  </si>
  <si>
    <t xml:space="preserve">Portfolio 2 exhibits significantly lower risk, reflected by its notably lower standard deviation, contrasting with Portfolio 1's higher volatility. </t>
  </si>
  <si>
    <t>With a positive Holding Period Return and lower risk, Portfolio 2 emerges as the more favorable investment choice compared to Portfolio 1, which experienced substantial losses and higher volatility.</t>
  </si>
  <si>
    <t>Both Portfolio 1 and Portfolio 2 depict negative Sharpe Ratios, indicating poor risk-adjusted returns compared to a risk-free investment.</t>
  </si>
  <si>
    <t>However, Portfolio 2 exhibits a slightly lower Sharpe Ratio, suggesting relatively worse risk-adjusted performance compared to Portfolio 1 over the observed period since inception.</t>
  </si>
  <si>
    <t xml:space="preserve">Conclusion </t>
  </si>
  <si>
    <t>Portfolio 2, with diversified holdings, showcased lower risk and stable returns, outperforming Portfolio 1, which suffered higher volatility and substantial losses due to its concentrated holding.</t>
  </si>
  <si>
    <t>The diversified nature of Portfolio 2 proved advantageous, yielding a positive Holding Period Return and lower risk, contrasting with Portfolio 1's single-stock concentration leading to higher volatility and significant losses.</t>
  </si>
  <si>
    <t>Overall, Portfolio 2's risk-mitigating strategy through diversification resulted in a more favorable investment outcome compared to Portfolio 1, emphasizing the importance of risk management in investment decisions.</t>
  </si>
  <si>
    <t xml:space="preserve">Dividend Policy </t>
  </si>
  <si>
    <t xml:space="preserve">The surge in debt ratios, notably the escalating debt-to-equity ratio from 0.8 to 4.00 and the rise in the debt-to-asset ratio from 0.00 to 1.93, showcases a heavy reliance on debt to sustain operations. </t>
  </si>
  <si>
    <t xml:space="preserve">This increased leverage poses financial strain, potentially hindering dividend distributions. The sustained negative performance across revenue, operating profits, and overall financial metrics signals </t>
  </si>
  <si>
    <t xml:space="preserve">deep-seated financial challenges, suggesting potential strategic misalignments, operational inefficiencies, or external factors impacting the company. Additionally, the rise in borrowings and current liabilities points to </t>
  </si>
  <si>
    <t>potential liquidity constraints and a heightened dependency on external funding sources, which might compel the company to retain available funds to address immediate financial obligations, thus limiting dividend allocation capabilities.</t>
  </si>
  <si>
    <t>Dividends</t>
  </si>
  <si>
    <t xml:space="preserve">The profit margin dropped sharply from 0.22 to -1.00, and the return on equity (ROE) fell from -0.50 to -2.50, indicating a move from profitable to loss-making activities. </t>
  </si>
  <si>
    <t>These indicators point to a significant deterioration in profitability. The rapid decline in Net Sales, which went from 95.31 Cr to -13.68 Cr in a short amount of time, is indicative of a major decline in</t>
  </si>
  <si>
    <t xml:space="preserve"> income generating. Operating Profits also declined, from 1.10 Cr. to -13.91 Cr., reflecting significant difficulties in sustaining operational effectiveness and a significant downturn in overall financial performance.</t>
  </si>
  <si>
    <t xml:space="preserve">The Company has negative average daily and monthly returns as well as a protracted negative holding period return, both of which indicate ongoing losses. </t>
  </si>
  <si>
    <t>Interest Coverage and Liquidity Challenges:</t>
  </si>
  <si>
    <t>The interest coverage ratio is falling, going from 3.00 to 0.00, which suggests that it may be difficult to pay interest using only operating profits.</t>
  </si>
  <si>
    <t xml:space="preserve"> Simultaneously, the organization's steady but low quick and current ratios (0.9 and 0.6, respectively) show that it continues to struggle to satisfy short-term obligations without largely depending on inventory sales.</t>
  </si>
  <si>
    <t xml:space="preserve"> The limitations on liquidity could make it more difficult for the corporation to set aside money for dividend payments. </t>
  </si>
  <si>
    <t xml:space="preserve">The reduction in interest coverage indicates that it may become more difficult to pay interest out of operational revenues, possibly putting short-term debt payments ahead of dividend payments. </t>
  </si>
  <si>
    <t xml:space="preserve">The low current and quick ratios that have persisted throughout time demonstrate the ongoing challenges of meeting short-term financial obligations on time without heavily depending on inventory sales. </t>
  </si>
  <si>
    <t>As such, these liquidity issues probably make it more difficult for the corporation to set aside funds for dividend payments.</t>
  </si>
  <si>
    <t xml:space="preserve">Industry Dynamics and Competitive Landscape: </t>
  </si>
  <si>
    <t xml:space="preserve">The corporation deliberately decides against paying dividends in the face of increased competition and financial difficulties in the agricultural industry, </t>
  </si>
  <si>
    <t>preferring to keep its earnings for critical operational requirements, technological innovations, and agricultural improvements. The company's competitive position is strengthened by this reinvestment of money</t>
  </si>
  <si>
    <t xml:space="preserve"> into core operations, which supports growth projects like sustainable practices and creative farming research. This calculated action, which places a higher priority on operational robustness and financial stability,</t>
  </si>
  <si>
    <t xml:space="preserve"> shows a dedication to fostering future growth in a difficult agricultural environment. The approach prioritizes strategic investments and resilience-building tactics that are essential for thriving in the face of sectoral changes and uncertainty.</t>
  </si>
  <si>
    <t>Impact of Covid 19:</t>
  </si>
  <si>
    <t>The COVID-19 pandemic has had a significant influence on the retail sector, perhaps affecting White Organic Retail's financial situation through changes in customer behavior and supply chain disruptions.</t>
  </si>
  <si>
    <t xml:space="preserve"> In this context, an analysis of the company's financial data from September 2021 to September 2023 highlights probable issues resulting from the repercussions of the pandemic. The company's revenue streams and</t>
  </si>
  <si>
    <t xml:space="preserve"> operational efficiency may have been negatively impacted by disruptions in the supply chain and shifts in consumer preferences. These unanticipated events might therefore have put pressure on the company's financial health</t>
  </si>
  <si>
    <t>and possibly affected its capacity to pay dividends. The company may have decided not to distribute dividends during this uncertain era because it prioritized financial resilience and retained cash in response to these industry-wide problems.</t>
  </si>
  <si>
    <t>Financial constraints, including sustained losses and rising debt, impede dividend allocation, prompting the company to prioritize earnings retention for operational needs.</t>
  </si>
  <si>
    <t>Strategic focus on bolstering competitiveness and technological advancements leads to withholding dividends amidst industry challenges in agriculture and horticulture.</t>
  </si>
  <si>
    <t>COVID-19 impact intensifies financial instability, compelling the company to prioritize financial resilience over dividend payments.</t>
  </si>
  <si>
    <t>Due to financial difficulties, high debt, liquidity restrictions, industry dynamics, and the impact of outside factors like COVID-19, White Organic Retail Limited has consistently foregone dividend distribution for the last</t>
  </si>
  <si>
    <t xml:space="preserve"> two years or since its founding, concentrating on retaining earnings for operational needs, debt payments, and strategic growth.</t>
  </si>
  <si>
    <r>
      <t>Financial Stability and Debt Burden:</t>
    </r>
    <r>
      <rPr>
        <sz val="14"/>
        <color rgb="FF000000"/>
        <rFont val="Bahnschrift Light"/>
        <family val="2"/>
      </rPr>
      <t xml:space="preserve"> </t>
    </r>
  </si>
  <si>
    <r>
      <t>Financial Performance and Profitability:</t>
    </r>
    <r>
      <rPr>
        <sz val="14"/>
        <color rgb="FF000000"/>
        <rFont val="Bahnschrift Light"/>
        <family val="2"/>
      </rPr>
      <t> </t>
    </r>
  </si>
  <si>
    <t xml:space="preserve">Key Ratios and Values </t>
  </si>
  <si>
    <t>Financials Ratios</t>
  </si>
  <si>
    <t>TTM</t>
  </si>
  <si>
    <t>Adjusted EPS (₹) </t>
  </si>
  <si>
    <t>--</t>
  </si>
  <si>
    <t>Cash EPS (₹) </t>
  </si>
  <si>
    <t>Adjusted Book Value (₹) </t>
  </si>
  <si>
    <t>Dividend per Share (₹) </t>
  </si>
  <si>
    <t>Cash Flow per Share (₹) </t>
  </si>
  <si>
    <t>Free Cash Flow per Share (₹) </t>
  </si>
  <si>
    <t>Profitability Ratios</t>
  </si>
  <si>
    <t>ROCE (%) </t>
  </si>
  <si>
    <t>ROE (%) </t>
  </si>
  <si>
    <t>ROA (%) </t>
  </si>
  <si>
    <t>EBIT Margin (%) </t>
  </si>
  <si>
    <t>Net Margin (%) </t>
  </si>
  <si>
    <t>Cash Profit Margin (%) </t>
  </si>
  <si>
    <t>Growth Ratios</t>
  </si>
  <si>
    <t>Revenue Growth (%) </t>
  </si>
  <si>
    <t>EBIT Growth (%) </t>
  </si>
  <si>
    <t>Net Profit Growth (%) </t>
  </si>
  <si>
    <t>EPS Growth (%) </t>
  </si>
  <si>
    <t>Book Value Growth (%) </t>
  </si>
  <si>
    <t>Valuation Ratios</t>
  </si>
  <si>
    <t>Price / Earnings </t>
  </si>
  <si>
    <t>Price / Book Value </t>
  </si>
  <si>
    <t>Dividend Yield (%) </t>
  </si>
  <si>
    <t>EV/EBITDA </t>
  </si>
  <si>
    <t>Close Price (₹) </t>
  </si>
  <si>
    <t>High Price (₹) </t>
  </si>
  <si>
    <t>Low Price (₹) </t>
  </si>
  <si>
    <t>Market Cap (₹ Cr) </t>
  </si>
  <si>
    <t>Solvency Ratios</t>
  </si>
  <si>
    <t>Debt to Equity </t>
  </si>
  <si>
    <t>Short term debt to equity ratio </t>
  </si>
  <si>
    <t>Current Ratio </t>
  </si>
  <si>
    <t>Quick Ratio </t>
  </si>
  <si>
    <t>Interest Coverage </t>
  </si>
  <si>
    <t>Operating Efficiency Ratios</t>
  </si>
  <si>
    <t>Debtors to sales (%) </t>
  </si>
  <si>
    <t>Asset Turnover </t>
  </si>
  <si>
    <t>Receivable days </t>
  </si>
  <si>
    <t>Inventory Days </t>
  </si>
  <si>
    <t>Payable days </t>
  </si>
  <si>
    <t>Cash Conversion Cycle </t>
  </si>
  <si>
    <t>Based on the provided financial ratios, the company exhibits</t>
  </si>
  <si>
    <t xml:space="preserve"> significant volatility and financial instability, reflected in </t>
  </si>
  <si>
    <t xml:space="preserve">negative Adjusted EPS and Cash EPS figures along with declining </t>
  </si>
  <si>
    <t xml:space="preserve">Adjusted Book Value. The absence of dividends and negative </t>
  </si>
  <si>
    <t>Free Cash Flow per Share further highlight potential cash flow</t>
  </si>
  <si>
    <t xml:space="preserve"> issues. These factors suggest a speculative stock prone to </t>
  </si>
  <si>
    <t>uncertainty, potentially attributed to industry challenges</t>
  </si>
  <si>
    <t xml:space="preserve"> impacting the company's stability and overall fundamentals.</t>
  </si>
  <si>
    <t xml:space="preserve">The company's financial ratios paint a concerning picture of instability and </t>
  </si>
  <si>
    <t xml:space="preserve">weakened financial health. Negative ROCE, ROE, and ROA, coupled with </t>
  </si>
  <si>
    <t xml:space="preserve">substantial negative EBIT Margin and Net Margin, indicate poor profitability </t>
  </si>
  <si>
    <t>and operational challenges. The Cash Profit Margin at zero further underlines</t>
  </si>
  <si>
    <t xml:space="preserve"> potential cash flow issues, suggesting a speculative stock with weak </t>
  </si>
  <si>
    <t xml:space="preserve">fundamentals, likely influenced by adverse industry factors affecting its </t>
  </si>
  <si>
    <t>stability and performance.</t>
  </si>
  <si>
    <t xml:space="preserve">The company's growth ratios exhibit extreme fluctuations, indicating an erratic </t>
  </si>
  <si>
    <t xml:space="preserve">performance and instability. The substantial negative Revenue, EBIT, Net Profit, and </t>
  </si>
  <si>
    <t xml:space="preserve">EPS Growth percentages reflect volatile and inconsistent growth patterns, </t>
  </si>
  <si>
    <t xml:space="preserve">suggesting potential operational challenges and an unpredictable trajectory. </t>
  </si>
  <si>
    <t xml:space="preserve">The erratic Book Value Growth adds to the indication of an uncertain and speculative stock, </t>
  </si>
  <si>
    <t>possibly influenced by industry factors impacting its inconsistent growth and stability.</t>
  </si>
  <si>
    <t xml:space="preserve">The Price/Earnings ratio exhibiting negative values suggests a </t>
  </si>
  <si>
    <t>lack of earnings or profitability, contributing to an unstable</t>
  </si>
  <si>
    <t xml:space="preserve"> investment profile. Additionally, the fluctuating Price/Book </t>
  </si>
  <si>
    <t>Value ratio alongside erratic EV/EBITDA ratios indicates inconsistency</t>
  </si>
  <si>
    <t xml:space="preserve"> in the company's valuation and financial performance, hinting at </t>
  </si>
  <si>
    <t xml:space="preserve">speculative tendencies rather than robust fundamentals. </t>
  </si>
  <si>
    <t>The wide-ranging stock prices and market capitalization fluctuations</t>
  </si>
  <si>
    <t xml:space="preserve"> further underscore the volatile and uncertain nature of the company's stability,</t>
  </si>
  <si>
    <t xml:space="preserve"> potentially influenced by industry factors impacting its market </t>
  </si>
  <si>
    <t>perception and financial health.</t>
  </si>
  <si>
    <t xml:space="preserve">The Debt to Equity and Short-term Debt to Equity ratios indicating zero or not </t>
  </si>
  <si>
    <t xml:space="preserve">available suggest potential data inconsistencies or lack of debt, but the Current </t>
  </si>
  <si>
    <t xml:space="preserve">and Quick Ratios at healthy levels signify adequate short-term liquidity. </t>
  </si>
  <si>
    <t xml:space="preserve">However, the negative Interest Coverage ratio denotes financial strain and an </t>
  </si>
  <si>
    <t xml:space="preserve">inability to cover interest expenses, indicating potential instability. Overall, while </t>
  </si>
  <si>
    <t xml:space="preserve">liquidity seems satisfactory, the negative Interest Coverage ratio raises concerns </t>
  </si>
  <si>
    <t xml:space="preserve">about the company's financial health, potentially indicating a speculative stock </t>
  </si>
  <si>
    <t>influenced by industry challenges affecting its stability.</t>
  </si>
  <si>
    <t>The substantial Debtors to Sales ratio and potential data inconsistencies in receivable days</t>
  </si>
  <si>
    <t xml:space="preserve"> indicate inefficiencies or irregularities in managing receivables, possibly affecting cash flow. </t>
  </si>
  <si>
    <t xml:space="preserve">However, the Asset Turnover ratio improvement suggests better utilization of assets in </t>
  </si>
  <si>
    <t xml:space="preserve">generating sales. The longer cash conversion cycle and lack of information on inventory days </t>
  </si>
  <si>
    <t xml:space="preserve">and payable days imply potential operational challenges, possibly impacting the company's </t>
  </si>
  <si>
    <t>stability and efficiency, contributing to a speculative stock perception influenced by industry complexities.</t>
  </si>
  <si>
    <t>Based on the comprehensive analysis of critical financial ratios spanning profitability, growth, solvency, operating efficiency, and valuation metrics, the company appears to be a speculative stock rather than one with strong fundamentals.</t>
  </si>
  <si>
    <t xml:space="preserve"> The ratios collectively reflect concerning signs of instability, including negative or fluctuating profitability ratios (ROCE, ROE, ROA, EBIT Margin, Net Margin), erratic growth rates (Revenue, EBIT, Net Profit, EPS), </t>
  </si>
  <si>
    <t>unstable price multiples (P/E, P/B), lack of debt information, negative interest coverage, inefficiencies in receivables management, and potential data gaps in certain metrics.</t>
  </si>
  <si>
    <t>Quarter Number</t>
  </si>
  <si>
    <t>Announcement Number</t>
  </si>
  <si>
    <t>Announcement Date</t>
  </si>
  <si>
    <t>Stock Price on Day</t>
  </si>
  <si>
    <t>Stock Price on Day-5</t>
  </si>
  <si>
    <t>Stock Price on Day+5</t>
  </si>
  <si>
    <t>Perecnt Channge of Price</t>
  </si>
  <si>
    <t>Remark</t>
  </si>
  <si>
    <t>Analysis</t>
  </si>
  <si>
    <t>Quarterly results of previous september quarter announced</t>
  </si>
  <si>
    <t xml:space="preserve">The company declared decent net profits of 4.25 million rupees in the previous quarter. A direct positive correlation can be seen as a 30% increase in the stock price </t>
  </si>
  <si>
    <t>23/11/2021</t>
  </si>
  <si>
    <t xml:space="preserve">Acquisition of the company by suumaya retail Limited </t>
  </si>
  <si>
    <t>Suumaya Retail Limited initiated the acquisition of White Organic Retailwith an initial stake of 20% to begin with which was received very positively by the other stockholders resulting in a 30% increase in stock price</t>
  </si>
  <si>
    <t xml:space="preserve">Resignation of Company Secretary </t>
  </si>
  <si>
    <t>Following the acquisition which had started in the previous quarter there were certain changes in the management of the company such as the company secretary here and other major changes which was received positively</t>
  </si>
  <si>
    <t>21/01/2022</t>
  </si>
  <si>
    <t>Company generated shareholding data at the end of the previous quarter after the acquisition</t>
  </si>
  <si>
    <t>After the completion of the acquisition and the release of shareholding data details the stock price shot up by around 40%</t>
  </si>
  <si>
    <t>28/02/2022</t>
  </si>
  <si>
    <t>Issue of Bonus Shares in 2:1 equity ratio, to conduct a shareholder wise postal ballot for the same</t>
  </si>
  <si>
    <t>Bonus Shares were issued which resulted in a decrease in the stock price due to the obvious increase in the volume of stocks</t>
  </si>
  <si>
    <t>2:1 equity ratio bonus approved, Hence a huge decline in share price can be noticed after this change</t>
  </si>
  <si>
    <t>After the bonus issue is complete the price decline was even more steep with the peak being at around 55%</t>
  </si>
  <si>
    <t>Financial Results of the previous Quarter released</t>
  </si>
  <si>
    <t>The company announced record high sales of 1300 million rupees which refelcted in a 11% increase in the stock price even after giving a bonus of 2:1 liquidation</t>
  </si>
  <si>
    <t>22/10/2022</t>
  </si>
  <si>
    <t>Suumaya Retail Limited the promoter of the company has disposed 18.34% stake in the company to Capgenius Advisory Private Limited</t>
  </si>
  <si>
    <t>Capgenius Advisory Private Limited acquired 18.34% stake in the company which reflected in a 7% increase in the stock price</t>
  </si>
  <si>
    <t>Financial Results of the previous quarter released</t>
  </si>
  <si>
    <t>The total sales of the company halved which resulted in a serious slump in the stock price and also due to instability in the company's management due to multiple people in important positions resigning</t>
  </si>
  <si>
    <t>Shareholders meet and voting announced for the proposed changes discussed in the previous board meeting</t>
  </si>
  <si>
    <t xml:space="preserve">The company announced certain changes in the company's diretion which somehwhat reduced the slump in an attempt to stabilise the stock prices </t>
  </si>
  <si>
    <t>Annual audited financial results for the previous quarter and the previous year</t>
  </si>
  <si>
    <t>The company announced negative sales in the previous quarter which is hazardous to the company's future and it's stakeholders</t>
  </si>
  <si>
    <t>Annual General Meet Commenced and results announced</t>
  </si>
  <si>
    <t>After experiencing negative sales and huge debts the company is in a continuous decline resulting in the stock price of the company to hit a record low level</t>
  </si>
  <si>
    <t>Announcement 1</t>
  </si>
  <si>
    <t>Announcement 2</t>
  </si>
  <si>
    <t>Announcement 3</t>
  </si>
  <si>
    <t>Announcement 4</t>
  </si>
  <si>
    <t>Announcement 5</t>
  </si>
  <si>
    <t>Announcement 6</t>
  </si>
  <si>
    <t>Announcement 7</t>
  </si>
  <si>
    <t>Announcement 8</t>
  </si>
  <si>
    <t>Announcement 9</t>
  </si>
  <si>
    <t>Announcement 10</t>
  </si>
  <si>
    <t>Announcement 11</t>
  </si>
  <si>
    <t>Announcement 12</t>
  </si>
  <si>
    <t xml:space="preserve">Correlation </t>
  </si>
  <si>
    <t>Quarterly Analysis</t>
  </si>
  <si>
    <t>Date for the announcement of Quarterly Results</t>
  </si>
  <si>
    <t xml:space="preserve">Stock Price </t>
  </si>
  <si>
    <t>Stock Price 5 days before</t>
  </si>
  <si>
    <t>Stock Price 5 days after</t>
  </si>
  <si>
    <t>Percent Change in stock Price</t>
  </si>
  <si>
    <t>1(Q3 FY 21-22)</t>
  </si>
  <si>
    <t>2(Q4 FY 21-22)</t>
  </si>
  <si>
    <t>3(Q1 FY 22-23)</t>
  </si>
  <si>
    <t>27/05/2022</t>
  </si>
  <si>
    <t>4(Q2 FY 22-23)</t>
  </si>
  <si>
    <t>5(Q3 FY 22-23)</t>
  </si>
  <si>
    <t>17/10/2022</t>
  </si>
  <si>
    <t>6(Q4 FY 22-23)</t>
  </si>
  <si>
    <t>7(Q1 FY 23-24)</t>
  </si>
  <si>
    <t>8(Q2 FY 23-24)</t>
  </si>
  <si>
    <t xml:space="preserve">Name </t>
  </si>
  <si>
    <t>ID</t>
  </si>
  <si>
    <t xml:space="preserve">Rishabh Sahni </t>
  </si>
  <si>
    <t xml:space="preserve">Nachiketh S Shastry </t>
  </si>
  <si>
    <t xml:space="preserve">Kshitish Kumar </t>
  </si>
  <si>
    <t>2021A7PS1630P</t>
  </si>
  <si>
    <t>2021A7PS2686P</t>
  </si>
  <si>
    <t xml:space="preserve">Company </t>
  </si>
  <si>
    <t xml:space="preserve">White organic Retail Limited </t>
  </si>
  <si>
    <t>2021A2PS2143P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</si>
</sst>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9" formatCode="m/d/yyyy"/>
    <numFmt numFmtId="170" formatCode="mm/dd/yyyy"/>
  </numFmts>
  <fonts count="6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sz val="24"/>
      <color theme="1"/>
      <name val="Calibri"/>
      <family val="2"/>
      <scheme val="minor"/>
    </font>
    <font>
      <sz val="28"/>
      <color theme="1"/>
      <name val="Calibri"/>
      <family val="2"/>
      <scheme val="minor"/>
    </font>
    <font>
      <sz val="36"/>
      <color theme="1"/>
      <name val="Calibri"/>
      <family val="2"/>
      <scheme val="minor"/>
    </font>
    <font>
      <b/>
      <sz val="7"/>
      <color rgb="FF000000"/>
      <name val="Arial"/>
      <family val="2"/>
    </font>
    <font>
      <sz val="11"/>
      <color theme="4" tint="0.59999389629810485"/>
      <name val="Calibri"/>
      <family val="2"/>
      <scheme val="minor"/>
    </font>
    <font>
      <sz val="11"/>
      <color theme="1"/>
      <name val="Calibri"/>
      <family val="2"/>
    </font>
    <font>
      <sz val="10"/>
      <color theme="1"/>
      <name val="Arial"/>
      <family val="2"/>
    </font>
    <font>
      <sz val="11"/>
      <color rgb="FF232526"/>
      <name val="Segoe UI"/>
      <family val="2"/>
    </font>
    <font>
      <b/>
      <sz val="11"/>
      <color rgb="FF232526"/>
      <name val="Segoe UI"/>
      <family val="2"/>
    </font>
    <font>
      <sz val="8"/>
      <color rgb="FFFFFFFF"/>
      <name val="MyFirstFont"/>
    </font>
    <font>
      <sz val="8"/>
      <color rgb="FF000000"/>
      <name val="MyFirstFont"/>
    </font>
    <font>
      <sz val="11"/>
      <color theme="1"/>
      <name val="Bahnschrift Light"/>
      <family val="2"/>
    </font>
    <font>
      <sz val="10"/>
      <color theme="1"/>
      <name val="Bahnschrift Light"/>
      <family val="2"/>
    </font>
    <font>
      <u/>
      <sz val="24"/>
      <color theme="1"/>
      <name val="Bahnschrift"/>
      <family val="2"/>
    </font>
    <font>
      <sz val="11"/>
      <color theme="1"/>
      <name val="Bahnschrift"/>
      <family val="2"/>
    </font>
    <font>
      <u/>
      <sz val="22"/>
      <color theme="1"/>
      <name val="Bahnschrift"/>
      <family val="2"/>
    </font>
    <font>
      <u/>
      <sz val="11"/>
      <color theme="1"/>
      <name val="Bahnschrift"/>
      <family val="2"/>
    </font>
    <font>
      <sz val="11"/>
      <color theme="5"/>
      <name val="Bahnschrift"/>
      <family val="2"/>
    </font>
    <font>
      <sz val="11"/>
      <color theme="4" tint="0.39997558519241921"/>
      <name val="Bahnschrift"/>
      <family val="2"/>
    </font>
    <font>
      <sz val="11"/>
      <color theme="0"/>
      <name val="Bahnschrift"/>
      <family val="2"/>
    </font>
    <font>
      <sz val="12"/>
      <color theme="1"/>
      <name val="Bahnschrift"/>
      <family val="2"/>
    </font>
    <font>
      <sz val="20"/>
      <color theme="1"/>
      <name val="Bahnschrift"/>
      <family val="2"/>
    </font>
    <font>
      <sz val="22"/>
      <color theme="1"/>
      <name val="Bahnschrift"/>
      <family val="2"/>
    </font>
    <font>
      <sz val="10"/>
      <color theme="1"/>
      <name val="Calibri"/>
      <family val="2"/>
      <scheme val="minor"/>
    </font>
    <font>
      <u/>
      <sz val="14"/>
      <color rgb="FF000000"/>
      <name val="Bahnschrift Light"/>
      <family val="2"/>
    </font>
    <font>
      <sz val="14"/>
      <color rgb="FF000000"/>
      <name val="Bahnschrift Light"/>
      <family val="2"/>
    </font>
    <font>
      <sz val="12"/>
      <color theme="1"/>
      <name val="Bahnschrift Light"/>
      <family val="2"/>
    </font>
    <font>
      <u/>
      <sz val="12"/>
      <color rgb="FF000000"/>
      <name val="Bahnschrift Light"/>
      <family val="2"/>
    </font>
    <font>
      <sz val="12"/>
      <color rgb="FF000000"/>
      <name val="Bahnschrift Light"/>
      <family val="2"/>
    </font>
    <font>
      <sz val="12"/>
      <color rgb="FFFFC000"/>
      <name val="Bahnschrift Light"/>
      <family val="2"/>
    </font>
    <font>
      <sz val="11"/>
      <color rgb="FFFFC000"/>
      <name val="Calibri"/>
      <family val="2"/>
      <scheme val="minor"/>
    </font>
    <font>
      <sz val="20"/>
      <color theme="1"/>
      <name val="Bahnschrift Light"/>
      <family val="2"/>
    </font>
    <font>
      <u/>
      <sz val="22"/>
      <color theme="1"/>
      <name val="Bahnschrift Light"/>
      <family val="2"/>
    </font>
    <font>
      <sz val="16"/>
      <color rgb="FF000000"/>
      <name val="Bahnschrift"/>
      <family val="2"/>
    </font>
    <font>
      <sz val="10"/>
      <color theme="1"/>
      <name val="Bahnschrift"/>
      <family val="2"/>
    </font>
    <font>
      <sz val="11"/>
      <color theme="1"/>
      <name val="Bahnschrift"/>
      <family val="2"/>
    </font>
    <font>
      <sz val="10"/>
      <color rgb="FF000000"/>
      <name val="Bahnschrift"/>
      <family val="2"/>
    </font>
    <font>
      <sz val="10"/>
      <color rgb="FF000000"/>
      <name val="Bahnschrift"/>
      <family val="2"/>
    </font>
    <font>
      <sz val="11"/>
      <color rgb="FF000000"/>
      <name val="Bahnschrift"/>
      <family val="2"/>
    </font>
    <font>
      <sz val="11"/>
      <color rgb="FF000000"/>
      <name val="Bahnschrift"/>
      <family val="2"/>
    </font>
    <font>
      <sz val="11"/>
      <name val="Bahnschrift"/>
      <family val="2"/>
    </font>
    <font>
      <sz val="10"/>
      <name val="Bahnschrift"/>
      <family val="2"/>
    </font>
    <font>
      <sz val="16"/>
      <color rgb="FF000000"/>
      <name val="Bahnschrift"/>
      <family val="2"/>
    </font>
    <font>
      <u/>
      <sz val="20"/>
      <name val="Bahnschrift"/>
      <family val="2"/>
    </font>
    <font>
      <sz val="10"/>
      <name val="Calibri"/>
      <family val="2"/>
      <scheme val="minor"/>
    </font>
    <font>
      <sz val="10"/>
      <color rgb="FF000000"/>
      <name val="&quot;Helvetica Neue&quot;"/>
    </font>
    <font>
      <sz val="14"/>
      <color theme="1"/>
      <name val="Arial"/>
      <family val="2"/>
    </font>
  </fonts>
  <fills count="6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7"/>
        <bgColor indexed="64"/>
      </patternFill>
    </fill>
    <fill>
      <patternFill patternType="solid">
        <fgColor theme="4"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6F6F6"/>
        <bgColor indexed="64"/>
      </patternFill>
    </fill>
    <fill>
      <patternFill patternType="solid">
        <fgColor rgb="FFFFFFFF"/>
        <bgColor indexed="64"/>
      </patternFill>
    </fill>
    <fill>
      <patternFill patternType="solid">
        <fgColor rgb="FF10486B"/>
        <bgColor indexed="64"/>
      </patternFill>
    </fill>
    <fill>
      <patternFill patternType="solid">
        <fgColor theme="9"/>
        <bgColor indexed="64"/>
      </patternFill>
    </fill>
    <fill>
      <patternFill patternType="solid">
        <fgColor theme="7" tint="0.39997558519241921"/>
        <bgColor indexed="64"/>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rgb="FF00B05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C30DA9"/>
        <bgColor indexed="64"/>
      </patternFill>
    </fill>
    <fill>
      <patternFill patternType="solid">
        <fgColor rgb="FFFF33CC"/>
        <bgColor indexed="64"/>
      </patternFill>
    </fill>
    <fill>
      <patternFill patternType="solid">
        <fgColor rgb="FF64BD13"/>
        <bgColor indexed="64"/>
      </patternFill>
    </fill>
    <fill>
      <patternFill patternType="solid">
        <fgColor theme="8" tint="-0.249977111117893"/>
        <bgColor indexed="64"/>
      </patternFill>
    </fill>
    <fill>
      <patternFill patternType="solid">
        <fgColor rgb="FFFF9900"/>
        <bgColor rgb="FFFF9900"/>
      </patternFill>
    </fill>
    <fill>
      <patternFill patternType="solid">
        <fgColor rgb="FF92D050"/>
        <bgColor rgb="FFB7B7B7"/>
      </patternFill>
    </fill>
    <fill>
      <patternFill patternType="solid">
        <fgColor theme="7" tint="-0.249977111117893"/>
        <bgColor indexed="64"/>
      </patternFill>
    </fill>
    <fill>
      <patternFill patternType="solid">
        <fgColor theme="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0">
    <xf numFmtId="0" fontId="0" fillId="0" borderId="0" xfId="0"/>
    <xf numFmtId="0" fontId="0" fillId="0" borderId="0" xfId="0" applyAlignment="1">
      <alignment horizontal="center"/>
    </xf>
    <xf numFmtId="0" fontId="0" fillId="33" borderId="0" xfId="0" applyFill="1" applyAlignment="1">
      <alignment horizontal="center"/>
    </xf>
    <xf numFmtId="0" fontId="0" fillId="34" borderId="0" xfId="0" applyFill="1" applyAlignment="1">
      <alignment horizontal="center"/>
    </xf>
    <xf numFmtId="0" fontId="0" fillId="35" borderId="0" xfId="0" applyFill="1" applyAlignment="1">
      <alignment horizontal="center"/>
    </xf>
    <xf numFmtId="0" fontId="0" fillId="36" borderId="0" xfId="0" applyFont="1" applyFill="1" applyAlignment="1">
      <alignment horizontal="center"/>
    </xf>
    <xf numFmtId="0" fontId="0" fillId="37" borderId="0" xfId="0" applyFont="1" applyFill="1" applyAlignment="1">
      <alignment horizontal="center"/>
    </xf>
    <xf numFmtId="0" fontId="0" fillId="37" borderId="0" xfId="0" applyFill="1"/>
    <xf numFmtId="0" fontId="17" fillId="0" borderId="0" xfId="0" applyFont="1"/>
    <xf numFmtId="0" fontId="0" fillId="41" borderId="0" xfId="0" applyFill="1"/>
    <xf numFmtId="0" fontId="0" fillId="42" borderId="0" xfId="0" applyFill="1"/>
    <xf numFmtId="15" fontId="0" fillId="42" borderId="0" xfId="0" applyNumberFormat="1" applyFill="1"/>
    <xf numFmtId="15" fontId="0" fillId="37" borderId="0" xfId="0" applyNumberFormat="1" applyFill="1"/>
    <xf numFmtId="0" fontId="16" fillId="38" borderId="0" xfId="0" applyFont="1" applyFill="1" applyAlignment="1">
      <alignment horizontal="center"/>
    </xf>
    <xf numFmtId="15" fontId="0" fillId="0" borderId="0" xfId="0" applyNumberFormat="1" applyAlignment="1">
      <alignment horizontal="center"/>
    </xf>
    <xf numFmtId="17" fontId="0" fillId="0" borderId="0" xfId="0" applyNumberFormat="1"/>
    <xf numFmtId="0" fontId="22" fillId="44" borderId="0" xfId="0" applyFont="1" applyFill="1" applyBorder="1" applyAlignment="1">
      <alignment horizontal="right" vertical="top" wrapText="1"/>
    </xf>
    <xf numFmtId="0" fontId="23" fillId="42" borderId="0" xfId="0" applyFont="1" applyFill="1"/>
    <xf numFmtId="0" fontId="24" fillId="0" borderId="10" xfId="0" applyFont="1" applyBorder="1" applyAlignment="1">
      <alignment wrapText="1"/>
    </xf>
    <xf numFmtId="0" fontId="24" fillId="0" borderId="10" xfId="0" applyFont="1" applyBorder="1" applyAlignment="1">
      <alignment horizontal="right" wrapText="1"/>
    </xf>
    <xf numFmtId="0" fontId="25" fillId="0" borderId="10" xfId="0" applyFont="1" applyBorder="1" applyAlignment="1">
      <alignment wrapText="1"/>
    </xf>
    <xf numFmtId="0" fontId="24" fillId="42" borderId="10" xfId="0" applyFont="1" applyFill="1" applyBorder="1" applyAlignment="1">
      <alignment wrapText="1"/>
    </xf>
    <xf numFmtId="0" fontId="24" fillId="42" borderId="10" xfId="0" applyFont="1" applyFill="1" applyBorder="1" applyAlignment="1">
      <alignment horizontal="right" wrapText="1"/>
    </xf>
    <xf numFmtId="0" fontId="26" fillId="45" borderId="0" xfId="0" applyFont="1" applyFill="1" applyAlignment="1">
      <alignment horizontal="right" vertical="center" wrapText="1"/>
    </xf>
    <xf numFmtId="10" fontId="27" fillId="45" borderId="0" xfId="0" applyNumberFormat="1" applyFont="1" applyFill="1" applyAlignment="1">
      <alignment horizontal="right" vertical="center" readingOrder="1"/>
    </xf>
    <xf numFmtId="10" fontId="0" fillId="0" borderId="0" xfId="0" applyNumberFormat="1"/>
    <xf numFmtId="0" fontId="28" fillId="46" borderId="0" xfId="0" applyFont="1" applyFill="1" applyAlignment="1">
      <alignment horizontal="center" vertical="center" wrapText="1"/>
    </xf>
    <xf numFmtId="17" fontId="29" fillId="45" borderId="0" xfId="0" applyNumberFormat="1" applyFont="1" applyFill="1" applyAlignment="1">
      <alignment horizontal="center" vertical="center" wrapText="1"/>
    </xf>
    <xf numFmtId="4" fontId="29" fillId="45" borderId="0" xfId="0" applyNumberFormat="1" applyFont="1" applyFill="1" applyAlignment="1">
      <alignment horizontal="center" vertical="center" wrapText="1"/>
    </xf>
    <xf numFmtId="10" fontId="0" fillId="42" borderId="0" xfId="0" applyNumberFormat="1" applyFill="1"/>
    <xf numFmtId="10" fontId="0" fillId="37" borderId="0" xfId="0" applyNumberFormat="1" applyFill="1"/>
    <xf numFmtId="0" fontId="0" fillId="42" borderId="0" xfId="0" applyNumberFormat="1" applyFill="1"/>
    <xf numFmtId="0" fontId="27" fillId="45" borderId="0" xfId="0" applyNumberFormat="1" applyFont="1" applyFill="1" applyAlignment="1">
      <alignment horizontal="right" vertical="center" readingOrder="1"/>
    </xf>
    <xf numFmtId="0" fontId="30" fillId="39" borderId="0" xfId="0" applyFont="1" applyFill="1" applyAlignment="1">
      <alignment horizontal="center"/>
    </xf>
    <xf numFmtId="0" fontId="30" fillId="0" borderId="0" xfId="0" applyFont="1"/>
    <xf numFmtId="0" fontId="31" fillId="37" borderId="0" xfId="0" applyFont="1" applyFill="1" applyAlignment="1">
      <alignment horizontal="center"/>
    </xf>
    <xf numFmtId="0" fontId="30" fillId="0" borderId="0" xfId="0" applyFont="1" applyAlignment="1"/>
    <xf numFmtId="0" fontId="30" fillId="48" borderId="0" xfId="0" applyFont="1" applyFill="1" applyAlignment="1"/>
    <xf numFmtId="0" fontId="30" fillId="49" borderId="0" xfId="0" applyFont="1" applyFill="1"/>
    <xf numFmtId="0" fontId="31" fillId="49" borderId="0" xfId="0" applyFont="1" applyFill="1" applyAlignment="1"/>
    <xf numFmtId="0" fontId="31" fillId="49" borderId="0" xfId="0" applyFont="1" applyFill="1"/>
    <xf numFmtId="0" fontId="32" fillId="42" borderId="0" xfId="0" applyFont="1" applyFill="1" applyAlignment="1">
      <alignment horizontal="center"/>
    </xf>
    <xf numFmtId="0" fontId="32" fillId="47" borderId="0" xfId="0" applyFont="1" applyFill="1" applyAlignment="1">
      <alignment horizontal="center"/>
    </xf>
    <xf numFmtId="0" fontId="33" fillId="42" borderId="0" xfId="0" applyFont="1" applyFill="1" applyAlignment="1">
      <alignment horizontal="center"/>
    </xf>
    <xf numFmtId="0" fontId="33" fillId="47" borderId="0" xfId="0" applyFont="1" applyFill="1" applyAlignment="1">
      <alignment horizontal="center"/>
    </xf>
    <xf numFmtId="0" fontId="33" fillId="42" borderId="10" xfId="0" applyFont="1" applyFill="1" applyBorder="1" applyAlignment="1">
      <alignment horizontal="center" wrapText="1"/>
    </xf>
    <xf numFmtId="0" fontId="33" fillId="0" borderId="0" xfId="0" applyFont="1"/>
    <xf numFmtId="0" fontId="34" fillId="35" borderId="0" xfId="0" applyFont="1" applyFill="1" applyAlignment="1">
      <alignment horizontal="center"/>
    </xf>
    <xf numFmtId="0" fontId="34" fillId="36" borderId="0" xfId="0" applyFont="1" applyFill="1" applyAlignment="1">
      <alignment horizontal="center"/>
    </xf>
    <xf numFmtId="0" fontId="33" fillId="35" borderId="0" xfId="0" applyFont="1" applyFill="1"/>
    <xf numFmtId="0" fontId="33" fillId="36" borderId="0" xfId="0" applyFont="1" applyFill="1"/>
    <xf numFmtId="0" fontId="33" fillId="43" borderId="0" xfId="0" applyFont="1" applyFill="1" applyAlignment="1">
      <alignment horizontal="center"/>
    </xf>
    <xf numFmtId="0" fontId="33" fillId="43" borderId="0" xfId="0" applyFont="1" applyFill="1" applyAlignment="1">
      <alignment horizontal="center"/>
    </xf>
    <xf numFmtId="0" fontId="33" fillId="35" borderId="0" xfId="0" applyFont="1" applyFill="1" applyAlignment="1">
      <alignment horizontal="center"/>
    </xf>
    <xf numFmtId="9" fontId="33" fillId="36" borderId="0" xfId="0" applyNumberFormat="1" applyFont="1" applyFill="1"/>
    <xf numFmtId="9" fontId="33" fillId="35" borderId="0" xfId="0" applyNumberFormat="1" applyFont="1" applyFill="1"/>
    <xf numFmtId="9" fontId="37" fillId="35" borderId="0" xfId="0" applyNumberFormat="1" applyFont="1" applyFill="1"/>
    <xf numFmtId="0" fontId="38" fillId="35" borderId="0" xfId="0" applyFont="1" applyFill="1"/>
    <xf numFmtId="0" fontId="37" fillId="35" borderId="0" xfId="0" applyFont="1" applyFill="1"/>
    <xf numFmtId="0" fontId="0" fillId="50" borderId="0" xfId="0" applyFill="1"/>
    <xf numFmtId="0" fontId="0" fillId="33" borderId="0" xfId="0" applyFill="1"/>
    <xf numFmtId="0" fontId="34" fillId="52" borderId="0" xfId="0" applyFont="1" applyFill="1" applyAlignment="1">
      <alignment horizontal="center"/>
    </xf>
    <xf numFmtId="0" fontId="35" fillId="52" borderId="0" xfId="0" applyFont="1" applyFill="1" applyAlignment="1">
      <alignment horizontal="center"/>
    </xf>
    <xf numFmtId="0" fontId="33" fillId="52" borderId="0" xfId="0" applyFont="1" applyFill="1"/>
    <xf numFmtId="0" fontId="33" fillId="52" borderId="0" xfId="0" applyFont="1" applyFill="1" applyAlignment="1">
      <alignment horizontal="center"/>
    </xf>
    <xf numFmtId="9" fontId="36" fillId="52" borderId="0" xfId="0" applyNumberFormat="1" applyFont="1" applyFill="1"/>
    <xf numFmtId="0" fontId="33" fillId="53" borderId="0" xfId="0" applyFont="1" applyFill="1" applyAlignment="1">
      <alignment horizontal="center"/>
    </xf>
    <xf numFmtId="0" fontId="33" fillId="53" borderId="0" xfId="0" applyFont="1" applyFill="1"/>
    <xf numFmtId="0" fontId="33" fillId="50" borderId="0" xfId="0" applyFont="1" applyFill="1"/>
    <xf numFmtId="0" fontId="39" fillId="55" borderId="0" xfId="0" applyFont="1" applyFill="1"/>
    <xf numFmtId="0" fontId="41" fillId="55" borderId="0" xfId="0" applyFont="1" applyFill="1"/>
    <xf numFmtId="0" fontId="39" fillId="37" borderId="0" xfId="0" applyFont="1" applyFill="1"/>
    <xf numFmtId="0" fontId="39" fillId="0" borderId="0" xfId="0" applyFont="1"/>
    <xf numFmtId="0" fontId="39" fillId="50" borderId="0" xfId="0" applyFont="1" applyFill="1"/>
    <xf numFmtId="0" fontId="39" fillId="50" borderId="0" xfId="0" applyFont="1" applyFill="1"/>
    <xf numFmtId="0" fontId="39" fillId="33" borderId="0" xfId="0" applyFont="1" applyFill="1"/>
    <xf numFmtId="0" fontId="39" fillId="49" borderId="0" xfId="0" applyFont="1" applyFill="1"/>
    <xf numFmtId="0" fontId="39" fillId="51" borderId="0" xfId="0" applyFont="1" applyFill="1"/>
    <xf numFmtId="0" fontId="18" fillId="50" borderId="0" xfId="0" applyFont="1" applyFill="1"/>
    <xf numFmtId="0" fontId="18" fillId="50" borderId="0" xfId="0" applyFont="1" applyFill="1" applyAlignment="1">
      <alignment horizontal="center"/>
    </xf>
    <xf numFmtId="0" fontId="0" fillId="52" borderId="0" xfId="0" applyFill="1"/>
    <xf numFmtId="0" fontId="0" fillId="56" borderId="0" xfId="0" applyFill="1"/>
    <xf numFmtId="0" fontId="0" fillId="57" borderId="0" xfId="0" applyFill="1"/>
    <xf numFmtId="0" fontId="43" fillId="39" borderId="0" xfId="0" applyFont="1" applyFill="1"/>
    <xf numFmtId="0" fontId="43" fillId="33" borderId="0" xfId="0" applyFont="1" applyFill="1" applyAlignment="1">
      <alignment vertical="center"/>
    </xf>
    <xf numFmtId="0" fontId="43" fillId="52" borderId="0" xfId="0" applyFont="1" applyFill="1" applyAlignment="1">
      <alignment vertical="center"/>
    </xf>
    <xf numFmtId="0" fontId="43" fillId="56" borderId="0" xfId="0" applyFont="1" applyFill="1"/>
    <xf numFmtId="0" fontId="45" fillId="50" borderId="0" xfId="0" applyFont="1" applyFill="1"/>
    <xf numFmtId="0" fontId="45" fillId="41" borderId="0" xfId="0" applyFont="1" applyFill="1"/>
    <xf numFmtId="0" fontId="45" fillId="41" borderId="0" xfId="0" applyFont="1" applyFill="1"/>
    <xf numFmtId="0" fontId="46" fillId="39" borderId="0" xfId="0" applyFont="1" applyFill="1"/>
    <xf numFmtId="0" fontId="45" fillId="39" borderId="0" xfId="0" applyFont="1" applyFill="1"/>
    <xf numFmtId="0" fontId="45" fillId="33" borderId="0" xfId="0" applyFont="1" applyFill="1"/>
    <xf numFmtId="0" fontId="47" fillId="33" borderId="0" xfId="0" applyFont="1" applyFill="1" applyAlignment="1">
      <alignment vertical="center"/>
    </xf>
    <xf numFmtId="0" fontId="45" fillId="33" borderId="0" xfId="0" applyFont="1" applyFill="1"/>
    <xf numFmtId="0" fontId="45" fillId="52" borderId="0" xfId="0" applyFont="1" applyFill="1"/>
    <xf numFmtId="0" fontId="45" fillId="52" borderId="0" xfId="0" applyFont="1" applyFill="1"/>
    <xf numFmtId="0" fontId="45" fillId="56" borderId="0" xfId="0" applyFont="1" applyFill="1"/>
    <xf numFmtId="0" fontId="45" fillId="56" borderId="0" xfId="0" applyFont="1" applyFill="1"/>
    <xf numFmtId="0" fontId="48" fillId="39" borderId="0" xfId="0" applyFont="1" applyFill="1"/>
    <xf numFmtId="0" fontId="49" fillId="39" borderId="0" xfId="0" applyFont="1" applyFill="1"/>
    <xf numFmtId="0" fontId="45" fillId="58" borderId="0" xfId="0" applyFont="1" applyFill="1"/>
    <xf numFmtId="0" fontId="0" fillId="58" borderId="0" xfId="0" applyFill="1"/>
    <xf numFmtId="0" fontId="45" fillId="58" borderId="0" xfId="0" applyFont="1" applyFill="1"/>
    <xf numFmtId="0" fontId="45" fillId="57" borderId="0" xfId="0" applyFont="1" applyFill="1"/>
    <xf numFmtId="0" fontId="43" fillId="58" borderId="0" xfId="0" applyFont="1" applyFill="1" applyAlignment="1">
      <alignment vertical="center"/>
    </xf>
    <xf numFmtId="0" fontId="50" fillId="50" borderId="0" xfId="0" applyFont="1" applyFill="1" applyAlignment="1">
      <alignment horizontal="center"/>
    </xf>
    <xf numFmtId="0" fontId="51" fillId="57" borderId="0" xfId="0" applyFont="1" applyFill="1"/>
    <xf numFmtId="0" fontId="50" fillId="49" borderId="0" xfId="0" applyFont="1" applyFill="1"/>
    <xf numFmtId="0" fontId="50" fillId="49" borderId="0" xfId="0" applyFont="1" applyFill="1" applyAlignment="1">
      <alignment horizontal="center"/>
    </xf>
    <xf numFmtId="0" fontId="60" fillId="51" borderId="0" xfId="0" applyFont="1" applyFill="1"/>
    <xf numFmtId="0" fontId="33" fillId="51" borderId="0" xfId="0" applyFont="1" applyFill="1"/>
    <xf numFmtId="0" fontId="60" fillId="33" borderId="0" xfId="0" applyFont="1" applyFill="1"/>
    <xf numFmtId="0" fontId="33" fillId="33" borderId="0" xfId="0" applyFont="1" applyFill="1"/>
    <xf numFmtId="0" fontId="60" fillId="54" borderId="0" xfId="0" applyFont="1" applyFill="1"/>
    <xf numFmtId="0" fontId="33" fillId="54" borderId="0" xfId="0" applyFont="1" applyFill="1"/>
    <xf numFmtId="0" fontId="60" fillId="35" borderId="0" xfId="0" applyFont="1" applyFill="1"/>
    <xf numFmtId="0" fontId="60" fillId="49" borderId="0" xfId="0" applyFont="1" applyFill="1"/>
    <xf numFmtId="0" fontId="33" fillId="49" borderId="0" xfId="0" applyFont="1" applyFill="1"/>
    <xf numFmtId="0" fontId="40" fillId="56" borderId="0" xfId="0" applyFont="1" applyFill="1" applyAlignment="1">
      <alignment horizontal="center"/>
    </xf>
    <xf numFmtId="0" fontId="52" fillId="50" borderId="0" xfId="0" applyFont="1" applyFill="1" applyAlignment="1">
      <alignment horizontal="center" vertical="center"/>
    </xf>
    <xf numFmtId="0" fontId="52" fillId="51" borderId="0" xfId="0" applyFont="1" applyFill="1" applyAlignment="1">
      <alignment horizontal="center" vertical="center" wrapText="1"/>
    </xf>
    <xf numFmtId="0" fontId="52" fillId="33" borderId="0" xfId="0" applyFont="1" applyFill="1" applyAlignment="1">
      <alignment horizontal="center" vertical="center" wrapText="1"/>
    </xf>
    <xf numFmtId="0" fontId="61" fillId="54" borderId="0" xfId="0" applyFont="1" applyFill="1" applyAlignment="1">
      <alignment horizontal="center" vertical="center"/>
    </xf>
    <xf numFmtId="0" fontId="61" fillId="35" borderId="0" xfId="0" applyFont="1" applyFill="1" applyAlignment="1">
      <alignment horizontal="center" vertical="center"/>
    </xf>
    <xf numFmtId="0" fontId="61" fillId="49" borderId="0" xfId="0" applyFont="1" applyFill="1" applyAlignment="1">
      <alignment horizontal="center" vertical="center"/>
    </xf>
    <xf numFmtId="0" fontId="53" fillId="50" borderId="0" xfId="0" applyFont="1" applyFill="1" applyAlignment="1">
      <alignment horizontal="center" vertical="center" wrapText="1"/>
    </xf>
    <xf numFmtId="0" fontId="53" fillId="50" borderId="0" xfId="0" applyFont="1" applyFill="1" applyAlignment="1">
      <alignment horizontal="right" vertical="center"/>
    </xf>
    <xf numFmtId="17" fontId="53" fillId="50" borderId="0" xfId="0" applyNumberFormat="1" applyFont="1" applyFill="1" applyAlignment="1">
      <alignment horizontal="right" vertical="center"/>
    </xf>
    <xf numFmtId="0" fontId="55" fillId="50" borderId="0" xfId="0" applyFont="1" applyFill="1" applyAlignment="1">
      <alignment vertical="center" wrapText="1"/>
    </xf>
    <xf numFmtId="0" fontId="56" fillId="50" borderId="0" xfId="0" applyFont="1" applyFill="1" applyAlignment="1">
      <alignment horizontal="right" vertical="center"/>
    </xf>
    <xf numFmtId="0" fontId="55" fillId="50" borderId="0" xfId="0" applyFont="1" applyFill="1" applyAlignment="1">
      <alignment horizontal="left" vertical="center" wrapText="1"/>
    </xf>
    <xf numFmtId="0" fontId="59" fillId="50" borderId="0" xfId="0" applyFont="1" applyFill="1"/>
    <xf numFmtId="0" fontId="54" fillId="51" borderId="0" xfId="0" applyFont="1" applyFill="1" applyAlignment="1">
      <alignment horizontal="center" vertical="center" wrapText="1"/>
    </xf>
    <xf numFmtId="0" fontId="54" fillId="51" borderId="0" xfId="0" applyFont="1" applyFill="1" applyAlignment="1">
      <alignment horizontal="right" vertical="center"/>
    </xf>
    <xf numFmtId="17" fontId="54" fillId="51" borderId="0" xfId="0" applyNumberFormat="1" applyFont="1" applyFill="1" applyAlignment="1">
      <alignment horizontal="right" vertical="center"/>
    </xf>
    <xf numFmtId="0" fontId="57" fillId="51" borderId="0" xfId="0" applyFont="1" applyFill="1" applyAlignment="1">
      <alignment vertical="center" wrapText="1"/>
    </xf>
    <xf numFmtId="0" fontId="58" fillId="51" borderId="0" xfId="0" applyFont="1" applyFill="1" applyAlignment="1">
      <alignment horizontal="right" vertical="center"/>
    </xf>
    <xf numFmtId="0" fontId="54" fillId="33" borderId="0" xfId="0" applyFont="1" applyFill="1" applyAlignment="1">
      <alignment horizontal="center" vertical="center" wrapText="1"/>
    </xf>
    <xf numFmtId="0" fontId="54" fillId="33" borderId="0" xfId="0" applyFont="1" applyFill="1" applyAlignment="1">
      <alignment horizontal="right" vertical="center"/>
    </xf>
    <xf numFmtId="17" fontId="54" fillId="33" borderId="0" xfId="0" applyNumberFormat="1" applyFont="1" applyFill="1" applyAlignment="1">
      <alignment horizontal="right" vertical="center"/>
    </xf>
    <xf numFmtId="0" fontId="57" fillId="33" borderId="0" xfId="0" applyFont="1" applyFill="1" applyAlignment="1">
      <alignment vertical="center" wrapText="1"/>
    </xf>
    <xf numFmtId="0" fontId="58" fillId="33" borderId="0" xfId="0" applyFont="1" applyFill="1" applyAlignment="1">
      <alignment horizontal="right" vertical="center"/>
    </xf>
    <xf numFmtId="4" fontId="58" fillId="33" borderId="0" xfId="0" applyNumberFormat="1" applyFont="1" applyFill="1" applyAlignment="1">
      <alignment horizontal="right" vertical="center"/>
    </xf>
    <xf numFmtId="0" fontId="54" fillId="54" borderId="0" xfId="0" applyFont="1" applyFill="1" applyAlignment="1">
      <alignment horizontal="center" vertical="center" wrapText="1"/>
    </xf>
    <xf numFmtId="0" fontId="54" fillId="54" borderId="0" xfId="0" applyFont="1" applyFill="1" applyAlignment="1">
      <alignment horizontal="right" vertical="center"/>
    </xf>
    <xf numFmtId="17" fontId="54" fillId="54" borderId="0" xfId="0" applyNumberFormat="1" applyFont="1" applyFill="1" applyAlignment="1">
      <alignment horizontal="right" vertical="center"/>
    </xf>
    <xf numFmtId="0" fontId="57" fillId="54" borderId="0" xfId="0" applyFont="1" applyFill="1" applyAlignment="1">
      <alignment vertical="center" wrapText="1"/>
    </xf>
    <xf numFmtId="0" fontId="58" fillId="54" borderId="0" xfId="0" applyFont="1" applyFill="1" applyAlignment="1">
      <alignment horizontal="right" vertical="center"/>
    </xf>
    <xf numFmtId="0" fontId="57" fillId="54" borderId="0" xfId="0" applyFont="1" applyFill="1" applyAlignment="1">
      <alignment horizontal="left" vertical="center" wrapText="1"/>
    </xf>
    <xf numFmtId="0" fontId="54" fillId="35" borderId="0" xfId="0" applyFont="1" applyFill="1" applyAlignment="1">
      <alignment horizontal="center" vertical="center" wrapText="1"/>
    </xf>
    <xf numFmtId="0" fontId="54" fillId="35" borderId="0" xfId="0" applyFont="1" applyFill="1" applyAlignment="1">
      <alignment horizontal="right" vertical="center"/>
    </xf>
    <xf numFmtId="17" fontId="54" fillId="35" borderId="0" xfId="0" applyNumberFormat="1" applyFont="1" applyFill="1" applyAlignment="1">
      <alignment horizontal="right" vertical="center"/>
    </xf>
    <xf numFmtId="0" fontId="57" fillId="35" borderId="0" xfId="0" applyFont="1" applyFill="1" applyAlignment="1">
      <alignment vertical="center" wrapText="1"/>
    </xf>
    <xf numFmtId="0" fontId="58" fillId="35" borderId="0" xfId="0" applyFont="1" applyFill="1" applyAlignment="1">
      <alignment horizontal="right" vertical="center"/>
    </xf>
    <xf numFmtId="0" fontId="57" fillId="35" borderId="0" xfId="0" applyFont="1" applyFill="1" applyAlignment="1">
      <alignment horizontal="left" vertical="center" wrapText="1"/>
    </xf>
    <xf numFmtId="0" fontId="54" fillId="49" borderId="0" xfId="0" applyFont="1" applyFill="1" applyAlignment="1">
      <alignment horizontal="center" vertical="center" wrapText="1"/>
    </xf>
    <xf numFmtId="0" fontId="54" fillId="49" borderId="0" xfId="0" applyFont="1" applyFill="1" applyAlignment="1">
      <alignment horizontal="right" vertical="center"/>
    </xf>
    <xf numFmtId="17" fontId="54" fillId="49" borderId="0" xfId="0" applyNumberFormat="1" applyFont="1" applyFill="1" applyAlignment="1">
      <alignment horizontal="right" vertical="center"/>
    </xf>
    <xf numFmtId="0" fontId="57" fillId="49" borderId="0" xfId="0" applyFont="1" applyFill="1" applyAlignment="1">
      <alignment vertical="center" wrapText="1"/>
    </xf>
    <xf numFmtId="0" fontId="58" fillId="49" borderId="0" xfId="0" applyFont="1" applyFill="1" applyAlignment="1">
      <alignment horizontal="right" vertical="center"/>
    </xf>
    <xf numFmtId="0" fontId="57" fillId="49" borderId="0" xfId="0" applyFont="1" applyFill="1" applyAlignment="1">
      <alignment horizontal="left" vertical="center" wrapText="1"/>
    </xf>
    <xf numFmtId="0" fontId="38" fillId="49" borderId="0" xfId="0" applyFont="1" applyFill="1"/>
    <xf numFmtId="0" fontId="40" fillId="56" borderId="0" xfId="0" applyFont="1" applyFill="1"/>
    <xf numFmtId="0" fontId="59" fillId="56" borderId="0" xfId="0" applyFont="1" applyFill="1"/>
    <xf numFmtId="0" fontId="62" fillId="56" borderId="0" xfId="0" applyFont="1" applyFill="1" applyAlignment="1">
      <alignment horizontal="left"/>
    </xf>
    <xf numFmtId="0" fontId="42" fillId="0" borderId="0" xfId="0" applyFont="1" applyAlignment="1">
      <alignment horizontal="center"/>
    </xf>
    <xf numFmtId="0" fontId="42" fillId="0" borderId="0" xfId="0" applyFont="1" applyAlignment="1">
      <alignment horizontal="left"/>
    </xf>
    <xf numFmtId="169" fontId="18" fillId="50" borderId="0" xfId="0" applyNumberFormat="1" applyFont="1" applyFill="1" applyAlignment="1">
      <alignment horizontal="center"/>
    </xf>
    <xf numFmtId="0" fontId="18" fillId="50" borderId="0" xfId="0" applyFont="1" applyFill="1" applyAlignment="1">
      <alignment horizontal="left"/>
    </xf>
    <xf numFmtId="0" fontId="65" fillId="50" borderId="0" xfId="0" applyFont="1" applyFill="1" applyAlignment="1">
      <alignment horizontal="center"/>
    </xf>
    <xf numFmtId="0" fontId="65" fillId="50" borderId="0" xfId="0" applyFont="1" applyFill="1" applyAlignment="1">
      <alignment horizontal="left"/>
    </xf>
    <xf numFmtId="0" fontId="18" fillId="60" borderId="0" xfId="0" applyFont="1" applyFill="1" applyAlignment="1">
      <alignment horizontal="center"/>
    </xf>
    <xf numFmtId="0" fontId="18" fillId="60" borderId="0" xfId="0" applyFont="1" applyFill="1" applyAlignment="1">
      <alignment horizontal="left"/>
    </xf>
    <xf numFmtId="170" fontId="18" fillId="50" borderId="0" xfId="0" applyNumberFormat="1" applyFont="1" applyFill="1" applyAlignment="1">
      <alignment horizontal="center"/>
    </xf>
    <xf numFmtId="0" fontId="42" fillId="61" borderId="0" xfId="0" applyFont="1" applyFill="1" applyAlignment="1">
      <alignment horizontal="center"/>
    </xf>
    <xf numFmtId="0" fontId="0" fillId="61" borderId="0" xfId="0" applyFill="1"/>
    <xf numFmtId="0" fontId="42" fillId="61" borderId="0" xfId="0" applyFont="1" applyFill="1" applyAlignment="1">
      <alignment horizontal="left"/>
    </xf>
    <xf numFmtId="0" fontId="64" fillId="61" borderId="0" xfId="0" applyFont="1" applyFill="1" applyAlignment="1">
      <alignment horizontal="right"/>
    </xf>
    <xf numFmtId="0" fontId="63" fillId="62" borderId="0" xfId="0" applyFont="1" applyFill="1" applyAlignment="1">
      <alignment horizontal="center"/>
    </xf>
    <xf numFmtId="0" fontId="0" fillId="33" borderId="0" xfId="0" applyFont="1" applyFill="1" applyAlignment="1">
      <alignment horizontal="center"/>
    </xf>
    <xf numFmtId="0" fontId="42" fillId="40" borderId="0" xfId="0" applyFont="1" applyFill="1" applyAlignment="1">
      <alignment horizontal="center"/>
    </xf>
    <xf numFmtId="9" fontId="42" fillId="40" borderId="0" xfId="0" applyNumberFormat="1" applyFont="1" applyFill="1" applyAlignment="1">
      <alignment horizontal="center"/>
    </xf>
    <xf numFmtId="0" fontId="19" fillId="40" borderId="0" xfId="0" applyFont="1" applyFill="1" applyAlignment="1">
      <alignment horizontal="center"/>
    </xf>
    <xf numFmtId="169" fontId="19" fillId="40" borderId="0" xfId="0" applyNumberFormat="1" applyFont="1" applyFill="1" applyAlignment="1">
      <alignment horizontal="center"/>
    </xf>
    <xf numFmtId="170" fontId="19" fillId="40" borderId="0" xfId="0" applyNumberFormat="1" applyFont="1" applyFill="1" applyAlignment="1">
      <alignment horizontal="center"/>
    </xf>
    <xf numFmtId="0" fontId="20" fillId="40" borderId="0" xfId="0" applyFont="1" applyFill="1" applyAlignment="1">
      <alignment horizontal="center"/>
    </xf>
    <xf numFmtId="0" fontId="21" fillId="40" borderId="0" xfId="0" applyFont="1" applyFill="1" applyAlignment="1">
      <alignment horizontal="center"/>
    </xf>
    <xf numFmtId="0" fontId="20" fillId="59" borderId="0" xfId="0" applyFont="1" applyFill="1" applyAlignment="1">
      <alignment horizontal="center"/>
    </xf>
    <xf numFmtId="0" fontId="20" fillId="59"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33CC"/>
      <color rgb="FF64BD13"/>
      <color rgb="FFC30D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'Question 5 '!$J$16</c:f>
              <c:strCache>
                <c:ptCount val="1"/>
                <c:pt idx="0">
                  <c:v>Weight</c:v>
                </c:pt>
              </c:strCache>
            </c:strRef>
          </c:tx>
          <c:dPt>
            <c:idx val="0"/>
            <c:bubble3D val="0"/>
            <c:spPr>
              <a:solidFill>
                <a:schemeClr val="accent1"/>
              </a:solidFill>
              <a:ln w="19050">
                <a:solidFill>
                  <a:schemeClr val="lt1"/>
                </a:solidFill>
              </a:ln>
              <a:effectLst/>
            </c:spPr>
          </c:dPt>
          <c:cat>
            <c:strRef>
              <c:f>'Question 5 '!$K$15</c:f>
              <c:strCache>
                <c:ptCount val="1"/>
                <c:pt idx="0">
                  <c:v>White Organic Retail Ltd.</c:v>
                </c:pt>
              </c:strCache>
            </c:strRef>
          </c:cat>
          <c:val>
            <c:numRef>
              <c:f>'Question 5 '!$K$16</c:f>
              <c:numCache>
                <c:formatCode>0%</c:formatCode>
                <c:ptCount val="1"/>
                <c:pt idx="0">
                  <c:v>1</c:v>
                </c:pt>
              </c:numCache>
            </c:numRef>
          </c:val>
          <c:extLst>
            <c:ext xmlns:c16="http://schemas.microsoft.com/office/drawing/2014/chart" uri="{C3380CC4-5D6E-409C-BE32-E72D297353CC}">
              <c16:uniqueId val="{00000000-ABE5-42B1-AFD5-926737697C8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'Question 5 '!$A$18</c:f>
              <c:strCache>
                <c:ptCount val="1"/>
                <c:pt idx="0">
                  <c:v>Weight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 5 '!$B$17:$F$17</c:f>
              <c:strCache>
                <c:ptCount val="5"/>
                <c:pt idx="0">
                  <c:v>UPL ltd.</c:v>
                </c:pt>
                <c:pt idx="1">
                  <c:v>Sumitomo </c:v>
                </c:pt>
                <c:pt idx="2">
                  <c:v>PI Industries </c:v>
                </c:pt>
                <c:pt idx="3">
                  <c:v>Coromandel </c:v>
                </c:pt>
                <c:pt idx="4">
                  <c:v>Bayer Coorporation </c:v>
                </c:pt>
              </c:strCache>
            </c:strRef>
          </c:cat>
          <c:val>
            <c:numRef>
              <c:f>'Question 5 '!$B$18:$F$18</c:f>
              <c:numCache>
                <c:formatCode>0%</c:formatCode>
                <c:ptCount val="5"/>
                <c:pt idx="0">
                  <c:v>0.2</c:v>
                </c:pt>
                <c:pt idx="1">
                  <c:v>0.2</c:v>
                </c:pt>
                <c:pt idx="2">
                  <c:v>0.2</c:v>
                </c:pt>
                <c:pt idx="3">
                  <c:v>0.2</c:v>
                </c:pt>
                <c:pt idx="4">
                  <c:v>0.2</c:v>
                </c:pt>
              </c:numCache>
            </c:numRef>
          </c:val>
          <c:extLst>
            <c:ext xmlns:c16="http://schemas.microsoft.com/office/drawing/2014/chart" uri="{C3380CC4-5D6E-409C-BE32-E72D297353CC}">
              <c16:uniqueId val="{00000000-8BAB-4DC9-9624-6755CA4B9BF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hyperlink" Target="https://www.valueresearchonline.com/premium/?utm_medium=vro&amp;utm_campaign=premium-unlock&amp;utm_source=stock-financial" TargetMode="External"/></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990600</xdr:colOff>
      <xdr:row>4</xdr:row>
      <xdr:rowOff>68580</xdr:rowOff>
    </xdr:from>
    <xdr:to>
      <xdr:col>0</xdr:col>
      <xdr:colOff>1272540</xdr:colOff>
      <xdr:row>12</xdr:row>
      <xdr:rowOff>167640</xdr:rowOff>
    </xdr:to>
    <xdr:cxnSp macro="">
      <xdr:nvCxnSpPr>
        <xdr:cNvPr id="3" name="Straight Arrow Connector 2">
          <a:extLst>
            <a:ext uri="{FF2B5EF4-FFF2-40B4-BE49-F238E27FC236}">
              <a16:creationId xmlns:a16="http://schemas.microsoft.com/office/drawing/2014/main" id="{3FDB3EE6-08AA-A3D0-C11F-F17A927BAE6C}"/>
            </a:ext>
          </a:extLst>
        </xdr:cNvPr>
        <xdr:cNvCxnSpPr/>
      </xdr:nvCxnSpPr>
      <xdr:spPr>
        <a:xfrm flipH="1" flipV="1">
          <a:off x="990600" y="1013460"/>
          <a:ext cx="281940" cy="15849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1242060</xdr:colOff>
      <xdr:row>4</xdr:row>
      <xdr:rowOff>15240</xdr:rowOff>
    </xdr:from>
    <xdr:to>
      <xdr:col>3</xdr:col>
      <xdr:colOff>716280</xdr:colOff>
      <xdr:row>12</xdr:row>
      <xdr:rowOff>167640</xdr:rowOff>
    </xdr:to>
    <xdr:cxnSp macro="">
      <xdr:nvCxnSpPr>
        <xdr:cNvPr id="4" name="Straight Arrow Connector 3">
          <a:extLst>
            <a:ext uri="{FF2B5EF4-FFF2-40B4-BE49-F238E27FC236}">
              <a16:creationId xmlns:a16="http://schemas.microsoft.com/office/drawing/2014/main" id="{34088ED7-C742-4903-85D8-1B2AC592449C}"/>
            </a:ext>
          </a:extLst>
        </xdr:cNvPr>
        <xdr:cNvCxnSpPr/>
      </xdr:nvCxnSpPr>
      <xdr:spPr>
        <a:xfrm flipV="1">
          <a:off x="1242060" y="960120"/>
          <a:ext cx="3985260" cy="16383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746760</xdr:colOff>
      <xdr:row>4</xdr:row>
      <xdr:rowOff>99060</xdr:rowOff>
    </xdr:from>
    <xdr:to>
      <xdr:col>1</xdr:col>
      <xdr:colOff>807720</xdr:colOff>
      <xdr:row>15</xdr:row>
      <xdr:rowOff>0</xdr:rowOff>
    </xdr:to>
    <xdr:cxnSp macro="">
      <xdr:nvCxnSpPr>
        <xdr:cNvPr id="10" name="Straight Arrow Connector 9">
          <a:extLst>
            <a:ext uri="{FF2B5EF4-FFF2-40B4-BE49-F238E27FC236}">
              <a16:creationId xmlns:a16="http://schemas.microsoft.com/office/drawing/2014/main" id="{C93E77A2-A754-FC59-F6CD-B97E4836549C}"/>
            </a:ext>
          </a:extLst>
        </xdr:cNvPr>
        <xdr:cNvCxnSpPr/>
      </xdr:nvCxnSpPr>
      <xdr:spPr>
        <a:xfrm flipV="1">
          <a:off x="2796540" y="1043940"/>
          <a:ext cx="60960" cy="19354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731520</xdr:colOff>
      <xdr:row>4</xdr:row>
      <xdr:rowOff>83820</xdr:rowOff>
    </xdr:from>
    <xdr:to>
      <xdr:col>4</xdr:col>
      <xdr:colOff>312420</xdr:colOff>
      <xdr:row>15</xdr:row>
      <xdr:rowOff>22860</xdr:rowOff>
    </xdr:to>
    <xdr:cxnSp macro="">
      <xdr:nvCxnSpPr>
        <xdr:cNvPr id="12" name="Straight Arrow Connector 11">
          <a:extLst>
            <a:ext uri="{FF2B5EF4-FFF2-40B4-BE49-F238E27FC236}">
              <a16:creationId xmlns:a16="http://schemas.microsoft.com/office/drawing/2014/main" id="{B2CF2C3B-5101-26CE-BE0E-557A49BFEC14}"/>
            </a:ext>
          </a:extLst>
        </xdr:cNvPr>
        <xdr:cNvCxnSpPr/>
      </xdr:nvCxnSpPr>
      <xdr:spPr>
        <a:xfrm flipV="1">
          <a:off x="2781300" y="1028700"/>
          <a:ext cx="4023360" cy="19735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1150620</xdr:colOff>
      <xdr:row>8</xdr:row>
      <xdr:rowOff>15240</xdr:rowOff>
    </xdr:from>
    <xdr:to>
      <xdr:col>2</xdr:col>
      <xdr:colOff>304800</xdr:colOff>
      <xdr:row>14</xdr:row>
      <xdr:rowOff>167640</xdr:rowOff>
    </xdr:to>
    <xdr:cxnSp macro="">
      <xdr:nvCxnSpPr>
        <xdr:cNvPr id="14" name="Straight Arrow Connector 13">
          <a:extLst>
            <a:ext uri="{FF2B5EF4-FFF2-40B4-BE49-F238E27FC236}">
              <a16:creationId xmlns:a16="http://schemas.microsoft.com/office/drawing/2014/main" id="{BE9FEC4D-D147-96A8-2C4F-4FA2464F2093}"/>
            </a:ext>
          </a:extLst>
        </xdr:cNvPr>
        <xdr:cNvCxnSpPr/>
      </xdr:nvCxnSpPr>
      <xdr:spPr>
        <a:xfrm flipH="1" flipV="1">
          <a:off x="3200400" y="1706880"/>
          <a:ext cx="792480" cy="1257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8</xdr:row>
      <xdr:rowOff>175260</xdr:rowOff>
    </xdr:from>
    <xdr:to>
      <xdr:col>4</xdr:col>
      <xdr:colOff>259080</xdr:colOff>
      <xdr:row>14</xdr:row>
      <xdr:rowOff>175260</xdr:rowOff>
    </xdr:to>
    <xdr:cxnSp macro="">
      <xdr:nvCxnSpPr>
        <xdr:cNvPr id="16" name="Straight Arrow Connector 15">
          <a:extLst>
            <a:ext uri="{FF2B5EF4-FFF2-40B4-BE49-F238E27FC236}">
              <a16:creationId xmlns:a16="http://schemas.microsoft.com/office/drawing/2014/main" id="{8F5E9FEB-4D81-8DED-0E08-D035C17EB601}"/>
            </a:ext>
          </a:extLst>
        </xdr:cNvPr>
        <xdr:cNvCxnSpPr/>
      </xdr:nvCxnSpPr>
      <xdr:spPr>
        <a:xfrm flipV="1">
          <a:off x="3992880" y="1866900"/>
          <a:ext cx="2758440" cy="11049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693420</xdr:colOff>
      <xdr:row>7</xdr:row>
      <xdr:rowOff>38100</xdr:rowOff>
    </xdr:from>
    <xdr:to>
      <xdr:col>3</xdr:col>
      <xdr:colOff>739140</xdr:colOff>
      <xdr:row>16</xdr:row>
      <xdr:rowOff>175260</xdr:rowOff>
    </xdr:to>
    <xdr:cxnSp macro="">
      <xdr:nvCxnSpPr>
        <xdr:cNvPr id="19" name="Straight Arrow Connector 18">
          <a:extLst>
            <a:ext uri="{FF2B5EF4-FFF2-40B4-BE49-F238E27FC236}">
              <a16:creationId xmlns:a16="http://schemas.microsoft.com/office/drawing/2014/main" id="{679F6F13-8286-5244-D0B8-CD0A9C7E7576}"/>
            </a:ext>
          </a:extLst>
        </xdr:cNvPr>
        <xdr:cNvCxnSpPr/>
      </xdr:nvCxnSpPr>
      <xdr:spPr>
        <a:xfrm flipH="1" flipV="1">
          <a:off x="4381500" y="1539240"/>
          <a:ext cx="868680" cy="1805940"/>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3</xdr:col>
      <xdr:colOff>723900</xdr:colOff>
      <xdr:row>7</xdr:row>
      <xdr:rowOff>60960</xdr:rowOff>
    </xdr:from>
    <xdr:to>
      <xdr:col>5</xdr:col>
      <xdr:colOff>99060</xdr:colOff>
      <xdr:row>16</xdr:row>
      <xdr:rowOff>175260</xdr:rowOff>
    </xdr:to>
    <xdr:cxnSp macro="">
      <xdr:nvCxnSpPr>
        <xdr:cNvPr id="21" name="Straight Arrow Connector 20">
          <a:extLst>
            <a:ext uri="{FF2B5EF4-FFF2-40B4-BE49-F238E27FC236}">
              <a16:creationId xmlns:a16="http://schemas.microsoft.com/office/drawing/2014/main" id="{02CE2C0F-5A74-4196-22FE-7FC051442CBA}"/>
            </a:ext>
          </a:extLst>
        </xdr:cNvPr>
        <xdr:cNvCxnSpPr/>
      </xdr:nvCxnSpPr>
      <xdr:spPr>
        <a:xfrm flipV="1">
          <a:off x="5234940" y="1562100"/>
          <a:ext cx="2788920" cy="1783080"/>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40</xdr:row>
      <xdr:rowOff>28574</xdr:rowOff>
    </xdr:from>
    <xdr:ext cx="10312400" cy="3154891"/>
    <xdr:sp macro="" textlink="">
      <xdr:nvSpPr>
        <xdr:cNvPr id="2" name="Shape 3">
          <a:extLst>
            <a:ext uri="{FF2B5EF4-FFF2-40B4-BE49-F238E27FC236}">
              <a16:creationId xmlns:a16="http://schemas.microsoft.com/office/drawing/2014/main" id="{59B0DA95-C5E3-4D35-BCB8-55371C9CF88A}"/>
            </a:ext>
          </a:extLst>
        </xdr:cNvPr>
        <xdr:cNvSpPr txBox="1"/>
      </xdr:nvSpPr>
      <xdr:spPr>
        <a:xfrm>
          <a:off x="0" y="8444441"/>
          <a:ext cx="10312400" cy="3154891"/>
        </a:xfrm>
        <a:prstGeom prst="rect">
          <a:avLst/>
        </a:prstGeom>
        <a:solidFill>
          <a:srgbClr val="FFFF00"/>
        </a:solid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1400"/>
            <a:t>An intricate understanding of the Efficient Market Hypothesis (EMH) can be obtained by examining how White Organic Retail Limited's share price fluctuates in response to different announcements. Even though there are events that support the idea of an efficient market, such as acquisitions, positive quarterly results, and favourable financial outcomes, there are other events that suggest instances of market inefficiency, such as the market's strong reactions to bonus issuances, negative financial results, and continuous declines in company performance. When the market reacts quickly to favourable news, the EMH seems to be somewhat supported. However, when big bad news breaks, the market is clearly challenged, leading to noticeable and occasionally inflated stock price swings. The inconsistent character of these findings highlights the intricacy of market dynamics and the possible impact of variables other than the rapid spread of knowledge.</a:t>
          </a:r>
          <a:endParaRPr sz="1400"/>
        </a:p>
      </xdr:txBody>
    </xdr:sp>
    <xdr:clientData fLocksWithSheet="0"/>
  </xdr:oneCellAnchor>
  <xdr:oneCellAnchor>
    <xdr:from>
      <xdr:col>6</xdr:col>
      <xdr:colOff>999067</xdr:colOff>
      <xdr:row>40</xdr:row>
      <xdr:rowOff>33867</xdr:rowOff>
    </xdr:from>
    <xdr:ext cx="11497733" cy="3149600"/>
    <xdr:sp macro="" textlink="">
      <xdr:nvSpPr>
        <xdr:cNvPr id="3" name="Shape 4">
          <a:extLst>
            <a:ext uri="{FF2B5EF4-FFF2-40B4-BE49-F238E27FC236}">
              <a16:creationId xmlns:a16="http://schemas.microsoft.com/office/drawing/2014/main" id="{6104D57A-37ED-4397-89DF-945960994C87}"/>
            </a:ext>
          </a:extLst>
        </xdr:cNvPr>
        <xdr:cNvSpPr txBox="1"/>
      </xdr:nvSpPr>
      <xdr:spPr>
        <a:xfrm>
          <a:off x="10160000" y="8449734"/>
          <a:ext cx="11497733" cy="3149600"/>
        </a:xfrm>
        <a:prstGeom prst="rect">
          <a:avLst/>
        </a:prstGeom>
        <a:solidFill>
          <a:srgbClr val="FFFF00"/>
        </a:solid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1400"/>
            <a:t>9 out of the 12 announcements have auto correlation values in the range of -0.25 to +0.25. This implies that these announcements are not in the weak Efficient Market Hypothesis Test. This suggests that the market is relatively inefficient and the stock is highly speculative and we can clearly observe steep rises and falls with each following announcement.</a:t>
          </a:r>
          <a:endParaRPr sz="1400"/>
        </a:p>
      </xdr:txBody>
    </xdr:sp>
    <xdr:clientData fLocksWithSheet="0"/>
  </xdr:oneCellAnchor>
  <xdr:oneCellAnchor>
    <xdr:from>
      <xdr:col>5</xdr:col>
      <xdr:colOff>542925</xdr:colOff>
      <xdr:row>35</xdr:row>
      <xdr:rowOff>66675</xdr:rowOff>
    </xdr:from>
    <xdr:ext cx="2057400" cy="781050"/>
    <xdr:sp macro="" textlink="">
      <xdr:nvSpPr>
        <xdr:cNvPr id="4" name="Shape 5">
          <a:extLst>
            <a:ext uri="{FF2B5EF4-FFF2-40B4-BE49-F238E27FC236}">
              <a16:creationId xmlns:a16="http://schemas.microsoft.com/office/drawing/2014/main" id="{FBAA6F65-9B84-43F7-B16B-216EB834456D}"/>
            </a:ext>
          </a:extLst>
        </xdr:cNvPr>
        <xdr:cNvSpPr txBox="1"/>
      </xdr:nvSpPr>
      <xdr:spPr>
        <a:xfrm>
          <a:off x="10708005" y="7000875"/>
          <a:ext cx="2057400" cy="781050"/>
        </a:xfrm>
        <a:prstGeom prst="rect">
          <a:avLst/>
        </a:prstGeom>
        <a:no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3400"/>
            <a:t>Summary</a:t>
          </a:r>
          <a:endParaRPr sz="3400"/>
        </a:p>
      </xdr:txBody>
    </xdr:sp>
    <xdr:clientData fLocksWithSheet="0"/>
  </xdr:oneCellAnchor>
  <xdr:oneCellAnchor>
    <xdr:from>
      <xdr:col>1</xdr:col>
      <xdr:colOff>85725</xdr:colOff>
      <xdr:row>20</xdr:row>
      <xdr:rowOff>28575</xdr:rowOff>
    </xdr:from>
    <xdr:ext cx="8553450" cy="352425"/>
    <xdr:sp macro="" textlink="">
      <xdr:nvSpPr>
        <xdr:cNvPr id="5" name="Shape 6">
          <a:extLst>
            <a:ext uri="{FF2B5EF4-FFF2-40B4-BE49-F238E27FC236}">
              <a16:creationId xmlns:a16="http://schemas.microsoft.com/office/drawing/2014/main" id="{331B56D9-0944-4BC2-870C-619FA610BC78}"/>
            </a:ext>
          </a:extLst>
        </xdr:cNvPr>
        <xdr:cNvSpPr txBox="1"/>
      </xdr:nvSpPr>
      <xdr:spPr>
        <a:xfrm>
          <a:off x="2958465" y="3990975"/>
          <a:ext cx="8553450" cy="352425"/>
        </a:xfrm>
        <a:prstGeom prst="rect">
          <a:avLst/>
        </a:prstGeom>
        <a:solidFill>
          <a:srgbClr val="FFFF00"/>
        </a:solid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1900"/>
            <a:t>Analysis of EMH of the stock for all the Announcements using Autocorrelation </a:t>
          </a:r>
          <a:endParaRPr sz="1900"/>
        </a:p>
        <a:p>
          <a:pPr marL="0" lvl="0" indent="0" algn="l" rtl="0">
            <a:spcBef>
              <a:spcPts val="0"/>
            </a:spcBef>
            <a:spcAft>
              <a:spcPts val="0"/>
            </a:spcAft>
            <a:buNone/>
          </a:pPr>
          <a:endParaRPr sz="1900"/>
        </a:p>
      </xdr:txBody>
    </xdr:sp>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0</xdr:col>
      <xdr:colOff>304800</xdr:colOff>
      <xdr:row>8</xdr:row>
      <xdr:rowOff>121920</xdr:rowOff>
    </xdr:to>
    <xdr:sp macro="" textlink="">
      <xdr:nvSpPr>
        <xdr:cNvPr id="8193" name="AutoShape 1" descr="info">
          <a:extLst>
            <a:ext uri="{FF2B5EF4-FFF2-40B4-BE49-F238E27FC236}">
              <a16:creationId xmlns:a16="http://schemas.microsoft.com/office/drawing/2014/main" id="{3457DC09-F656-7915-3898-31C739F78F67}"/>
            </a:ext>
          </a:extLst>
        </xdr:cNvPr>
        <xdr:cNvSpPr>
          <a:spLocks noChangeAspect="1" noChangeArrowheads="1"/>
        </xdr:cNvSpPr>
      </xdr:nvSpPr>
      <xdr:spPr bwMode="auto">
        <a:xfrm>
          <a:off x="0" y="16687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xdr:row>
      <xdr:rowOff>0</xdr:rowOff>
    </xdr:from>
    <xdr:to>
      <xdr:col>4</xdr:col>
      <xdr:colOff>190500</xdr:colOff>
      <xdr:row>7</xdr:row>
      <xdr:rowOff>4054</xdr:rowOff>
    </xdr:to>
    <xdr:sp macro="" textlink="">
      <xdr:nvSpPr>
        <xdr:cNvPr id="8194" name="AutoShape 2" descr="premium-lock">
          <a:hlinkClick xmlns:r="http://schemas.openxmlformats.org/officeDocument/2006/relationships" r:id="rId1"/>
          <a:extLst>
            <a:ext uri="{FF2B5EF4-FFF2-40B4-BE49-F238E27FC236}">
              <a16:creationId xmlns:a16="http://schemas.microsoft.com/office/drawing/2014/main" id="{AD649AEC-C809-41C1-76E5-A23A3ED0AF77}"/>
            </a:ext>
          </a:extLst>
        </xdr:cNvPr>
        <xdr:cNvSpPr>
          <a:spLocks noChangeAspect="1" noChangeArrowheads="1"/>
        </xdr:cNvSpPr>
      </xdr:nvSpPr>
      <xdr:spPr bwMode="auto">
        <a:xfrm>
          <a:off x="4267200" y="13258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xdr:row>
      <xdr:rowOff>0</xdr:rowOff>
    </xdr:from>
    <xdr:to>
      <xdr:col>4</xdr:col>
      <xdr:colOff>190500</xdr:colOff>
      <xdr:row>7</xdr:row>
      <xdr:rowOff>4054</xdr:rowOff>
    </xdr:to>
    <xdr:sp macro="" textlink="">
      <xdr:nvSpPr>
        <xdr:cNvPr id="8195" name="AutoShape 3" descr="premium-lock">
          <a:hlinkClick xmlns:r="http://schemas.openxmlformats.org/officeDocument/2006/relationships" r:id="rId1"/>
          <a:extLst>
            <a:ext uri="{FF2B5EF4-FFF2-40B4-BE49-F238E27FC236}">
              <a16:creationId xmlns:a16="http://schemas.microsoft.com/office/drawing/2014/main" id="{89D836B1-E136-7CAA-BA6D-AFF6A5D1CBB8}"/>
            </a:ext>
          </a:extLst>
        </xdr:cNvPr>
        <xdr:cNvSpPr>
          <a:spLocks noChangeAspect="1" noChangeArrowheads="1"/>
        </xdr:cNvSpPr>
      </xdr:nvSpPr>
      <xdr:spPr bwMode="auto">
        <a:xfrm>
          <a:off x="4876800" y="13258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xdr:row>
      <xdr:rowOff>0</xdr:rowOff>
    </xdr:from>
    <xdr:to>
      <xdr:col>4</xdr:col>
      <xdr:colOff>190500</xdr:colOff>
      <xdr:row>7</xdr:row>
      <xdr:rowOff>4054</xdr:rowOff>
    </xdr:to>
    <xdr:sp macro="" textlink="">
      <xdr:nvSpPr>
        <xdr:cNvPr id="8196" name="AutoShape 4" descr="premium-lock">
          <a:hlinkClick xmlns:r="http://schemas.openxmlformats.org/officeDocument/2006/relationships" r:id="rId1"/>
          <a:extLst>
            <a:ext uri="{FF2B5EF4-FFF2-40B4-BE49-F238E27FC236}">
              <a16:creationId xmlns:a16="http://schemas.microsoft.com/office/drawing/2014/main" id="{8F3F35CF-43D3-5B51-C871-FE677190BDEC}"/>
            </a:ext>
          </a:extLst>
        </xdr:cNvPr>
        <xdr:cNvSpPr>
          <a:spLocks noChangeAspect="1" noChangeArrowheads="1"/>
        </xdr:cNvSpPr>
      </xdr:nvSpPr>
      <xdr:spPr bwMode="auto">
        <a:xfrm>
          <a:off x="5486400" y="13258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xdr:row>
      <xdr:rowOff>0</xdr:rowOff>
    </xdr:from>
    <xdr:to>
      <xdr:col>4</xdr:col>
      <xdr:colOff>190500</xdr:colOff>
      <xdr:row>7</xdr:row>
      <xdr:rowOff>4054</xdr:rowOff>
    </xdr:to>
    <xdr:sp macro="" textlink="">
      <xdr:nvSpPr>
        <xdr:cNvPr id="8197" name="AutoShape 5" descr="premium-lock">
          <a:hlinkClick xmlns:r="http://schemas.openxmlformats.org/officeDocument/2006/relationships" r:id="rId1"/>
          <a:extLst>
            <a:ext uri="{FF2B5EF4-FFF2-40B4-BE49-F238E27FC236}">
              <a16:creationId xmlns:a16="http://schemas.microsoft.com/office/drawing/2014/main" id="{699B2A60-D8D6-C580-5C5C-CC971DFD9711}"/>
            </a:ext>
          </a:extLst>
        </xdr:cNvPr>
        <xdr:cNvSpPr>
          <a:spLocks noChangeAspect="1" noChangeArrowheads="1"/>
        </xdr:cNvSpPr>
      </xdr:nvSpPr>
      <xdr:spPr bwMode="auto">
        <a:xfrm>
          <a:off x="6096000" y="13258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xdr:row>
      <xdr:rowOff>0</xdr:rowOff>
    </xdr:from>
    <xdr:to>
      <xdr:col>4</xdr:col>
      <xdr:colOff>190500</xdr:colOff>
      <xdr:row>7</xdr:row>
      <xdr:rowOff>4054</xdr:rowOff>
    </xdr:to>
    <xdr:sp macro="" textlink="">
      <xdr:nvSpPr>
        <xdr:cNvPr id="8198" name="AutoShape 6" descr="premium-lock">
          <a:hlinkClick xmlns:r="http://schemas.openxmlformats.org/officeDocument/2006/relationships" r:id="rId1"/>
          <a:extLst>
            <a:ext uri="{FF2B5EF4-FFF2-40B4-BE49-F238E27FC236}">
              <a16:creationId xmlns:a16="http://schemas.microsoft.com/office/drawing/2014/main" id="{8D5580A0-23D5-871F-8CC2-842BE7DE2D53}"/>
            </a:ext>
          </a:extLst>
        </xdr:cNvPr>
        <xdr:cNvSpPr>
          <a:spLocks noChangeAspect="1" noChangeArrowheads="1"/>
        </xdr:cNvSpPr>
      </xdr:nvSpPr>
      <xdr:spPr bwMode="auto">
        <a:xfrm>
          <a:off x="6705600" y="13258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9</xdr:row>
      <xdr:rowOff>0</xdr:rowOff>
    </xdr:from>
    <xdr:to>
      <xdr:col>0</xdr:col>
      <xdr:colOff>304800</xdr:colOff>
      <xdr:row>10</xdr:row>
      <xdr:rowOff>121919</xdr:rowOff>
    </xdr:to>
    <xdr:sp macro="" textlink="">
      <xdr:nvSpPr>
        <xdr:cNvPr id="8199" name="AutoShape 7" descr="info">
          <a:extLst>
            <a:ext uri="{FF2B5EF4-FFF2-40B4-BE49-F238E27FC236}">
              <a16:creationId xmlns:a16="http://schemas.microsoft.com/office/drawing/2014/main" id="{0BD33853-DE93-A4CD-4947-601D1CD8E2AC}"/>
            </a:ext>
          </a:extLst>
        </xdr:cNvPr>
        <xdr:cNvSpPr>
          <a:spLocks noChangeAspect="1" noChangeArrowheads="1"/>
        </xdr:cNvSpPr>
      </xdr:nvSpPr>
      <xdr:spPr bwMode="auto">
        <a:xfrm>
          <a:off x="0" y="21945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8</xdr:row>
      <xdr:rowOff>0</xdr:rowOff>
    </xdr:from>
    <xdr:to>
      <xdr:col>4</xdr:col>
      <xdr:colOff>190500</xdr:colOff>
      <xdr:row>9</xdr:row>
      <xdr:rowOff>486</xdr:rowOff>
    </xdr:to>
    <xdr:sp macro="" textlink="">
      <xdr:nvSpPr>
        <xdr:cNvPr id="8200" name="AutoShape 8" descr="premium-lock">
          <a:hlinkClick xmlns:r="http://schemas.openxmlformats.org/officeDocument/2006/relationships" r:id="rId1"/>
          <a:extLst>
            <a:ext uri="{FF2B5EF4-FFF2-40B4-BE49-F238E27FC236}">
              <a16:creationId xmlns:a16="http://schemas.microsoft.com/office/drawing/2014/main" id="{0430BD28-5EEF-4E06-A382-D3D94E523E81}"/>
            </a:ext>
          </a:extLst>
        </xdr:cNvPr>
        <xdr:cNvSpPr>
          <a:spLocks noChangeAspect="1" noChangeArrowheads="1"/>
        </xdr:cNvSpPr>
      </xdr:nvSpPr>
      <xdr:spPr bwMode="auto">
        <a:xfrm>
          <a:off x="4267200" y="18516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8</xdr:row>
      <xdr:rowOff>0</xdr:rowOff>
    </xdr:from>
    <xdr:to>
      <xdr:col>4</xdr:col>
      <xdr:colOff>190500</xdr:colOff>
      <xdr:row>9</xdr:row>
      <xdr:rowOff>486</xdr:rowOff>
    </xdr:to>
    <xdr:sp macro="" textlink="">
      <xdr:nvSpPr>
        <xdr:cNvPr id="8201" name="AutoShape 9" descr="premium-lock">
          <a:hlinkClick xmlns:r="http://schemas.openxmlformats.org/officeDocument/2006/relationships" r:id="rId1"/>
          <a:extLst>
            <a:ext uri="{FF2B5EF4-FFF2-40B4-BE49-F238E27FC236}">
              <a16:creationId xmlns:a16="http://schemas.microsoft.com/office/drawing/2014/main" id="{456C647C-5EA0-94FA-2D78-3C0BAA9E48BA}"/>
            </a:ext>
          </a:extLst>
        </xdr:cNvPr>
        <xdr:cNvSpPr>
          <a:spLocks noChangeAspect="1" noChangeArrowheads="1"/>
        </xdr:cNvSpPr>
      </xdr:nvSpPr>
      <xdr:spPr bwMode="auto">
        <a:xfrm>
          <a:off x="4876800" y="18516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8</xdr:row>
      <xdr:rowOff>0</xdr:rowOff>
    </xdr:from>
    <xdr:to>
      <xdr:col>4</xdr:col>
      <xdr:colOff>190500</xdr:colOff>
      <xdr:row>9</xdr:row>
      <xdr:rowOff>486</xdr:rowOff>
    </xdr:to>
    <xdr:sp macro="" textlink="">
      <xdr:nvSpPr>
        <xdr:cNvPr id="8202" name="AutoShape 10" descr="premium-lock">
          <a:hlinkClick xmlns:r="http://schemas.openxmlformats.org/officeDocument/2006/relationships" r:id="rId1"/>
          <a:extLst>
            <a:ext uri="{FF2B5EF4-FFF2-40B4-BE49-F238E27FC236}">
              <a16:creationId xmlns:a16="http://schemas.microsoft.com/office/drawing/2014/main" id="{9266D30D-E285-BEDE-03C4-BF938BD4A77D}"/>
            </a:ext>
          </a:extLst>
        </xdr:cNvPr>
        <xdr:cNvSpPr>
          <a:spLocks noChangeAspect="1" noChangeArrowheads="1"/>
        </xdr:cNvSpPr>
      </xdr:nvSpPr>
      <xdr:spPr bwMode="auto">
        <a:xfrm>
          <a:off x="5486400" y="18516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8</xdr:row>
      <xdr:rowOff>0</xdr:rowOff>
    </xdr:from>
    <xdr:to>
      <xdr:col>4</xdr:col>
      <xdr:colOff>190500</xdr:colOff>
      <xdr:row>9</xdr:row>
      <xdr:rowOff>486</xdr:rowOff>
    </xdr:to>
    <xdr:sp macro="" textlink="">
      <xdr:nvSpPr>
        <xdr:cNvPr id="8203" name="AutoShape 11" descr="premium-lock">
          <a:hlinkClick xmlns:r="http://schemas.openxmlformats.org/officeDocument/2006/relationships" r:id="rId1"/>
          <a:extLst>
            <a:ext uri="{FF2B5EF4-FFF2-40B4-BE49-F238E27FC236}">
              <a16:creationId xmlns:a16="http://schemas.microsoft.com/office/drawing/2014/main" id="{DEC2CED2-EC4F-6BA8-AE7F-F9ABFFA00E5D}"/>
            </a:ext>
          </a:extLst>
        </xdr:cNvPr>
        <xdr:cNvSpPr>
          <a:spLocks noChangeAspect="1" noChangeArrowheads="1"/>
        </xdr:cNvSpPr>
      </xdr:nvSpPr>
      <xdr:spPr bwMode="auto">
        <a:xfrm>
          <a:off x="6096000" y="18516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8</xdr:row>
      <xdr:rowOff>0</xdr:rowOff>
    </xdr:from>
    <xdr:to>
      <xdr:col>4</xdr:col>
      <xdr:colOff>190500</xdr:colOff>
      <xdr:row>9</xdr:row>
      <xdr:rowOff>486</xdr:rowOff>
    </xdr:to>
    <xdr:sp macro="" textlink="">
      <xdr:nvSpPr>
        <xdr:cNvPr id="8204" name="AutoShape 12" descr="premium-lock">
          <a:hlinkClick xmlns:r="http://schemas.openxmlformats.org/officeDocument/2006/relationships" r:id="rId1"/>
          <a:extLst>
            <a:ext uri="{FF2B5EF4-FFF2-40B4-BE49-F238E27FC236}">
              <a16:creationId xmlns:a16="http://schemas.microsoft.com/office/drawing/2014/main" id="{8B1FD702-EE79-D8FE-912B-22AD0B0B118F}"/>
            </a:ext>
          </a:extLst>
        </xdr:cNvPr>
        <xdr:cNvSpPr>
          <a:spLocks noChangeAspect="1" noChangeArrowheads="1"/>
        </xdr:cNvSpPr>
      </xdr:nvSpPr>
      <xdr:spPr bwMode="auto">
        <a:xfrm>
          <a:off x="6705600" y="18516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304800</xdr:colOff>
      <xdr:row>12</xdr:row>
      <xdr:rowOff>121921</xdr:rowOff>
    </xdr:to>
    <xdr:sp macro="" textlink="">
      <xdr:nvSpPr>
        <xdr:cNvPr id="8205" name="AutoShape 13" descr="info">
          <a:extLst>
            <a:ext uri="{FF2B5EF4-FFF2-40B4-BE49-F238E27FC236}">
              <a16:creationId xmlns:a16="http://schemas.microsoft.com/office/drawing/2014/main" id="{4520AEE3-35F8-8E86-1FCD-DF24321B3CE4}"/>
            </a:ext>
          </a:extLst>
        </xdr:cNvPr>
        <xdr:cNvSpPr>
          <a:spLocks noChangeAspect="1" noChangeArrowheads="1"/>
        </xdr:cNvSpPr>
      </xdr:nvSpPr>
      <xdr:spPr bwMode="auto">
        <a:xfrm>
          <a:off x="0" y="289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10</xdr:row>
      <xdr:rowOff>0</xdr:rowOff>
    </xdr:from>
    <xdr:to>
      <xdr:col>4</xdr:col>
      <xdr:colOff>190500</xdr:colOff>
      <xdr:row>11</xdr:row>
      <xdr:rowOff>486</xdr:rowOff>
    </xdr:to>
    <xdr:sp macro="" textlink="">
      <xdr:nvSpPr>
        <xdr:cNvPr id="8206" name="AutoShape 14" descr="premium-lock">
          <a:hlinkClick xmlns:r="http://schemas.openxmlformats.org/officeDocument/2006/relationships" r:id="rId1"/>
          <a:extLst>
            <a:ext uri="{FF2B5EF4-FFF2-40B4-BE49-F238E27FC236}">
              <a16:creationId xmlns:a16="http://schemas.microsoft.com/office/drawing/2014/main" id="{71CB580D-27F9-11D2-343D-C06C4305704D}"/>
            </a:ext>
          </a:extLst>
        </xdr:cNvPr>
        <xdr:cNvSpPr>
          <a:spLocks noChangeAspect="1" noChangeArrowheads="1"/>
        </xdr:cNvSpPr>
      </xdr:nvSpPr>
      <xdr:spPr bwMode="auto">
        <a:xfrm>
          <a:off x="4267200" y="23774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10</xdr:row>
      <xdr:rowOff>0</xdr:rowOff>
    </xdr:from>
    <xdr:to>
      <xdr:col>4</xdr:col>
      <xdr:colOff>190500</xdr:colOff>
      <xdr:row>11</xdr:row>
      <xdr:rowOff>486</xdr:rowOff>
    </xdr:to>
    <xdr:sp macro="" textlink="">
      <xdr:nvSpPr>
        <xdr:cNvPr id="8207" name="AutoShape 15" descr="premium-lock">
          <a:hlinkClick xmlns:r="http://schemas.openxmlformats.org/officeDocument/2006/relationships" r:id="rId1"/>
          <a:extLst>
            <a:ext uri="{FF2B5EF4-FFF2-40B4-BE49-F238E27FC236}">
              <a16:creationId xmlns:a16="http://schemas.microsoft.com/office/drawing/2014/main" id="{736D8C80-7C97-198E-B83E-0EF5C59E7FFD}"/>
            </a:ext>
          </a:extLst>
        </xdr:cNvPr>
        <xdr:cNvSpPr>
          <a:spLocks noChangeAspect="1" noChangeArrowheads="1"/>
        </xdr:cNvSpPr>
      </xdr:nvSpPr>
      <xdr:spPr bwMode="auto">
        <a:xfrm>
          <a:off x="4876800" y="23774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10</xdr:row>
      <xdr:rowOff>0</xdr:rowOff>
    </xdr:from>
    <xdr:to>
      <xdr:col>4</xdr:col>
      <xdr:colOff>190500</xdr:colOff>
      <xdr:row>11</xdr:row>
      <xdr:rowOff>486</xdr:rowOff>
    </xdr:to>
    <xdr:sp macro="" textlink="">
      <xdr:nvSpPr>
        <xdr:cNvPr id="8208" name="AutoShape 16" descr="premium-lock">
          <a:hlinkClick xmlns:r="http://schemas.openxmlformats.org/officeDocument/2006/relationships" r:id="rId1"/>
          <a:extLst>
            <a:ext uri="{FF2B5EF4-FFF2-40B4-BE49-F238E27FC236}">
              <a16:creationId xmlns:a16="http://schemas.microsoft.com/office/drawing/2014/main" id="{D0A5ECD2-4B67-4F3B-13C8-3AD51DFADB24}"/>
            </a:ext>
          </a:extLst>
        </xdr:cNvPr>
        <xdr:cNvSpPr>
          <a:spLocks noChangeAspect="1" noChangeArrowheads="1"/>
        </xdr:cNvSpPr>
      </xdr:nvSpPr>
      <xdr:spPr bwMode="auto">
        <a:xfrm>
          <a:off x="5486400" y="23774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10</xdr:row>
      <xdr:rowOff>0</xdr:rowOff>
    </xdr:from>
    <xdr:to>
      <xdr:col>4</xdr:col>
      <xdr:colOff>190500</xdr:colOff>
      <xdr:row>11</xdr:row>
      <xdr:rowOff>486</xdr:rowOff>
    </xdr:to>
    <xdr:sp macro="" textlink="">
      <xdr:nvSpPr>
        <xdr:cNvPr id="8209" name="AutoShape 17" descr="premium-lock">
          <a:hlinkClick xmlns:r="http://schemas.openxmlformats.org/officeDocument/2006/relationships" r:id="rId1"/>
          <a:extLst>
            <a:ext uri="{FF2B5EF4-FFF2-40B4-BE49-F238E27FC236}">
              <a16:creationId xmlns:a16="http://schemas.microsoft.com/office/drawing/2014/main" id="{8C102984-B7A8-C630-B073-8E6084D77B29}"/>
            </a:ext>
          </a:extLst>
        </xdr:cNvPr>
        <xdr:cNvSpPr>
          <a:spLocks noChangeAspect="1" noChangeArrowheads="1"/>
        </xdr:cNvSpPr>
      </xdr:nvSpPr>
      <xdr:spPr bwMode="auto">
        <a:xfrm>
          <a:off x="6096000" y="23774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10</xdr:row>
      <xdr:rowOff>0</xdr:rowOff>
    </xdr:from>
    <xdr:to>
      <xdr:col>4</xdr:col>
      <xdr:colOff>190500</xdr:colOff>
      <xdr:row>11</xdr:row>
      <xdr:rowOff>486</xdr:rowOff>
    </xdr:to>
    <xdr:sp macro="" textlink="">
      <xdr:nvSpPr>
        <xdr:cNvPr id="8210" name="AutoShape 18" descr="premium-lock">
          <a:hlinkClick xmlns:r="http://schemas.openxmlformats.org/officeDocument/2006/relationships" r:id="rId1"/>
          <a:extLst>
            <a:ext uri="{FF2B5EF4-FFF2-40B4-BE49-F238E27FC236}">
              <a16:creationId xmlns:a16="http://schemas.microsoft.com/office/drawing/2014/main" id="{6DD0003D-A8EB-39E8-EA93-9F88963E57D3}"/>
            </a:ext>
          </a:extLst>
        </xdr:cNvPr>
        <xdr:cNvSpPr>
          <a:spLocks noChangeAspect="1" noChangeArrowheads="1"/>
        </xdr:cNvSpPr>
      </xdr:nvSpPr>
      <xdr:spPr bwMode="auto">
        <a:xfrm>
          <a:off x="6705600" y="23774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xdr:row>
      <xdr:rowOff>0</xdr:rowOff>
    </xdr:from>
    <xdr:to>
      <xdr:col>0</xdr:col>
      <xdr:colOff>304800</xdr:colOff>
      <xdr:row>14</xdr:row>
      <xdr:rowOff>121921</xdr:rowOff>
    </xdr:to>
    <xdr:sp macro="" textlink="">
      <xdr:nvSpPr>
        <xdr:cNvPr id="8211" name="AutoShape 19" descr="info">
          <a:extLst>
            <a:ext uri="{FF2B5EF4-FFF2-40B4-BE49-F238E27FC236}">
              <a16:creationId xmlns:a16="http://schemas.microsoft.com/office/drawing/2014/main" id="{1C1A2E85-B7D7-2697-E495-E08E1743B4F7}"/>
            </a:ext>
          </a:extLst>
        </xdr:cNvPr>
        <xdr:cNvSpPr>
          <a:spLocks noChangeAspect="1" noChangeArrowheads="1"/>
        </xdr:cNvSpPr>
      </xdr:nvSpPr>
      <xdr:spPr bwMode="auto">
        <a:xfrm>
          <a:off x="0" y="3596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12</xdr:row>
      <xdr:rowOff>0</xdr:rowOff>
    </xdr:from>
    <xdr:to>
      <xdr:col>4</xdr:col>
      <xdr:colOff>190500</xdr:colOff>
      <xdr:row>13</xdr:row>
      <xdr:rowOff>486</xdr:rowOff>
    </xdr:to>
    <xdr:sp macro="" textlink="">
      <xdr:nvSpPr>
        <xdr:cNvPr id="8212" name="AutoShape 20" descr="premium-lock">
          <a:hlinkClick xmlns:r="http://schemas.openxmlformats.org/officeDocument/2006/relationships" r:id="rId1"/>
          <a:extLst>
            <a:ext uri="{FF2B5EF4-FFF2-40B4-BE49-F238E27FC236}">
              <a16:creationId xmlns:a16="http://schemas.microsoft.com/office/drawing/2014/main" id="{6935C55B-8CF1-49B6-B136-D38DA3712D09}"/>
            </a:ext>
          </a:extLst>
        </xdr:cNvPr>
        <xdr:cNvSpPr>
          <a:spLocks noChangeAspect="1" noChangeArrowheads="1"/>
        </xdr:cNvSpPr>
      </xdr:nvSpPr>
      <xdr:spPr bwMode="auto">
        <a:xfrm>
          <a:off x="4267200" y="30784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12</xdr:row>
      <xdr:rowOff>0</xdr:rowOff>
    </xdr:from>
    <xdr:to>
      <xdr:col>4</xdr:col>
      <xdr:colOff>190500</xdr:colOff>
      <xdr:row>13</xdr:row>
      <xdr:rowOff>486</xdr:rowOff>
    </xdr:to>
    <xdr:sp macro="" textlink="">
      <xdr:nvSpPr>
        <xdr:cNvPr id="8213" name="AutoShape 21" descr="premium-lock">
          <a:hlinkClick xmlns:r="http://schemas.openxmlformats.org/officeDocument/2006/relationships" r:id="rId1"/>
          <a:extLst>
            <a:ext uri="{FF2B5EF4-FFF2-40B4-BE49-F238E27FC236}">
              <a16:creationId xmlns:a16="http://schemas.microsoft.com/office/drawing/2014/main" id="{4FC3C98F-99F1-8FC4-1F8E-2859F740CEA4}"/>
            </a:ext>
          </a:extLst>
        </xdr:cNvPr>
        <xdr:cNvSpPr>
          <a:spLocks noChangeAspect="1" noChangeArrowheads="1"/>
        </xdr:cNvSpPr>
      </xdr:nvSpPr>
      <xdr:spPr bwMode="auto">
        <a:xfrm>
          <a:off x="4876800" y="30784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12</xdr:row>
      <xdr:rowOff>0</xdr:rowOff>
    </xdr:from>
    <xdr:to>
      <xdr:col>4</xdr:col>
      <xdr:colOff>190500</xdr:colOff>
      <xdr:row>13</xdr:row>
      <xdr:rowOff>486</xdr:rowOff>
    </xdr:to>
    <xdr:sp macro="" textlink="">
      <xdr:nvSpPr>
        <xdr:cNvPr id="8214" name="AutoShape 22" descr="premium-lock">
          <a:hlinkClick xmlns:r="http://schemas.openxmlformats.org/officeDocument/2006/relationships" r:id="rId1"/>
          <a:extLst>
            <a:ext uri="{FF2B5EF4-FFF2-40B4-BE49-F238E27FC236}">
              <a16:creationId xmlns:a16="http://schemas.microsoft.com/office/drawing/2014/main" id="{76AC89D0-483E-DD21-8CE8-1A0476D99798}"/>
            </a:ext>
          </a:extLst>
        </xdr:cNvPr>
        <xdr:cNvSpPr>
          <a:spLocks noChangeAspect="1" noChangeArrowheads="1"/>
        </xdr:cNvSpPr>
      </xdr:nvSpPr>
      <xdr:spPr bwMode="auto">
        <a:xfrm>
          <a:off x="5486400" y="30784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12</xdr:row>
      <xdr:rowOff>0</xdr:rowOff>
    </xdr:from>
    <xdr:to>
      <xdr:col>4</xdr:col>
      <xdr:colOff>190500</xdr:colOff>
      <xdr:row>13</xdr:row>
      <xdr:rowOff>486</xdr:rowOff>
    </xdr:to>
    <xdr:sp macro="" textlink="">
      <xdr:nvSpPr>
        <xdr:cNvPr id="8215" name="AutoShape 23" descr="premium-lock">
          <a:hlinkClick xmlns:r="http://schemas.openxmlformats.org/officeDocument/2006/relationships" r:id="rId1"/>
          <a:extLst>
            <a:ext uri="{FF2B5EF4-FFF2-40B4-BE49-F238E27FC236}">
              <a16:creationId xmlns:a16="http://schemas.microsoft.com/office/drawing/2014/main" id="{B3BB0FF8-2D5B-7A68-B8B9-8379083F80C1}"/>
            </a:ext>
          </a:extLst>
        </xdr:cNvPr>
        <xdr:cNvSpPr>
          <a:spLocks noChangeAspect="1" noChangeArrowheads="1"/>
        </xdr:cNvSpPr>
      </xdr:nvSpPr>
      <xdr:spPr bwMode="auto">
        <a:xfrm>
          <a:off x="6096000" y="30784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12</xdr:row>
      <xdr:rowOff>0</xdr:rowOff>
    </xdr:from>
    <xdr:to>
      <xdr:col>4</xdr:col>
      <xdr:colOff>190500</xdr:colOff>
      <xdr:row>13</xdr:row>
      <xdr:rowOff>486</xdr:rowOff>
    </xdr:to>
    <xdr:sp macro="" textlink="">
      <xdr:nvSpPr>
        <xdr:cNvPr id="8216" name="AutoShape 24" descr="premium-lock">
          <a:hlinkClick xmlns:r="http://schemas.openxmlformats.org/officeDocument/2006/relationships" r:id="rId1"/>
          <a:extLst>
            <a:ext uri="{FF2B5EF4-FFF2-40B4-BE49-F238E27FC236}">
              <a16:creationId xmlns:a16="http://schemas.microsoft.com/office/drawing/2014/main" id="{BF0BFACC-88F7-0EDD-2E5F-B5A94EED0002}"/>
            </a:ext>
          </a:extLst>
        </xdr:cNvPr>
        <xdr:cNvSpPr>
          <a:spLocks noChangeAspect="1" noChangeArrowheads="1"/>
        </xdr:cNvSpPr>
      </xdr:nvSpPr>
      <xdr:spPr bwMode="auto">
        <a:xfrm>
          <a:off x="6705600" y="30784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304800</xdr:colOff>
      <xdr:row>16</xdr:row>
      <xdr:rowOff>121919</xdr:rowOff>
    </xdr:to>
    <xdr:sp macro="" textlink="">
      <xdr:nvSpPr>
        <xdr:cNvPr id="8217" name="AutoShape 25" descr="info">
          <a:extLst>
            <a:ext uri="{FF2B5EF4-FFF2-40B4-BE49-F238E27FC236}">
              <a16:creationId xmlns:a16="http://schemas.microsoft.com/office/drawing/2014/main" id="{79FC6D67-2E26-0DE8-35D1-881176331F4C}"/>
            </a:ext>
          </a:extLst>
        </xdr:cNvPr>
        <xdr:cNvSpPr>
          <a:spLocks noChangeAspect="1" noChangeArrowheads="1"/>
        </xdr:cNvSpPr>
      </xdr:nvSpPr>
      <xdr:spPr bwMode="auto">
        <a:xfrm>
          <a:off x="0" y="4472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14</xdr:row>
      <xdr:rowOff>0</xdr:rowOff>
    </xdr:from>
    <xdr:to>
      <xdr:col>4</xdr:col>
      <xdr:colOff>190500</xdr:colOff>
      <xdr:row>15</xdr:row>
      <xdr:rowOff>486</xdr:rowOff>
    </xdr:to>
    <xdr:sp macro="" textlink="">
      <xdr:nvSpPr>
        <xdr:cNvPr id="8218" name="AutoShape 26" descr="premium-lock">
          <a:hlinkClick xmlns:r="http://schemas.openxmlformats.org/officeDocument/2006/relationships" r:id="rId1"/>
          <a:extLst>
            <a:ext uri="{FF2B5EF4-FFF2-40B4-BE49-F238E27FC236}">
              <a16:creationId xmlns:a16="http://schemas.microsoft.com/office/drawing/2014/main" id="{D7703C01-FE4B-9682-075C-359FF5AE224D}"/>
            </a:ext>
          </a:extLst>
        </xdr:cNvPr>
        <xdr:cNvSpPr>
          <a:spLocks noChangeAspect="1" noChangeArrowheads="1"/>
        </xdr:cNvSpPr>
      </xdr:nvSpPr>
      <xdr:spPr bwMode="auto">
        <a:xfrm>
          <a:off x="4267200" y="37795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14</xdr:row>
      <xdr:rowOff>0</xdr:rowOff>
    </xdr:from>
    <xdr:to>
      <xdr:col>4</xdr:col>
      <xdr:colOff>190500</xdr:colOff>
      <xdr:row>15</xdr:row>
      <xdr:rowOff>486</xdr:rowOff>
    </xdr:to>
    <xdr:sp macro="" textlink="">
      <xdr:nvSpPr>
        <xdr:cNvPr id="8219" name="AutoShape 27" descr="premium-lock">
          <a:hlinkClick xmlns:r="http://schemas.openxmlformats.org/officeDocument/2006/relationships" r:id="rId1"/>
          <a:extLst>
            <a:ext uri="{FF2B5EF4-FFF2-40B4-BE49-F238E27FC236}">
              <a16:creationId xmlns:a16="http://schemas.microsoft.com/office/drawing/2014/main" id="{8F614B0A-394A-5FCF-22D4-F8841D97D202}"/>
            </a:ext>
          </a:extLst>
        </xdr:cNvPr>
        <xdr:cNvSpPr>
          <a:spLocks noChangeAspect="1" noChangeArrowheads="1"/>
        </xdr:cNvSpPr>
      </xdr:nvSpPr>
      <xdr:spPr bwMode="auto">
        <a:xfrm>
          <a:off x="4876800" y="37795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14</xdr:row>
      <xdr:rowOff>0</xdr:rowOff>
    </xdr:from>
    <xdr:to>
      <xdr:col>4</xdr:col>
      <xdr:colOff>190500</xdr:colOff>
      <xdr:row>15</xdr:row>
      <xdr:rowOff>486</xdr:rowOff>
    </xdr:to>
    <xdr:sp macro="" textlink="">
      <xdr:nvSpPr>
        <xdr:cNvPr id="8220" name="AutoShape 28" descr="premium-lock">
          <a:hlinkClick xmlns:r="http://schemas.openxmlformats.org/officeDocument/2006/relationships" r:id="rId1"/>
          <a:extLst>
            <a:ext uri="{FF2B5EF4-FFF2-40B4-BE49-F238E27FC236}">
              <a16:creationId xmlns:a16="http://schemas.microsoft.com/office/drawing/2014/main" id="{057826DF-42CD-AA78-D038-1BE91ECFCD79}"/>
            </a:ext>
          </a:extLst>
        </xdr:cNvPr>
        <xdr:cNvSpPr>
          <a:spLocks noChangeAspect="1" noChangeArrowheads="1"/>
        </xdr:cNvSpPr>
      </xdr:nvSpPr>
      <xdr:spPr bwMode="auto">
        <a:xfrm>
          <a:off x="5486400" y="37795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14</xdr:row>
      <xdr:rowOff>0</xdr:rowOff>
    </xdr:from>
    <xdr:to>
      <xdr:col>4</xdr:col>
      <xdr:colOff>190500</xdr:colOff>
      <xdr:row>15</xdr:row>
      <xdr:rowOff>486</xdr:rowOff>
    </xdr:to>
    <xdr:sp macro="" textlink="">
      <xdr:nvSpPr>
        <xdr:cNvPr id="8221" name="AutoShape 29" descr="premium-lock">
          <a:hlinkClick xmlns:r="http://schemas.openxmlformats.org/officeDocument/2006/relationships" r:id="rId1"/>
          <a:extLst>
            <a:ext uri="{FF2B5EF4-FFF2-40B4-BE49-F238E27FC236}">
              <a16:creationId xmlns:a16="http://schemas.microsoft.com/office/drawing/2014/main" id="{960D3997-C8E0-3B3F-AF0D-AEA63DE96DCB}"/>
            </a:ext>
          </a:extLst>
        </xdr:cNvPr>
        <xdr:cNvSpPr>
          <a:spLocks noChangeAspect="1" noChangeArrowheads="1"/>
        </xdr:cNvSpPr>
      </xdr:nvSpPr>
      <xdr:spPr bwMode="auto">
        <a:xfrm>
          <a:off x="6096000" y="37795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14</xdr:row>
      <xdr:rowOff>0</xdr:rowOff>
    </xdr:from>
    <xdr:to>
      <xdr:col>4</xdr:col>
      <xdr:colOff>190500</xdr:colOff>
      <xdr:row>15</xdr:row>
      <xdr:rowOff>486</xdr:rowOff>
    </xdr:to>
    <xdr:sp macro="" textlink="">
      <xdr:nvSpPr>
        <xdr:cNvPr id="8222" name="AutoShape 30" descr="premium-lock">
          <a:hlinkClick xmlns:r="http://schemas.openxmlformats.org/officeDocument/2006/relationships" r:id="rId1"/>
          <a:extLst>
            <a:ext uri="{FF2B5EF4-FFF2-40B4-BE49-F238E27FC236}">
              <a16:creationId xmlns:a16="http://schemas.microsoft.com/office/drawing/2014/main" id="{8D6843CF-C148-EE39-0B4B-0CFB96461040}"/>
            </a:ext>
          </a:extLst>
        </xdr:cNvPr>
        <xdr:cNvSpPr>
          <a:spLocks noChangeAspect="1" noChangeArrowheads="1"/>
        </xdr:cNvSpPr>
      </xdr:nvSpPr>
      <xdr:spPr bwMode="auto">
        <a:xfrm>
          <a:off x="6705600" y="37795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304800</xdr:colOff>
      <xdr:row>18</xdr:row>
      <xdr:rowOff>121920</xdr:rowOff>
    </xdr:to>
    <xdr:sp macro="" textlink="">
      <xdr:nvSpPr>
        <xdr:cNvPr id="8223" name="AutoShape 31" descr="info">
          <a:extLst>
            <a:ext uri="{FF2B5EF4-FFF2-40B4-BE49-F238E27FC236}">
              <a16:creationId xmlns:a16="http://schemas.microsoft.com/office/drawing/2014/main" id="{3536966F-DE06-B96D-5206-B11F8191403F}"/>
            </a:ext>
          </a:extLst>
        </xdr:cNvPr>
        <xdr:cNvSpPr>
          <a:spLocks noChangeAspect="1" noChangeArrowheads="1"/>
        </xdr:cNvSpPr>
      </xdr:nvSpPr>
      <xdr:spPr bwMode="auto">
        <a:xfrm>
          <a:off x="0" y="552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7</xdr:row>
      <xdr:rowOff>0</xdr:rowOff>
    </xdr:from>
    <xdr:to>
      <xdr:col>5</xdr:col>
      <xdr:colOff>304800</xdr:colOff>
      <xdr:row>8</xdr:row>
      <xdr:rowOff>121921</xdr:rowOff>
    </xdr:to>
    <xdr:sp macro="" textlink="">
      <xdr:nvSpPr>
        <xdr:cNvPr id="8224" name="AutoShape 32" descr="info">
          <a:extLst>
            <a:ext uri="{FF2B5EF4-FFF2-40B4-BE49-F238E27FC236}">
              <a16:creationId xmlns:a16="http://schemas.microsoft.com/office/drawing/2014/main" id="{49DEBAA5-BAB0-B991-6871-EE22BA3FA53E}"/>
            </a:ext>
          </a:extLst>
        </xdr:cNvPr>
        <xdr:cNvSpPr>
          <a:spLocks noChangeAspect="1" noChangeArrowheads="1"/>
        </xdr:cNvSpPr>
      </xdr:nvSpPr>
      <xdr:spPr bwMode="auto">
        <a:xfrm>
          <a:off x="3223260" y="17830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6</xdr:row>
      <xdr:rowOff>0</xdr:rowOff>
    </xdr:from>
    <xdr:to>
      <xdr:col>9</xdr:col>
      <xdr:colOff>190500</xdr:colOff>
      <xdr:row>7</xdr:row>
      <xdr:rowOff>4053</xdr:rowOff>
    </xdr:to>
    <xdr:sp macro="" textlink="">
      <xdr:nvSpPr>
        <xdr:cNvPr id="8225" name="AutoShape 33" descr="premium-lock">
          <a:hlinkClick xmlns:r="http://schemas.openxmlformats.org/officeDocument/2006/relationships" r:id="rId1"/>
          <a:extLst>
            <a:ext uri="{FF2B5EF4-FFF2-40B4-BE49-F238E27FC236}">
              <a16:creationId xmlns:a16="http://schemas.microsoft.com/office/drawing/2014/main" id="{F9E58B1D-2A22-4322-FF64-71022A973464}"/>
            </a:ext>
          </a:extLst>
        </xdr:cNvPr>
        <xdr:cNvSpPr>
          <a:spLocks noChangeAspect="1" noChangeArrowheads="1"/>
        </xdr:cNvSpPr>
      </xdr:nvSpPr>
      <xdr:spPr bwMode="auto">
        <a:xfrm>
          <a:off x="7490460" y="16002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6</xdr:row>
      <xdr:rowOff>0</xdr:rowOff>
    </xdr:from>
    <xdr:to>
      <xdr:col>9</xdr:col>
      <xdr:colOff>190500</xdr:colOff>
      <xdr:row>7</xdr:row>
      <xdr:rowOff>4053</xdr:rowOff>
    </xdr:to>
    <xdr:sp macro="" textlink="">
      <xdr:nvSpPr>
        <xdr:cNvPr id="8226" name="AutoShape 34" descr="premium-lock">
          <a:hlinkClick xmlns:r="http://schemas.openxmlformats.org/officeDocument/2006/relationships" r:id="rId1"/>
          <a:extLst>
            <a:ext uri="{FF2B5EF4-FFF2-40B4-BE49-F238E27FC236}">
              <a16:creationId xmlns:a16="http://schemas.microsoft.com/office/drawing/2014/main" id="{0D10A396-627A-A47D-8721-E4D64A54E663}"/>
            </a:ext>
          </a:extLst>
        </xdr:cNvPr>
        <xdr:cNvSpPr>
          <a:spLocks noChangeAspect="1" noChangeArrowheads="1"/>
        </xdr:cNvSpPr>
      </xdr:nvSpPr>
      <xdr:spPr bwMode="auto">
        <a:xfrm>
          <a:off x="8100060" y="16002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6</xdr:row>
      <xdr:rowOff>0</xdr:rowOff>
    </xdr:from>
    <xdr:to>
      <xdr:col>9</xdr:col>
      <xdr:colOff>190500</xdr:colOff>
      <xdr:row>7</xdr:row>
      <xdr:rowOff>4053</xdr:rowOff>
    </xdr:to>
    <xdr:sp macro="" textlink="">
      <xdr:nvSpPr>
        <xdr:cNvPr id="8227" name="AutoShape 35" descr="premium-lock">
          <a:hlinkClick xmlns:r="http://schemas.openxmlformats.org/officeDocument/2006/relationships" r:id="rId1"/>
          <a:extLst>
            <a:ext uri="{FF2B5EF4-FFF2-40B4-BE49-F238E27FC236}">
              <a16:creationId xmlns:a16="http://schemas.microsoft.com/office/drawing/2014/main" id="{5E861501-7F2F-CEF7-B227-3649F3B7B9BE}"/>
            </a:ext>
          </a:extLst>
        </xdr:cNvPr>
        <xdr:cNvSpPr>
          <a:spLocks noChangeAspect="1" noChangeArrowheads="1"/>
        </xdr:cNvSpPr>
      </xdr:nvSpPr>
      <xdr:spPr bwMode="auto">
        <a:xfrm>
          <a:off x="8709660" y="16002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6</xdr:row>
      <xdr:rowOff>0</xdr:rowOff>
    </xdr:from>
    <xdr:to>
      <xdr:col>9</xdr:col>
      <xdr:colOff>190500</xdr:colOff>
      <xdr:row>7</xdr:row>
      <xdr:rowOff>4053</xdr:rowOff>
    </xdr:to>
    <xdr:sp macro="" textlink="">
      <xdr:nvSpPr>
        <xdr:cNvPr id="8228" name="AutoShape 36" descr="premium-lock">
          <a:hlinkClick xmlns:r="http://schemas.openxmlformats.org/officeDocument/2006/relationships" r:id="rId1"/>
          <a:extLst>
            <a:ext uri="{FF2B5EF4-FFF2-40B4-BE49-F238E27FC236}">
              <a16:creationId xmlns:a16="http://schemas.microsoft.com/office/drawing/2014/main" id="{3D2F5F07-6868-CA72-2051-60F25824780C}"/>
            </a:ext>
          </a:extLst>
        </xdr:cNvPr>
        <xdr:cNvSpPr>
          <a:spLocks noChangeAspect="1" noChangeArrowheads="1"/>
        </xdr:cNvSpPr>
      </xdr:nvSpPr>
      <xdr:spPr bwMode="auto">
        <a:xfrm>
          <a:off x="9319260" y="16002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6</xdr:row>
      <xdr:rowOff>0</xdr:rowOff>
    </xdr:from>
    <xdr:to>
      <xdr:col>9</xdr:col>
      <xdr:colOff>190500</xdr:colOff>
      <xdr:row>7</xdr:row>
      <xdr:rowOff>4053</xdr:rowOff>
    </xdr:to>
    <xdr:sp macro="" textlink="">
      <xdr:nvSpPr>
        <xdr:cNvPr id="8229" name="AutoShape 37" descr="premium-lock">
          <a:hlinkClick xmlns:r="http://schemas.openxmlformats.org/officeDocument/2006/relationships" r:id="rId1"/>
          <a:extLst>
            <a:ext uri="{FF2B5EF4-FFF2-40B4-BE49-F238E27FC236}">
              <a16:creationId xmlns:a16="http://schemas.microsoft.com/office/drawing/2014/main" id="{9C9EF9F0-3DCB-E38B-843C-31AE826FB46E}"/>
            </a:ext>
          </a:extLst>
        </xdr:cNvPr>
        <xdr:cNvSpPr>
          <a:spLocks noChangeAspect="1" noChangeArrowheads="1"/>
        </xdr:cNvSpPr>
      </xdr:nvSpPr>
      <xdr:spPr bwMode="auto">
        <a:xfrm>
          <a:off x="9928860" y="16002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9</xdr:row>
      <xdr:rowOff>0</xdr:rowOff>
    </xdr:from>
    <xdr:to>
      <xdr:col>5</xdr:col>
      <xdr:colOff>304800</xdr:colOff>
      <xdr:row>10</xdr:row>
      <xdr:rowOff>121920</xdr:rowOff>
    </xdr:to>
    <xdr:sp macro="" textlink="">
      <xdr:nvSpPr>
        <xdr:cNvPr id="8230" name="AutoShape 38" descr="info">
          <a:extLst>
            <a:ext uri="{FF2B5EF4-FFF2-40B4-BE49-F238E27FC236}">
              <a16:creationId xmlns:a16="http://schemas.microsoft.com/office/drawing/2014/main" id="{589B7DC1-5116-4E9E-E1A5-3DC563FE29A2}"/>
            </a:ext>
          </a:extLst>
        </xdr:cNvPr>
        <xdr:cNvSpPr>
          <a:spLocks noChangeAspect="1" noChangeArrowheads="1"/>
        </xdr:cNvSpPr>
      </xdr:nvSpPr>
      <xdr:spPr bwMode="auto">
        <a:xfrm>
          <a:off x="3223260" y="2308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8</xdr:row>
      <xdr:rowOff>0</xdr:rowOff>
    </xdr:from>
    <xdr:to>
      <xdr:col>9</xdr:col>
      <xdr:colOff>190500</xdr:colOff>
      <xdr:row>9</xdr:row>
      <xdr:rowOff>486</xdr:rowOff>
    </xdr:to>
    <xdr:sp macro="" textlink="">
      <xdr:nvSpPr>
        <xdr:cNvPr id="8231" name="AutoShape 39" descr="premium-lock">
          <a:hlinkClick xmlns:r="http://schemas.openxmlformats.org/officeDocument/2006/relationships" r:id="rId1"/>
          <a:extLst>
            <a:ext uri="{FF2B5EF4-FFF2-40B4-BE49-F238E27FC236}">
              <a16:creationId xmlns:a16="http://schemas.microsoft.com/office/drawing/2014/main" id="{2D35D479-7CE2-BC31-6A04-A7970CC4E263}"/>
            </a:ext>
          </a:extLst>
        </xdr:cNvPr>
        <xdr:cNvSpPr>
          <a:spLocks noChangeAspect="1" noChangeArrowheads="1"/>
        </xdr:cNvSpPr>
      </xdr:nvSpPr>
      <xdr:spPr bwMode="auto">
        <a:xfrm>
          <a:off x="7490460" y="19659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8</xdr:row>
      <xdr:rowOff>0</xdr:rowOff>
    </xdr:from>
    <xdr:to>
      <xdr:col>9</xdr:col>
      <xdr:colOff>190500</xdr:colOff>
      <xdr:row>9</xdr:row>
      <xdr:rowOff>486</xdr:rowOff>
    </xdr:to>
    <xdr:sp macro="" textlink="">
      <xdr:nvSpPr>
        <xdr:cNvPr id="8232" name="AutoShape 40" descr="premium-lock">
          <a:hlinkClick xmlns:r="http://schemas.openxmlformats.org/officeDocument/2006/relationships" r:id="rId1"/>
          <a:extLst>
            <a:ext uri="{FF2B5EF4-FFF2-40B4-BE49-F238E27FC236}">
              <a16:creationId xmlns:a16="http://schemas.microsoft.com/office/drawing/2014/main" id="{815BF9F7-3D09-CBBF-4BCC-92318FC7FE3C}"/>
            </a:ext>
          </a:extLst>
        </xdr:cNvPr>
        <xdr:cNvSpPr>
          <a:spLocks noChangeAspect="1" noChangeArrowheads="1"/>
        </xdr:cNvSpPr>
      </xdr:nvSpPr>
      <xdr:spPr bwMode="auto">
        <a:xfrm>
          <a:off x="8100060" y="19659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8</xdr:row>
      <xdr:rowOff>0</xdr:rowOff>
    </xdr:from>
    <xdr:to>
      <xdr:col>9</xdr:col>
      <xdr:colOff>190500</xdr:colOff>
      <xdr:row>9</xdr:row>
      <xdr:rowOff>486</xdr:rowOff>
    </xdr:to>
    <xdr:sp macro="" textlink="">
      <xdr:nvSpPr>
        <xdr:cNvPr id="8233" name="AutoShape 41" descr="premium-lock">
          <a:hlinkClick xmlns:r="http://schemas.openxmlformats.org/officeDocument/2006/relationships" r:id="rId1"/>
          <a:extLst>
            <a:ext uri="{FF2B5EF4-FFF2-40B4-BE49-F238E27FC236}">
              <a16:creationId xmlns:a16="http://schemas.microsoft.com/office/drawing/2014/main" id="{0BA3F5DB-F4CD-A0F5-66C3-354F37D7232F}"/>
            </a:ext>
          </a:extLst>
        </xdr:cNvPr>
        <xdr:cNvSpPr>
          <a:spLocks noChangeAspect="1" noChangeArrowheads="1"/>
        </xdr:cNvSpPr>
      </xdr:nvSpPr>
      <xdr:spPr bwMode="auto">
        <a:xfrm>
          <a:off x="8709660" y="19659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8</xdr:row>
      <xdr:rowOff>0</xdr:rowOff>
    </xdr:from>
    <xdr:to>
      <xdr:col>9</xdr:col>
      <xdr:colOff>190500</xdr:colOff>
      <xdr:row>9</xdr:row>
      <xdr:rowOff>486</xdr:rowOff>
    </xdr:to>
    <xdr:sp macro="" textlink="">
      <xdr:nvSpPr>
        <xdr:cNvPr id="8234" name="AutoShape 42" descr="premium-lock">
          <a:hlinkClick xmlns:r="http://schemas.openxmlformats.org/officeDocument/2006/relationships" r:id="rId1"/>
          <a:extLst>
            <a:ext uri="{FF2B5EF4-FFF2-40B4-BE49-F238E27FC236}">
              <a16:creationId xmlns:a16="http://schemas.microsoft.com/office/drawing/2014/main" id="{BB80943A-E3E9-F39B-CD90-AED8D689EFCD}"/>
            </a:ext>
          </a:extLst>
        </xdr:cNvPr>
        <xdr:cNvSpPr>
          <a:spLocks noChangeAspect="1" noChangeArrowheads="1"/>
        </xdr:cNvSpPr>
      </xdr:nvSpPr>
      <xdr:spPr bwMode="auto">
        <a:xfrm>
          <a:off x="9319260" y="19659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8</xdr:row>
      <xdr:rowOff>0</xdr:rowOff>
    </xdr:from>
    <xdr:to>
      <xdr:col>9</xdr:col>
      <xdr:colOff>190500</xdr:colOff>
      <xdr:row>9</xdr:row>
      <xdr:rowOff>486</xdr:rowOff>
    </xdr:to>
    <xdr:sp macro="" textlink="">
      <xdr:nvSpPr>
        <xdr:cNvPr id="8235" name="AutoShape 43" descr="premium-lock">
          <a:hlinkClick xmlns:r="http://schemas.openxmlformats.org/officeDocument/2006/relationships" r:id="rId1"/>
          <a:extLst>
            <a:ext uri="{FF2B5EF4-FFF2-40B4-BE49-F238E27FC236}">
              <a16:creationId xmlns:a16="http://schemas.microsoft.com/office/drawing/2014/main" id="{4B0B1983-5CD0-9F4C-70E8-123D1F6CA427}"/>
            </a:ext>
          </a:extLst>
        </xdr:cNvPr>
        <xdr:cNvSpPr>
          <a:spLocks noChangeAspect="1" noChangeArrowheads="1"/>
        </xdr:cNvSpPr>
      </xdr:nvSpPr>
      <xdr:spPr bwMode="auto">
        <a:xfrm>
          <a:off x="9928860" y="19659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11</xdr:row>
      <xdr:rowOff>0</xdr:rowOff>
    </xdr:from>
    <xdr:to>
      <xdr:col>5</xdr:col>
      <xdr:colOff>304800</xdr:colOff>
      <xdr:row>12</xdr:row>
      <xdr:rowOff>121920</xdr:rowOff>
    </xdr:to>
    <xdr:sp macro="" textlink="">
      <xdr:nvSpPr>
        <xdr:cNvPr id="8236" name="AutoShape 44" descr="info">
          <a:extLst>
            <a:ext uri="{FF2B5EF4-FFF2-40B4-BE49-F238E27FC236}">
              <a16:creationId xmlns:a16="http://schemas.microsoft.com/office/drawing/2014/main" id="{B58FA1E9-E357-34E1-3EF7-E41B24F10750}"/>
            </a:ext>
          </a:extLst>
        </xdr:cNvPr>
        <xdr:cNvSpPr>
          <a:spLocks noChangeAspect="1" noChangeArrowheads="1"/>
        </xdr:cNvSpPr>
      </xdr:nvSpPr>
      <xdr:spPr bwMode="auto">
        <a:xfrm>
          <a:off x="3223260" y="300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10</xdr:row>
      <xdr:rowOff>0</xdr:rowOff>
    </xdr:from>
    <xdr:to>
      <xdr:col>9</xdr:col>
      <xdr:colOff>190500</xdr:colOff>
      <xdr:row>11</xdr:row>
      <xdr:rowOff>486</xdr:rowOff>
    </xdr:to>
    <xdr:sp macro="" textlink="">
      <xdr:nvSpPr>
        <xdr:cNvPr id="8237" name="AutoShape 45" descr="premium-lock">
          <a:hlinkClick xmlns:r="http://schemas.openxmlformats.org/officeDocument/2006/relationships" r:id="rId1"/>
          <a:extLst>
            <a:ext uri="{FF2B5EF4-FFF2-40B4-BE49-F238E27FC236}">
              <a16:creationId xmlns:a16="http://schemas.microsoft.com/office/drawing/2014/main" id="{DD24B69E-3B48-A3FF-5D51-EDA6075E3839}"/>
            </a:ext>
          </a:extLst>
        </xdr:cNvPr>
        <xdr:cNvSpPr>
          <a:spLocks noChangeAspect="1" noChangeArrowheads="1"/>
        </xdr:cNvSpPr>
      </xdr:nvSpPr>
      <xdr:spPr bwMode="auto">
        <a:xfrm>
          <a:off x="7490460" y="24917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10</xdr:row>
      <xdr:rowOff>0</xdr:rowOff>
    </xdr:from>
    <xdr:to>
      <xdr:col>9</xdr:col>
      <xdr:colOff>190500</xdr:colOff>
      <xdr:row>11</xdr:row>
      <xdr:rowOff>486</xdr:rowOff>
    </xdr:to>
    <xdr:sp macro="" textlink="">
      <xdr:nvSpPr>
        <xdr:cNvPr id="8238" name="AutoShape 46" descr="premium-lock">
          <a:hlinkClick xmlns:r="http://schemas.openxmlformats.org/officeDocument/2006/relationships" r:id="rId1"/>
          <a:extLst>
            <a:ext uri="{FF2B5EF4-FFF2-40B4-BE49-F238E27FC236}">
              <a16:creationId xmlns:a16="http://schemas.microsoft.com/office/drawing/2014/main" id="{CD29BE51-CF9C-FCEA-EF88-D0909F162EA6}"/>
            </a:ext>
          </a:extLst>
        </xdr:cNvPr>
        <xdr:cNvSpPr>
          <a:spLocks noChangeAspect="1" noChangeArrowheads="1"/>
        </xdr:cNvSpPr>
      </xdr:nvSpPr>
      <xdr:spPr bwMode="auto">
        <a:xfrm>
          <a:off x="8100060" y="24917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10</xdr:row>
      <xdr:rowOff>0</xdr:rowOff>
    </xdr:from>
    <xdr:to>
      <xdr:col>9</xdr:col>
      <xdr:colOff>190500</xdr:colOff>
      <xdr:row>11</xdr:row>
      <xdr:rowOff>486</xdr:rowOff>
    </xdr:to>
    <xdr:sp macro="" textlink="">
      <xdr:nvSpPr>
        <xdr:cNvPr id="8239" name="AutoShape 47" descr="premium-lock">
          <a:hlinkClick xmlns:r="http://schemas.openxmlformats.org/officeDocument/2006/relationships" r:id="rId1"/>
          <a:extLst>
            <a:ext uri="{FF2B5EF4-FFF2-40B4-BE49-F238E27FC236}">
              <a16:creationId xmlns:a16="http://schemas.microsoft.com/office/drawing/2014/main" id="{BE54F839-3D6A-73D7-9917-4248296561C9}"/>
            </a:ext>
          </a:extLst>
        </xdr:cNvPr>
        <xdr:cNvSpPr>
          <a:spLocks noChangeAspect="1" noChangeArrowheads="1"/>
        </xdr:cNvSpPr>
      </xdr:nvSpPr>
      <xdr:spPr bwMode="auto">
        <a:xfrm>
          <a:off x="8709660" y="24917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10</xdr:row>
      <xdr:rowOff>0</xdr:rowOff>
    </xdr:from>
    <xdr:to>
      <xdr:col>9</xdr:col>
      <xdr:colOff>190500</xdr:colOff>
      <xdr:row>11</xdr:row>
      <xdr:rowOff>486</xdr:rowOff>
    </xdr:to>
    <xdr:sp macro="" textlink="">
      <xdr:nvSpPr>
        <xdr:cNvPr id="8240" name="AutoShape 48" descr="premium-lock">
          <a:hlinkClick xmlns:r="http://schemas.openxmlformats.org/officeDocument/2006/relationships" r:id="rId1"/>
          <a:extLst>
            <a:ext uri="{FF2B5EF4-FFF2-40B4-BE49-F238E27FC236}">
              <a16:creationId xmlns:a16="http://schemas.microsoft.com/office/drawing/2014/main" id="{BBA42E6B-FA48-1E6C-7B12-7EE80388A711}"/>
            </a:ext>
          </a:extLst>
        </xdr:cNvPr>
        <xdr:cNvSpPr>
          <a:spLocks noChangeAspect="1" noChangeArrowheads="1"/>
        </xdr:cNvSpPr>
      </xdr:nvSpPr>
      <xdr:spPr bwMode="auto">
        <a:xfrm>
          <a:off x="9319260" y="24917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10</xdr:row>
      <xdr:rowOff>0</xdr:rowOff>
    </xdr:from>
    <xdr:to>
      <xdr:col>9</xdr:col>
      <xdr:colOff>190500</xdr:colOff>
      <xdr:row>11</xdr:row>
      <xdr:rowOff>486</xdr:rowOff>
    </xdr:to>
    <xdr:sp macro="" textlink="">
      <xdr:nvSpPr>
        <xdr:cNvPr id="8241" name="AutoShape 49" descr="premium-lock">
          <a:hlinkClick xmlns:r="http://schemas.openxmlformats.org/officeDocument/2006/relationships" r:id="rId1"/>
          <a:extLst>
            <a:ext uri="{FF2B5EF4-FFF2-40B4-BE49-F238E27FC236}">
              <a16:creationId xmlns:a16="http://schemas.microsoft.com/office/drawing/2014/main" id="{61A498E2-763D-5B67-5B45-EA6A85B45E8F}"/>
            </a:ext>
          </a:extLst>
        </xdr:cNvPr>
        <xdr:cNvSpPr>
          <a:spLocks noChangeAspect="1" noChangeArrowheads="1"/>
        </xdr:cNvSpPr>
      </xdr:nvSpPr>
      <xdr:spPr bwMode="auto">
        <a:xfrm>
          <a:off x="9928860" y="24917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13</xdr:row>
      <xdr:rowOff>0</xdr:rowOff>
    </xdr:from>
    <xdr:to>
      <xdr:col>5</xdr:col>
      <xdr:colOff>304800</xdr:colOff>
      <xdr:row>14</xdr:row>
      <xdr:rowOff>121921</xdr:rowOff>
    </xdr:to>
    <xdr:sp macro="" textlink="">
      <xdr:nvSpPr>
        <xdr:cNvPr id="8242" name="AutoShape 50" descr="info">
          <a:extLst>
            <a:ext uri="{FF2B5EF4-FFF2-40B4-BE49-F238E27FC236}">
              <a16:creationId xmlns:a16="http://schemas.microsoft.com/office/drawing/2014/main" id="{FC8D567A-AA7F-5DE6-96C7-7761ED699510}"/>
            </a:ext>
          </a:extLst>
        </xdr:cNvPr>
        <xdr:cNvSpPr>
          <a:spLocks noChangeAspect="1" noChangeArrowheads="1"/>
        </xdr:cNvSpPr>
      </xdr:nvSpPr>
      <xdr:spPr bwMode="auto">
        <a:xfrm>
          <a:off x="3223260" y="37109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12</xdr:row>
      <xdr:rowOff>0</xdr:rowOff>
    </xdr:from>
    <xdr:to>
      <xdr:col>9</xdr:col>
      <xdr:colOff>190500</xdr:colOff>
      <xdr:row>13</xdr:row>
      <xdr:rowOff>486</xdr:rowOff>
    </xdr:to>
    <xdr:sp macro="" textlink="">
      <xdr:nvSpPr>
        <xdr:cNvPr id="8243" name="AutoShape 51" descr="premium-lock">
          <a:hlinkClick xmlns:r="http://schemas.openxmlformats.org/officeDocument/2006/relationships" r:id="rId1"/>
          <a:extLst>
            <a:ext uri="{FF2B5EF4-FFF2-40B4-BE49-F238E27FC236}">
              <a16:creationId xmlns:a16="http://schemas.microsoft.com/office/drawing/2014/main" id="{180B1616-202C-E545-3D76-3210F1AD8CEB}"/>
            </a:ext>
          </a:extLst>
        </xdr:cNvPr>
        <xdr:cNvSpPr>
          <a:spLocks noChangeAspect="1" noChangeArrowheads="1"/>
        </xdr:cNvSpPr>
      </xdr:nvSpPr>
      <xdr:spPr bwMode="auto">
        <a:xfrm>
          <a:off x="7490460" y="31927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12</xdr:row>
      <xdr:rowOff>0</xdr:rowOff>
    </xdr:from>
    <xdr:to>
      <xdr:col>9</xdr:col>
      <xdr:colOff>190500</xdr:colOff>
      <xdr:row>13</xdr:row>
      <xdr:rowOff>486</xdr:rowOff>
    </xdr:to>
    <xdr:sp macro="" textlink="">
      <xdr:nvSpPr>
        <xdr:cNvPr id="8244" name="AutoShape 52" descr="premium-lock">
          <a:hlinkClick xmlns:r="http://schemas.openxmlformats.org/officeDocument/2006/relationships" r:id="rId1"/>
          <a:extLst>
            <a:ext uri="{FF2B5EF4-FFF2-40B4-BE49-F238E27FC236}">
              <a16:creationId xmlns:a16="http://schemas.microsoft.com/office/drawing/2014/main" id="{AF53A67E-DF47-227B-D981-0D33C0E0BC2A}"/>
            </a:ext>
          </a:extLst>
        </xdr:cNvPr>
        <xdr:cNvSpPr>
          <a:spLocks noChangeAspect="1" noChangeArrowheads="1"/>
        </xdr:cNvSpPr>
      </xdr:nvSpPr>
      <xdr:spPr bwMode="auto">
        <a:xfrm>
          <a:off x="8100060" y="31927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12</xdr:row>
      <xdr:rowOff>0</xdr:rowOff>
    </xdr:from>
    <xdr:to>
      <xdr:col>9</xdr:col>
      <xdr:colOff>190500</xdr:colOff>
      <xdr:row>13</xdr:row>
      <xdr:rowOff>486</xdr:rowOff>
    </xdr:to>
    <xdr:sp macro="" textlink="">
      <xdr:nvSpPr>
        <xdr:cNvPr id="8245" name="AutoShape 53" descr="premium-lock">
          <a:hlinkClick xmlns:r="http://schemas.openxmlformats.org/officeDocument/2006/relationships" r:id="rId1"/>
          <a:extLst>
            <a:ext uri="{FF2B5EF4-FFF2-40B4-BE49-F238E27FC236}">
              <a16:creationId xmlns:a16="http://schemas.microsoft.com/office/drawing/2014/main" id="{E1A319BC-B728-283D-5D39-B3533C59E547}"/>
            </a:ext>
          </a:extLst>
        </xdr:cNvPr>
        <xdr:cNvSpPr>
          <a:spLocks noChangeAspect="1" noChangeArrowheads="1"/>
        </xdr:cNvSpPr>
      </xdr:nvSpPr>
      <xdr:spPr bwMode="auto">
        <a:xfrm>
          <a:off x="8709660" y="31927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12</xdr:row>
      <xdr:rowOff>0</xdr:rowOff>
    </xdr:from>
    <xdr:to>
      <xdr:col>9</xdr:col>
      <xdr:colOff>190500</xdr:colOff>
      <xdr:row>13</xdr:row>
      <xdr:rowOff>486</xdr:rowOff>
    </xdr:to>
    <xdr:sp macro="" textlink="">
      <xdr:nvSpPr>
        <xdr:cNvPr id="8246" name="AutoShape 54" descr="premium-lock">
          <a:hlinkClick xmlns:r="http://schemas.openxmlformats.org/officeDocument/2006/relationships" r:id="rId1"/>
          <a:extLst>
            <a:ext uri="{FF2B5EF4-FFF2-40B4-BE49-F238E27FC236}">
              <a16:creationId xmlns:a16="http://schemas.microsoft.com/office/drawing/2014/main" id="{3C129E8C-B1F5-4CFB-F936-D90C6AF00A23}"/>
            </a:ext>
          </a:extLst>
        </xdr:cNvPr>
        <xdr:cNvSpPr>
          <a:spLocks noChangeAspect="1" noChangeArrowheads="1"/>
        </xdr:cNvSpPr>
      </xdr:nvSpPr>
      <xdr:spPr bwMode="auto">
        <a:xfrm>
          <a:off x="9319260" y="31927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12</xdr:row>
      <xdr:rowOff>0</xdr:rowOff>
    </xdr:from>
    <xdr:to>
      <xdr:col>9</xdr:col>
      <xdr:colOff>190500</xdr:colOff>
      <xdr:row>13</xdr:row>
      <xdr:rowOff>486</xdr:rowOff>
    </xdr:to>
    <xdr:sp macro="" textlink="">
      <xdr:nvSpPr>
        <xdr:cNvPr id="8247" name="AutoShape 55" descr="premium-lock">
          <a:hlinkClick xmlns:r="http://schemas.openxmlformats.org/officeDocument/2006/relationships" r:id="rId1"/>
          <a:extLst>
            <a:ext uri="{FF2B5EF4-FFF2-40B4-BE49-F238E27FC236}">
              <a16:creationId xmlns:a16="http://schemas.microsoft.com/office/drawing/2014/main" id="{0A75E647-9EF5-9168-AEDE-5C6EEFB37FEA}"/>
            </a:ext>
          </a:extLst>
        </xdr:cNvPr>
        <xdr:cNvSpPr>
          <a:spLocks noChangeAspect="1" noChangeArrowheads="1"/>
        </xdr:cNvSpPr>
      </xdr:nvSpPr>
      <xdr:spPr bwMode="auto">
        <a:xfrm>
          <a:off x="9928860" y="31927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15</xdr:row>
      <xdr:rowOff>0</xdr:rowOff>
    </xdr:from>
    <xdr:to>
      <xdr:col>5</xdr:col>
      <xdr:colOff>304800</xdr:colOff>
      <xdr:row>16</xdr:row>
      <xdr:rowOff>121918</xdr:rowOff>
    </xdr:to>
    <xdr:sp macro="" textlink="">
      <xdr:nvSpPr>
        <xdr:cNvPr id="8248" name="AutoShape 56" descr="info">
          <a:extLst>
            <a:ext uri="{FF2B5EF4-FFF2-40B4-BE49-F238E27FC236}">
              <a16:creationId xmlns:a16="http://schemas.microsoft.com/office/drawing/2014/main" id="{4D876D29-3E75-AB26-6C61-0F5B34E287F8}"/>
            </a:ext>
          </a:extLst>
        </xdr:cNvPr>
        <xdr:cNvSpPr>
          <a:spLocks noChangeAspect="1" noChangeArrowheads="1"/>
        </xdr:cNvSpPr>
      </xdr:nvSpPr>
      <xdr:spPr bwMode="auto">
        <a:xfrm>
          <a:off x="3223260" y="4587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14</xdr:row>
      <xdr:rowOff>0</xdr:rowOff>
    </xdr:from>
    <xdr:to>
      <xdr:col>9</xdr:col>
      <xdr:colOff>190500</xdr:colOff>
      <xdr:row>15</xdr:row>
      <xdr:rowOff>486</xdr:rowOff>
    </xdr:to>
    <xdr:sp macro="" textlink="">
      <xdr:nvSpPr>
        <xdr:cNvPr id="8249" name="AutoShape 57" descr="premium-lock">
          <a:hlinkClick xmlns:r="http://schemas.openxmlformats.org/officeDocument/2006/relationships" r:id="rId1"/>
          <a:extLst>
            <a:ext uri="{FF2B5EF4-FFF2-40B4-BE49-F238E27FC236}">
              <a16:creationId xmlns:a16="http://schemas.microsoft.com/office/drawing/2014/main" id="{73C8A13F-D047-F2A0-C599-23D80BE76BFB}"/>
            </a:ext>
          </a:extLst>
        </xdr:cNvPr>
        <xdr:cNvSpPr>
          <a:spLocks noChangeAspect="1" noChangeArrowheads="1"/>
        </xdr:cNvSpPr>
      </xdr:nvSpPr>
      <xdr:spPr bwMode="auto">
        <a:xfrm>
          <a:off x="7490460" y="38938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14</xdr:row>
      <xdr:rowOff>0</xdr:rowOff>
    </xdr:from>
    <xdr:to>
      <xdr:col>9</xdr:col>
      <xdr:colOff>190500</xdr:colOff>
      <xdr:row>15</xdr:row>
      <xdr:rowOff>486</xdr:rowOff>
    </xdr:to>
    <xdr:sp macro="" textlink="">
      <xdr:nvSpPr>
        <xdr:cNvPr id="8250" name="AutoShape 58" descr="premium-lock">
          <a:hlinkClick xmlns:r="http://schemas.openxmlformats.org/officeDocument/2006/relationships" r:id="rId1"/>
          <a:extLst>
            <a:ext uri="{FF2B5EF4-FFF2-40B4-BE49-F238E27FC236}">
              <a16:creationId xmlns:a16="http://schemas.microsoft.com/office/drawing/2014/main" id="{6CED9EE9-3D4A-950A-2B2E-ABB3AFB33C38}"/>
            </a:ext>
          </a:extLst>
        </xdr:cNvPr>
        <xdr:cNvSpPr>
          <a:spLocks noChangeAspect="1" noChangeArrowheads="1"/>
        </xdr:cNvSpPr>
      </xdr:nvSpPr>
      <xdr:spPr bwMode="auto">
        <a:xfrm>
          <a:off x="8100060" y="38938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14</xdr:row>
      <xdr:rowOff>0</xdr:rowOff>
    </xdr:from>
    <xdr:to>
      <xdr:col>9</xdr:col>
      <xdr:colOff>190500</xdr:colOff>
      <xdr:row>15</xdr:row>
      <xdr:rowOff>486</xdr:rowOff>
    </xdr:to>
    <xdr:sp macro="" textlink="">
      <xdr:nvSpPr>
        <xdr:cNvPr id="8251" name="AutoShape 59" descr="premium-lock">
          <a:hlinkClick xmlns:r="http://schemas.openxmlformats.org/officeDocument/2006/relationships" r:id="rId1"/>
          <a:extLst>
            <a:ext uri="{FF2B5EF4-FFF2-40B4-BE49-F238E27FC236}">
              <a16:creationId xmlns:a16="http://schemas.microsoft.com/office/drawing/2014/main" id="{3CCB756C-AB89-D6F9-DE58-DE52F9B7DD09}"/>
            </a:ext>
          </a:extLst>
        </xdr:cNvPr>
        <xdr:cNvSpPr>
          <a:spLocks noChangeAspect="1" noChangeArrowheads="1"/>
        </xdr:cNvSpPr>
      </xdr:nvSpPr>
      <xdr:spPr bwMode="auto">
        <a:xfrm>
          <a:off x="8709660" y="38938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14</xdr:row>
      <xdr:rowOff>0</xdr:rowOff>
    </xdr:from>
    <xdr:to>
      <xdr:col>9</xdr:col>
      <xdr:colOff>190500</xdr:colOff>
      <xdr:row>15</xdr:row>
      <xdr:rowOff>486</xdr:rowOff>
    </xdr:to>
    <xdr:sp macro="" textlink="">
      <xdr:nvSpPr>
        <xdr:cNvPr id="8252" name="AutoShape 60" descr="premium-lock">
          <a:hlinkClick xmlns:r="http://schemas.openxmlformats.org/officeDocument/2006/relationships" r:id="rId1"/>
          <a:extLst>
            <a:ext uri="{FF2B5EF4-FFF2-40B4-BE49-F238E27FC236}">
              <a16:creationId xmlns:a16="http://schemas.microsoft.com/office/drawing/2014/main" id="{9619E157-9E2F-31D9-E6B8-D4177CF3FA92}"/>
            </a:ext>
          </a:extLst>
        </xdr:cNvPr>
        <xdr:cNvSpPr>
          <a:spLocks noChangeAspect="1" noChangeArrowheads="1"/>
        </xdr:cNvSpPr>
      </xdr:nvSpPr>
      <xdr:spPr bwMode="auto">
        <a:xfrm>
          <a:off x="9319260" y="38938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14</xdr:row>
      <xdr:rowOff>0</xdr:rowOff>
    </xdr:from>
    <xdr:to>
      <xdr:col>9</xdr:col>
      <xdr:colOff>190500</xdr:colOff>
      <xdr:row>15</xdr:row>
      <xdr:rowOff>486</xdr:rowOff>
    </xdr:to>
    <xdr:sp macro="" textlink="">
      <xdr:nvSpPr>
        <xdr:cNvPr id="8253" name="AutoShape 61" descr="premium-lock">
          <a:hlinkClick xmlns:r="http://schemas.openxmlformats.org/officeDocument/2006/relationships" r:id="rId1"/>
          <a:extLst>
            <a:ext uri="{FF2B5EF4-FFF2-40B4-BE49-F238E27FC236}">
              <a16:creationId xmlns:a16="http://schemas.microsoft.com/office/drawing/2014/main" id="{07EED17C-E067-1C54-98AA-B7383253E21B}"/>
            </a:ext>
          </a:extLst>
        </xdr:cNvPr>
        <xdr:cNvSpPr>
          <a:spLocks noChangeAspect="1" noChangeArrowheads="1"/>
        </xdr:cNvSpPr>
      </xdr:nvSpPr>
      <xdr:spPr bwMode="auto">
        <a:xfrm>
          <a:off x="9928860" y="38938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17</xdr:row>
      <xdr:rowOff>0</xdr:rowOff>
    </xdr:from>
    <xdr:to>
      <xdr:col>5</xdr:col>
      <xdr:colOff>304800</xdr:colOff>
      <xdr:row>18</xdr:row>
      <xdr:rowOff>121920</xdr:rowOff>
    </xdr:to>
    <xdr:sp macro="" textlink="">
      <xdr:nvSpPr>
        <xdr:cNvPr id="8254" name="AutoShape 62" descr="info">
          <a:extLst>
            <a:ext uri="{FF2B5EF4-FFF2-40B4-BE49-F238E27FC236}">
              <a16:creationId xmlns:a16="http://schemas.microsoft.com/office/drawing/2014/main" id="{F16E1789-D3CD-D194-1F8F-6AD7D576D92C}"/>
            </a:ext>
          </a:extLst>
        </xdr:cNvPr>
        <xdr:cNvSpPr>
          <a:spLocks noChangeAspect="1" noChangeArrowheads="1"/>
        </xdr:cNvSpPr>
      </xdr:nvSpPr>
      <xdr:spPr bwMode="auto">
        <a:xfrm>
          <a:off x="3223260" y="5638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7</xdr:row>
      <xdr:rowOff>0</xdr:rowOff>
    </xdr:from>
    <xdr:to>
      <xdr:col>10</xdr:col>
      <xdr:colOff>304800</xdr:colOff>
      <xdr:row>8</xdr:row>
      <xdr:rowOff>121921</xdr:rowOff>
    </xdr:to>
    <xdr:sp macro="" textlink="">
      <xdr:nvSpPr>
        <xdr:cNvPr id="8255" name="AutoShape 63" descr="info">
          <a:extLst>
            <a:ext uri="{FF2B5EF4-FFF2-40B4-BE49-F238E27FC236}">
              <a16:creationId xmlns:a16="http://schemas.microsoft.com/office/drawing/2014/main" id="{75AFBE9D-3087-895D-7FE3-1BE72639951F}"/>
            </a:ext>
          </a:extLst>
        </xdr:cNvPr>
        <xdr:cNvSpPr>
          <a:spLocks noChangeAspect="1" noChangeArrowheads="1"/>
        </xdr:cNvSpPr>
      </xdr:nvSpPr>
      <xdr:spPr bwMode="auto">
        <a:xfrm>
          <a:off x="8161020" y="2118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6</xdr:row>
      <xdr:rowOff>0</xdr:rowOff>
    </xdr:from>
    <xdr:to>
      <xdr:col>14</xdr:col>
      <xdr:colOff>190500</xdr:colOff>
      <xdr:row>7</xdr:row>
      <xdr:rowOff>4053</xdr:rowOff>
    </xdr:to>
    <xdr:sp macro="" textlink="">
      <xdr:nvSpPr>
        <xdr:cNvPr id="8256" name="AutoShape 64" descr="premium-lock">
          <a:hlinkClick xmlns:r="http://schemas.openxmlformats.org/officeDocument/2006/relationships" r:id="rId1"/>
          <a:extLst>
            <a:ext uri="{FF2B5EF4-FFF2-40B4-BE49-F238E27FC236}">
              <a16:creationId xmlns:a16="http://schemas.microsoft.com/office/drawing/2014/main" id="{461B95F8-1AF1-5D19-912B-DBCC5F47377C}"/>
            </a:ext>
          </a:extLst>
        </xdr:cNvPr>
        <xdr:cNvSpPr>
          <a:spLocks noChangeAspect="1" noChangeArrowheads="1"/>
        </xdr:cNvSpPr>
      </xdr:nvSpPr>
      <xdr:spPr bwMode="auto">
        <a:xfrm>
          <a:off x="12428220" y="16002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6</xdr:row>
      <xdr:rowOff>0</xdr:rowOff>
    </xdr:from>
    <xdr:to>
      <xdr:col>14</xdr:col>
      <xdr:colOff>190500</xdr:colOff>
      <xdr:row>7</xdr:row>
      <xdr:rowOff>4053</xdr:rowOff>
    </xdr:to>
    <xdr:sp macro="" textlink="">
      <xdr:nvSpPr>
        <xdr:cNvPr id="8257" name="AutoShape 65" descr="premium-lock">
          <a:hlinkClick xmlns:r="http://schemas.openxmlformats.org/officeDocument/2006/relationships" r:id="rId1"/>
          <a:extLst>
            <a:ext uri="{FF2B5EF4-FFF2-40B4-BE49-F238E27FC236}">
              <a16:creationId xmlns:a16="http://schemas.microsoft.com/office/drawing/2014/main" id="{AD0B914F-CF32-EE9B-BBEC-4AF427503F01}"/>
            </a:ext>
          </a:extLst>
        </xdr:cNvPr>
        <xdr:cNvSpPr>
          <a:spLocks noChangeAspect="1" noChangeArrowheads="1"/>
        </xdr:cNvSpPr>
      </xdr:nvSpPr>
      <xdr:spPr bwMode="auto">
        <a:xfrm>
          <a:off x="13037820" y="16002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6</xdr:row>
      <xdr:rowOff>0</xdr:rowOff>
    </xdr:from>
    <xdr:to>
      <xdr:col>14</xdr:col>
      <xdr:colOff>190500</xdr:colOff>
      <xdr:row>7</xdr:row>
      <xdr:rowOff>4053</xdr:rowOff>
    </xdr:to>
    <xdr:sp macro="" textlink="">
      <xdr:nvSpPr>
        <xdr:cNvPr id="8258" name="AutoShape 66" descr="premium-lock">
          <a:hlinkClick xmlns:r="http://schemas.openxmlformats.org/officeDocument/2006/relationships" r:id="rId1"/>
          <a:extLst>
            <a:ext uri="{FF2B5EF4-FFF2-40B4-BE49-F238E27FC236}">
              <a16:creationId xmlns:a16="http://schemas.microsoft.com/office/drawing/2014/main" id="{87D3D134-F554-88C8-B795-CE0CFE671C7B}"/>
            </a:ext>
          </a:extLst>
        </xdr:cNvPr>
        <xdr:cNvSpPr>
          <a:spLocks noChangeAspect="1" noChangeArrowheads="1"/>
        </xdr:cNvSpPr>
      </xdr:nvSpPr>
      <xdr:spPr bwMode="auto">
        <a:xfrm>
          <a:off x="13647420" y="16002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6</xdr:row>
      <xdr:rowOff>0</xdr:rowOff>
    </xdr:from>
    <xdr:to>
      <xdr:col>14</xdr:col>
      <xdr:colOff>190500</xdr:colOff>
      <xdr:row>7</xdr:row>
      <xdr:rowOff>4053</xdr:rowOff>
    </xdr:to>
    <xdr:sp macro="" textlink="">
      <xdr:nvSpPr>
        <xdr:cNvPr id="8259" name="AutoShape 67" descr="premium-lock">
          <a:hlinkClick xmlns:r="http://schemas.openxmlformats.org/officeDocument/2006/relationships" r:id="rId1"/>
          <a:extLst>
            <a:ext uri="{FF2B5EF4-FFF2-40B4-BE49-F238E27FC236}">
              <a16:creationId xmlns:a16="http://schemas.microsoft.com/office/drawing/2014/main" id="{2F0BBF56-55BD-28A0-5D64-F4C61537B69A}"/>
            </a:ext>
          </a:extLst>
        </xdr:cNvPr>
        <xdr:cNvSpPr>
          <a:spLocks noChangeAspect="1" noChangeArrowheads="1"/>
        </xdr:cNvSpPr>
      </xdr:nvSpPr>
      <xdr:spPr bwMode="auto">
        <a:xfrm>
          <a:off x="14257020" y="16002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6</xdr:row>
      <xdr:rowOff>0</xdr:rowOff>
    </xdr:from>
    <xdr:to>
      <xdr:col>14</xdr:col>
      <xdr:colOff>190500</xdr:colOff>
      <xdr:row>7</xdr:row>
      <xdr:rowOff>4053</xdr:rowOff>
    </xdr:to>
    <xdr:sp macro="" textlink="">
      <xdr:nvSpPr>
        <xdr:cNvPr id="8260" name="AutoShape 68" descr="premium-lock">
          <a:hlinkClick xmlns:r="http://schemas.openxmlformats.org/officeDocument/2006/relationships" r:id="rId1"/>
          <a:extLst>
            <a:ext uri="{FF2B5EF4-FFF2-40B4-BE49-F238E27FC236}">
              <a16:creationId xmlns:a16="http://schemas.microsoft.com/office/drawing/2014/main" id="{B68937C3-DB6F-02D2-B26C-6CCB909B9106}"/>
            </a:ext>
          </a:extLst>
        </xdr:cNvPr>
        <xdr:cNvSpPr>
          <a:spLocks noChangeAspect="1" noChangeArrowheads="1"/>
        </xdr:cNvSpPr>
      </xdr:nvSpPr>
      <xdr:spPr bwMode="auto">
        <a:xfrm>
          <a:off x="14866620" y="16002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9</xdr:row>
      <xdr:rowOff>0</xdr:rowOff>
    </xdr:from>
    <xdr:to>
      <xdr:col>10</xdr:col>
      <xdr:colOff>304800</xdr:colOff>
      <xdr:row>10</xdr:row>
      <xdr:rowOff>121920</xdr:rowOff>
    </xdr:to>
    <xdr:sp macro="" textlink="">
      <xdr:nvSpPr>
        <xdr:cNvPr id="8261" name="AutoShape 69" descr="info">
          <a:extLst>
            <a:ext uri="{FF2B5EF4-FFF2-40B4-BE49-F238E27FC236}">
              <a16:creationId xmlns:a16="http://schemas.microsoft.com/office/drawing/2014/main" id="{2D469E89-00A2-54E6-8D6A-576A0BE08C9F}"/>
            </a:ext>
          </a:extLst>
        </xdr:cNvPr>
        <xdr:cNvSpPr>
          <a:spLocks noChangeAspect="1" noChangeArrowheads="1"/>
        </xdr:cNvSpPr>
      </xdr:nvSpPr>
      <xdr:spPr bwMode="auto">
        <a:xfrm>
          <a:off x="8161020" y="2644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8</xdr:row>
      <xdr:rowOff>0</xdr:rowOff>
    </xdr:from>
    <xdr:to>
      <xdr:col>14</xdr:col>
      <xdr:colOff>190500</xdr:colOff>
      <xdr:row>9</xdr:row>
      <xdr:rowOff>4053</xdr:rowOff>
    </xdr:to>
    <xdr:sp macro="" textlink="">
      <xdr:nvSpPr>
        <xdr:cNvPr id="8262" name="AutoShape 70" descr="premium-lock">
          <a:hlinkClick xmlns:r="http://schemas.openxmlformats.org/officeDocument/2006/relationships" r:id="rId1"/>
          <a:extLst>
            <a:ext uri="{FF2B5EF4-FFF2-40B4-BE49-F238E27FC236}">
              <a16:creationId xmlns:a16="http://schemas.microsoft.com/office/drawing/2014/main" id="{327CD13F-A8EA-FECA-AF11-E9419776EF1B}"/>
            </a:ext>
          </a:extLst>
        </xdr:cNvPr>
        <xdr:cNvSpPr>
          <a:spLocks noChangeAspect="1" noChangeArrowheads="1"/>
        </xdr:cNvSpPr>
      </xdr:nvSpPr>
      <xdr:spPr bwMode="auto">
        <a:xfrm>
          <a:off x="12428220" y="23012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8</xdr:row>
      <xdr:rowOff>0</xdr:rowOff>
    </xdr:from>
    <xdr:to>
      <xdr:col>14</xdr:col>
      <xdr:colOff>190500</xdr:colOff>
      <xdr:row>9</xdr:row>
      <xdr:rowOff>4053</xdr:rowOff>
    </xdr:to>
    <xdr:sp macro="" textlink="">
      <xdr:nvSpPr>
        <xdr:cNvPr id="8263" name="AutoShape 71" descr="premium-lock">
          <a:hlinkClick xmlns:r="http://schemas.openxmlformats.org/officeDocument/2006/relationships" r:id="rId1"/>
          <a:extLst>
            <a:ext uri="{FF2B5EF4-FFF2-40B4-BE49-F238E27FC236}">
              <a16:creationId xmlns:a16="http://schemas.microsoft.com/office/drawing/2014/main" id="{97640D93-F292-3990-96C9-95CA19D5EF7A}"/>
            </a:ext>
          </a:extLst>
        </xdr:cNvPr>
        <xdr:cNvSpPr>
          <a:spLocks noChangeAspect="1" noChangeArrowheads="1"/>
        </xdr:cNvSpPr>
      </xdr:nvSpPr>
      <xdr:spPr bwMode="auto">
        <a:xfrm>
          <a:off x="13037820" y="23012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8</xdr:row>
      <xdr:rowOff>0</xdr:rowOff>
    </xdr:from>
    <xdr:to>
      <xdr:col>14</xdr:col>
      <xdr:colOff>190500</xdr:colOff>
      <xdr:row>9</xdr:row>
      <xdr:rowOff>4053</xdr:rowOff>
    </xdr:to>
    <xdr:sp macro="" textlink="">
      <xdr:nvSpPr>
        <xdr:cNvPr id="8264" name="AutoShape 72" descr="premium-lock">
          <a:hlinkClick xmlns:r="http://schemas.openxmlformats.org/officeDocument/2006/relationships" r:id="rId1"/>
          <a:extLst>
            <a:ext uri="{FF2B5EF4-FFF2-40B4-BE49-F238E27FC236}">
              <a16:creationId xmlns:a16="http://schemas.microsoft.com/office/drawing/2014/main" id="{64B8CDAF-E388-FDDE-BBBD-9215DD38C220}"/>
            </a:ext>
          </a:extLst>
        </xdr:cNvPr>
        <xdr:cNvSpPr>
          <a:spLocks noChangeAspect="1" noChangeArrowheads="1"/>
        </xdr:cNvSpPr>
      </xdr:nvSpPr>
      <xdr:spPr bwMode="auto">
        <a:xfrm>
          <a:off x="13647420" y="23012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8</xdr:row>
      <xdr:rowOff>0</xdr:rowOff>
    </xdr:from>
    <xdr:to>
      <xdr:col>14</xdr:col>
      <xdr:colOff>190500</xdr:colOff>
      <xdr:row>9</xdr:row>
      <xdr:rowOff>4053</xdr:rowOff>
    </xdr:to>
    <xdr:sp macro="" textlink="">
      <xdr:nvSpPr>
        <xdr:cNvPr id="8265" name="AutoShape 73" descr="premium-lock">
          <a:hlinkClick xmlns:r="http://schemas.openxmlformats.org/officeDocument/2006/relationships" r:id="rId1"/>
          <a:extLst>
            <a:ext uri="{FF2B5EF4-FFF2-40B4-BE49-F238E27FC236}">
              <a16:creationId xmlns:a16="http://schemas.microsoft.com/office/drawing/2014/main" id="{F7E7E876-430B-E5F5-62C0-9EB9600DAA65}"/>
            </a:ext>
          </a:extLst>
        </xdr:cNvPr>
        <xdr:cNvSpPr>
          <a:spLocks noChangeAspect="1" noChangeArrowheads="1"/>
        </xdr:cNvSpPr>
      </xdr:nvSpPr>
      <xdr:spPr bwMode="auto">
        <a:xfrm>
          <a:off x="14257020" y="23012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8</xdr:row>
      <xdr:rowOff>0</xdr:rowOff>
    </xdr:from>
    <xdr:to>
      <xdr:col>14</xdr:col>
      <xdr:colOff>190500</xdr:colOff>
      <xdr:row>9</xdr:row>
      <xdr:rowOff>4053</xdr:rowOff>
    </xdr:to>
    <xdr:sp macro="" textlink="">
      <xdr:nvSpPr>
        <xdr:cNvPr id="8266" name="AutoShape 74" descr="premium-lock">
          <a:hlinkClick xmlns:r="http://schemas.openxmlformats.org/officeDocument/2006/relationships" r:id="rId1"/>
          <a:extLst>
            <a:ext uri="{FF2B5EF4-FFF2-40B4-BE49-F238E27FC236}">
              <a16:creationId xmlns:a16="http://schemas.microsoft.com/office/drawing/2014/main" id="{084C5680-0D94-2515-91CC-61FA2A75C80C}"/>
            </a:ext>
          </a:extLst>
        </xdr:cNvPr>
        <xdr:cNvSpPr>
          <a:spLocks noChangeAspect="1" noChangeArrowheads="1"/>
        </xdr:cNvSpPr>
      </xdr:nvSpPr>
      <xdr:spPr bwMode="auto">
        <a:xfrm>
          <a:off x="14866620" y="23012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11</xdr:row>
      <xdr:rowOff>0</xdr:rowOff>
    </xdr:from>
    <xdr:to>
      <xdr:col>10</xdr:col>
      <xdr:colOff>304800</xdr:colOff>
      <xdr:row>12</xdr:row>
      <xdr:rowOff>121920</xdr:rowOff>
    </xdr:to>
    <xdr:sp macro="" textlink="">
      <xdr:nvSpPr>
        <xdr:cNvPr id="8267" name="AutoShape 75" descr="info">
          <a:extLst>
            <a:ext uri="{FF2B5EF4-FFF2-40B4-BE49-F238E27FC236}">
              <a16:creationId xmlns:a16="http://schemas.microsoft.com/office/drawing/2014/main" id="{F0390154-0CE9-8758-318B-9AEA57D56AC5}"/>
            </a:ext>
          </a:extLst>
        </xdr:cNvPr>
        <xdr:cNvSpPr>
          <a:spLocks noChangeAspect="1" noChangeArrowheads="1"/>
        </xdr:cNvSpPr>
      </xdr:nvSpPr>
      <xdr:spPr bwMode="auto">
        <a:xfrm>
          <a:off x="8161020" y="3345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10</xdr:row>
      <xdr:rowOff>0</xdr:rowOff>
    </xdr:from>
    <xdr:to>
      <xdr:col>14</xdr:col>
      <xdr:colOff>190500</xdr:colOff>
      <xdr:row>11</xdr:row>
      <xdr:rowOff>4053</xdr:rowOff>
    </xdr:to>
    <xdr:sp macro="" textlink="">
      <xdr:nvSpPr>
        <xdr:cNvPr id="8268" name="AutoShape 76" descr="premium-lock">
          <a:hlinkClick xmlns:r="http://schemas.openxmlformats.org/officeDocument/2006/relationships" r:id="rId1"/>
          <a:extLst>
            <a:ext uri="{FF2B5EF4-FFF2-40B4-BE49-F238E27FC236}">
              <a16:creationId xmlns:a16="http://schemas.microsoft.com/office/drawing/2014/main" id="{3998C7CB-E67C-E00D-AC2F-5BB821A9FAFF}"/>
            </a:ext>
          </a:extLst>
        </xdr:cNvPr>
        <xdr:cNvSpPr>
          <a:spLocks noChangeAspect="1" noChangeArrowheads="1"/>
        </xdr:cNvSpPr>
      </xdr:nvSpPr>
      <xdr:spPr bwMode="auto">
        <a:xfrm>
          <a:off x="12428220" y="28270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10</xdr:row>
      <xdr:rowOff>0</xdr:rowOff>
    </xdr:from>
    <xdr:to>
      <xdr:col>14</xdr:col>
      <xdr:colOff>190500</xdr:colOff>
      <xdr:row>11</xdr:row>
      <xdr:rowOff>4053</xdr:rowOff>
    </xdr:to>
    <xdr:sp macro="" textlink="">
      <xdr:nvSpPr>
        <xdr:cNvPr id="8269" name="AutoShape 77" descr="premium-lock">
          <a:hlinkClick xmlns:r="http://schemas.openxmlformats.org/officeDocument/2006/relationships" r:id="rId1"/>
          <a:extLst>
            <a:ext uri="{FF2B5EF4-FFF2-40B4-BE49-F238E27FC236}">
              <a16:creationId xmlns:a16="http://schemas.microsoft.com/office/drawing/2014/main" id="{3042102D-F9F0-143D-195B-91701F1C4FE7}"/>
            </a:ext>
          </a:extLst>
        </xdr:cNvPr>
        <xdr:cNvSpPr>
          <a:spLocks noChangeAspect="1" noChangeArrowheads="1"/>
        </xdr:cNvSpPr>
      </xdr:nvSpPr>
      <xdr:spPr bwMode="auto">
        <a:xfrm>
          <a:off x="13037820" y="28270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10</xdr:row>
      <xdr:rowOff>0</xdr:rowOff>
    </xdr:from>
    <xdr:to>
      <xdr:col>14</xdr:col>
      <xdr:colOff>190500</xdr:colOff>
      <xdr:row>11</xdr:row>
      <xdr:rowOff>4053</xdr:rowOff>
    </xdr:to>
    <xdr:sp macro="" textlink="">
      <xdr:nvSpPr>
        <xdr:cNvPr id="8270" name="AutoShape 78" descr="premium-lock">
          <a:hlinkClick xmlns:r="http://schemas.openxmlformats.org/officeDocument/2006/relationships" r:id="rId1"/>
          <a:extLst>
            <a:ext uri="{FF2B5EF4-FFF2-40B4-BE49-F238E27FC236}">
              <a16:creationId xmlns:a16="http://schemas.microsoft.com/office/drawing/2014/main" id="{20696DE8-49FA-001F-A4CF-31033E00AA7B}"/>
            </a:ext>
          </a:extLst>
        </xdr:cNvPr>
        <xdr:cNvSpPr>
          <a:spLocks noChangeAspect="1" noChangeArrowheads="1"/>
        </xdr:cNvSpPr>
      </xdr:nvSpPr>
      <xdr:spPr bwMode="auto">
        <a:xfrm>
          <a:off x="13647420" y="28270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10</xdr:row>
      <xdr:rowOff>0</xdr:rowOff>
    </xdr:from>
    <xdr:to>
      <xdr:col>14</xdr:col>
      <xdr:colOff>190500</xdr:colOff>
      <xdr:row>11</xdr:row>
      <xdr:rowOff>4053</xdr:rowOff>
    </xdr:to>
    <xdr:sp macro="" textlink="">
      <xdr:nvSpPr>
        <xdr:cNvPr id="8271" name="AutoShape 79" descr="premium-lock">
          <a:hlinkClick xmlns:r="http://schemas.openxmlformats.org/officeDocument/2006/relationships" r:id="rId1"/>
          <a:extLst>
            <a:ext uri="{FF2B5EF4-FFF2-40B4-BE49-F238E27FC236}">
              <a16:creationId xmlns:a16="http://schemas.microsoft.com/office/drawing/2014/main" id="{1B583C8F-989A-33B0-83C9-17E3C2C59470}"/>
            </a:ext>
          </a:extLst>
        </xdr:cNvPr>
        <xdr:cNvSpPr>
          <a:spLocks noChangeAspect="1" noChangeArrowheads="1"/>
        </xdr:cNvSpPr>
      </xdr:nvSpPr>
      <xdr:spPr bwMode="auto">
        <a:xfrm>
          <a:off x="14257020" y="28270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10</xdr:row>
      <xdr:rowOff>0</xdr:rowOff>
    </xdr:from>
    <xdr:to>
      <xdr:col>14</xdr:col>
      <xdr:colOff>190500</xdr:colOff>
      <xdr:row>11</xdr:row>
      <xdr:rowOff>4053</xdr:rowOff>
    </xdr:to>
    <xdr:sp macro="" textlink="">
      <xdr:nvSpPr>
        <xdr:cNvPr id="8272" name="AutoShape 80" descr="premium-lock">
          <a:hlinkClick xmlns:r="http://schemas.openxmlformats.org/officeDocument/2006/relationships" r:id="rId1"/>
          <a:extLst>
            <a:ext uri="{FF2B5EF4-FFF2-40B4-BE49-F238E27FC236}">
              <a16:creationId xmlns:a16="http://schemas.microsoft.com/office/drawing/2014/main" id="{C2E4A2AA-4A4B-4A7A-F681-A7446D23C419}"/>
            </a:ext>
          </a:extLst>
        </xdr:cNvPr>
        <xdr:cNvSpPr>
          <a:spLocks noChangeAspect="1" noChangeArrowheads="1"/>
        </xdr:cNvSpPr>
      </xdr:nvSpPr>
      <xdr:spPr bwMode="auto">
        <a:xfrm>
          <a:off x="14866620" y="28270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13</xdr:row>
      <xdr:rowOff>0</xdr:rowOff>
    </xdr:from>
    <xdr:to>
      <xdr:col>10</xdr:col>
      <xdr:colOff>304800</xdr:colOff>
      <xdr:row>14</xdr:row>
      <xdr:rowOff>121921</xdr:rowOff>
    </xdr:to>
    <xdr:sp macro="" textlink="">
      <xdr:nvSpPr>
        <xdr:cNvPr id="8273" name="AutoShape 81" descr="info">
          <a:extLst>
            <a:ext uri="{FF2B5EF4-FFF2-40B4-BE49-F238E27FC236}">
              <a16:creationId xmlns:a16="http://schemas.microsoft.com/office/drawing/2014/main" id="{DBFEAA46-0D4D-4B64-0E5C-D3D0B4D201F6}"/>
            </a:ext>
          </a:extLst>
        </xdr:cNvPr>
        <xdr:cNvSpPr>
          <a:spLocks noChangeAspect="1" noChangeArrowheads="1"/>
        </xdr:cNvSpPr>
      </xdr:nvSpPr>
      <xdr:spPr bwMode="auto">
        <a:xfrm>
          <a:off x="8161020" y="3870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12</xdr:row>
      <xdr:rowOff>0</xdr:rowOff>
    </xdr:from>
    <xdr:to>
      <xdr:col>14</xdr:col>
      <xdr:colOff>190500</xdr:colOff>
      <xdr:row>13</xdr:row>
      <xdr:rowOff>4053</xdr:rowOff>
    </xdr:to>
    <xdr:sp macro="" textlink="">
      <xdr:nvSpPr>
        <xdr:cNvPr id="8274" name="AutoShape 82" descr="premium-lock">
          <a:hlinkClick xmlns:r="http://schemas.openxmlformats.org/officeDocument/2006/relationships" r:id="rId1"/>
          <a:extLst>
            <a:ext uri="{FF2B5EF4-FFF2-40B4-BE49-F238E27FC236}">
              <a16:creationId xmlns:a16="http://schemas.microsoft.com/office/drawing/2014/main" id="{88BCA34B-999A-5AEE-D102-7804379C7600}"/>
            </a:ext>
          </a:extLst>
        </xdr:cNvPr>
        <xdr:cNvSpPr>
          <a:spLocks noChangeAspect="1" noChangeArrowheads="1"/>
        </xdr:cNvSpPr>
      </xdr:nvSpPr>
      <xdr:spPr bwMode="auto">
        <a:xfrm>
          <a:off x="12428220" y="35280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12</xdr:row>
      <xdr:rowOff>0</xdr:rowOff>
    </xdr:from>
    <xdr:to>
      <xdr:col>14</xdr:col>
      <xdr:colOff>190500</xdr:colOff>
      <xdr:row>13</xdr:row>
      <xdr:rowOff>4053</xdr:rowOff>
    </xdr:to>
    <xdr:sp macro="" textlink="">
      <xdr:nvSpPr>
        <xdr:cNvPr id="8275" name="AutoShape 83" descr="premium-lock">
          <a:hlinkClick xmlns:r="http://schemas.openxmlformats.org/officeDocument/2006/relationships" r:id="rId1"/>
          <a:extLst>
            <a:ext uri="{FF2B5EF4-FFF2-40B4-BE49-F238E27FC236}">
              <a16:creationId xmlns:a16="http://schemas.microsoft.com/office/drawing/2014/main" id="{EABB2BF6-C3B0-3075-B44D-B714AD23DD9F}"/>
            </a:ext>
          </a:extLst>
        </xdr:cNvPr>
        <xdr:cNvSpPr>
          <a:spLocks noChangeAspect="1" noChangeArrowheads="1"/>
        </xdr:cNvSpPr>
      </xdr:nvSpPr>
      <xdr:spPr bwMode="auto">
        <a:xfrm>
          <a:off x="13037820" y="35280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12</xdr:row>
      <xdr:rowOff>0</xdr:rowOff>
    </xdr:from>
    <xdr:to>
      <xdr:col>14</xdr:col>
      <xdr:colOff>190500</xdr:colOff>
      <xdr:row>13</xdr:row>
      <xdr:rowOff>4053</xdr:rowOff>
    </xdr:to>
    <xdr:sp macro="" textlink="">
      <xdr:nvSpPr>
        <xdr:cNvPr id="8276" name="AutoShape 84" descr="premium-lock">
          <a:hlinkClick xmlns:r="http://schemas.openxmlformats.org/officeDocument/2006/relationships" r:id="rId1"/>
          <a:extLst>
            <a:ext uri="{FF2B5EF4-FFF2-40B4-BE49-F238E27FC236}">
              <a16:creationId xmlns:a16="http://schemas.microsoft.com/office/drawing/2014/main" id="{2B482332-6476-6773-AB8C-8DA0DBCB556B}"/>
            </a:ext>
          </a:extLst>
        </xdr:cNvPr>
        <xdr:cNvSpPr>
          <a:spLocks noChangeAspect="1" noChangeArrowheads="1"/>
        </xdr:cNvSpPr>
      </xdr:nvSpPr>
      <xdr:spPr bwMode="auto">
        <a:xfrm>
          <a:off x="13647420" y="35280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12</xdr:row>
      <xdr:rowOff>0</xdr:rowOff>
    </xdr:from>
    <xdr:to>
      <xdr:col>14</xdr:col>
      <xdr:colOff>190500</xdr:colOff>
      <xdr:row>13</xdr:row>
      <xdr:rowOff>4053</xdr:rowOff>
    </xdr:to>
    <xdr:sp macro="" textlink="">
      <xdr:nvSpPr>
        <xdr:cNvPr id="8277" name="AutoShape 85" descr="premium-lock">
          <a:hlinkClick xmlns:r="http://schemas.openxmlformats.org/officeDocument/2006/relationships" r:id="rId1"/>
          <a:extLst>
            <a:ext uri="{FF2B5EF4-FFF2-40B4-BE49-F238E27FC236}">
              <a16:creationId xmlns:a16="http://schemas.microsoft.com/office/drawing/2014/main" id="{52414709-40F6-BDA9-A3A7-0C3850FB79CE}"/>
            </a:ext>
          </a:extLst>
        </xdr:cNvPr>
        <xdr:cNvSpPr>
          <a:spLocks noChangeAspect="1" noChangeArrowheads="1"/>
        </xdr:cNvSpPr>
      </xdr:nvSpPr>
      <xdr:spPr bwMode="auto">
        <a:xfrm>
          <a:off x="14257020" y="35280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12</xdr:row>
      <xdr:rowOff>0</xdr:rowOff>
    </xdr:from>
    <xdr:to>
      <xdr:col>14</xdr:col>
      <xdr:colOff>190500</xdr:colOff>
      <xdr:row>13</xdr:row>
      <xdr:rowOff>4053</xdr:rowOff>
    </xdr:to>
    <xdr:sp macro="" textlink="">
      <xdr:nvSpPr>
        <xdr:cNvPr id="8278" name="AutoShape 86" descr="premium-lock">
          <a:hlinkClick xmlns:r="http://schemas.openxmlformats.org/officeDocument/2006/relationships" r:id="rId1"/>
          <a:extLst>
            <a:ext uri="{FF2B5EF4-FFF2-40B4-BE49-F238E27FC236}">
              <a16:creationId xmlns:a16="http://schemas.microsoft.com/office/drawing/2014/main" id="{1555B9BB-A7A9-EFFE-9A60-F282835ECFAD}"/>
            </a:ext>
          </a:extLst>
        </xdr:cNvPr>
        <xdr:cNvSpPr>
          <a:spLocks noChangeAspect="1" noChangeArrowheads="1"/>
        </xdr:cNvSpPr>
      </xdr:nvSpPr>
      <xdr:spPr bwMode="auto">
        <a:xfrm>
          <a:off x="14866620" y="35280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15</xdr:row>
      <xdr:rowOff>0</xdr:rowOff>
    </xdr:from>
    <xdr:to>
      <xdr:col>10</xdr:col>
      <xdr:colOff>304800</xdr:colOff>
      <xdr:row>16</xdr:row>
      <xdr:rowOff>121919</xdr:rowOff>
    </xdr:to>
    <xdr:sp macro="" textlink="">
      <xdr:nvSpPr>
        <xdr:cNvPr id="8279" name="AutoShape 87" descr="info">
          <a:extLst>
            <a:ext uri="{FF2B5EF4-FFF2-40B4-BE49-F238E27FC236}">
              <a16:creationId xmlns:a16="http://schemas.microsoft.com/office/drawing/2014/main" id="{7154FAD9-1767-B919-4FBC-97D3292ACE90}"/>
            </a:ext>
          </a:extLst>
        </xdr:cNvPr>
        <xdr:cNvSpPr>
          <a:spLocks noChangeAspect="1" noChangeArrowheads="1"/>
        </xdr:cNvSpPr>
      </xdr:nvSpPr>
      <xdr:spPr bwMode="auto">
        <a:xfrm>
          <a:off x="8161020" y="457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xdr:row>
      <xdr:rowOff>0</xdr:rowOff>
    </xdr:from>
    <xdr:to>
      <xdr:col>0</xdr:col>
      <xdr:colOff>304800</xdr:colOff>
      <xdr:row>34</xdr:row>
      <xdr:rowOff>121921</xdr:rowOff>
    </xdr:to>
    <xdr:sp macro="" textlink="">
      <xdr:nvSpPr>
        <xdr:cNvPr id="8280" name="AutoShape 88" descr="info">
          <a:extLst>
            <a:ext uri="{FF2B5EF4-FFF2-40B4-BE49-F238E27FC236}">
              <a16:creationId xmlns:a16="http://schemas.microsoft.com/office/drawing/2014/main" id="{9470D509-8E2E-51BF-B437-3B8F1C618354}"/>
            </a:ext>
          </a:extLst>
        </xdr:cNvPr>
        <xdr:cNvSpPr>
          <a:spLocks noChangeAspect="1" noChangeArrowheads="1"/>
        </xdr:cNvSpPr>
      </xdr:nvSpPr>
      <xdr:spPr bwMode="auto">
        <a:xfrm>
          <a:off x="0" y="5120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32</xdr:row>
      <xdr:rowOff>0</xdr:rowOff>
    </xdr:from>
    <xdr:to>
      <xdr:col>4</xdr:col>
      <xdr:colOff>190500</xdr:colOff>
      <xdr:row>33</xdr:row>
      <xdr:rowOff>7620</xdr:rowOff>
    </xdr:to>
    <xdr:sp macro="" textlink="">
      <xdr:nvSpPr>
        <xdr:cNvPr id="8281" name="AutoShape 89" descr="premium-lock">
          <a:hlinkClick xmlns:r="http://schemas.openxmlformats.org/officeDocument/2006/relationships" r:id="rId1"/>
          <a:extLst>
            <a:ext uri="{FF2B5EF4-FFF2-40B4-BE49-F238E27FC236}">
              <a16:creationId xmlns:a16="http://schemas.microsoft.com/office/drawing/2014/main" id="{A81BEEDE-DCE7-735D-62FC-20A5B81F21E2}"/>
            </a:ext>
          </a:extLst>
        </xdr:cNvPr>
        <xdr:cNvSpPr>
          <a:spLocks noChangeAspect="1" noChangeArrowheads="1"/>
        </xdr:cNvSpPr>
      </xdr:nvSpPr>
      <xdr:spPr bwMode="auto">
        <a:xfrm>
          <a:off x="6454140" y="49377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32</xdr:row>
      <xdr:rowOff>0</xdr:rowOff>
    </xdr:from>
    <xdr:to>
      <xdr:col>4</xdr:col>
      <xdr:colOff>190500</xdr:colOff>
      <xdr:row>33</xdr:row>
      <xdr:rowOff>7620</xdr:rowOff>
    </xdr:to>
    <xdr:sp macro="" textlink="">
      <xdr:nvSpPr>
        <xdr:cNvPr id="8282" name="AutoShape 90" descr="premium-lock">
          <a:hlinkClick xmlns:r="http://schemas.openxmlformats.org/officeDocument/2006/relationships" r:id="rId1"/>
          <a:extLst>
            <a:ext uri="{FF2B5EF4-FFF2-40B4-BE49-F238E27FC236}">
              <a16:creationId xmlns:a16="http://schemas.microsoft.com/office/drawing/2014/main" id="{3E69751C-7360-7714-3F7E-D65C068823BD}"/>
            </a:ext>
          </a:extLst>
        </xdr:cNvPr>
        <xdr:cNvSpPr>
          <a:spLocks noChangeAspect="1" noChangeArrowheads="1"/>
        </xdr:cNvSpPr>
      </xdr:nvSpPr>
      <xdr:spPr bwMode="auto">
        <a:xfrm>
          <a:off x="7002780" y="49377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32</xdr:row>
      <xdr:rowOff>0</xdr:rowOff>
    </xdr:from>
    <xdr:to>
      <xdr:col>4</xdr:col>
      <xdr:colOff>190500</xdr:colOff>
      <xdr:row>33</xdr:row>
      <xdr:rowOff>7620</xdr:rowOff>
    </xdr:to>
    <xdr:sp macro="" textlink="">
      <xdr:nvSpPr>
        <xdr:cNvPr id="8283" name="AutoShape 91" descr="premium-lock">
          <a:hlinkClick xmlns:r="http://schemas.openxmlformats.org/officeDocument/2006/relationships" r:id="rId1"/>
          <a:extLst>
            <a:ext uri="{FF2B5EF4-FFF2-40B4-BE49-F238E27FC236}">
              <a16:creationId xmlns:a16="http://schemas.microsoft.com/office/drawing/2014/main" id="{AF645403-22A7-1C04-CB83-7C23316C56DC}"/>
            </a:ext>
          </a:extLst>
        </xdr:cNvPr>
        <xdr:cNvSpPr>
          <a:spLocks noChangeAspect="1" noChangeArrowheads="1"/>
        </xdr:cNvSpPr>
      </xdr:nvSpPr>
      <xdr:spPr bwMode="auto">
        <a:xfrm>
          <a:off x="7551420" y="49377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32</xdr:row>
      <xdr:rowOff>0</xdr:rowOff>
    </xdr:from>
    <xdr:to>
      <xdr:col>4</xdr:col>
      <xdr:colOff>190500</xdr:colOff>
      <xdr:row>33</xdr:row>
      <xdr:rowOff>7620</xdr:rowOff>
    </xdr:to>
    <xdr:sp macro="" textlink="">
      <xdr:nvSpPr>
        <xdr:cNvPr id="8284" name="AutoShape 92" descr="premium-lock">
          <a:hlinkClick xmlns:r="http://schemas.openxmlformats.org/officeDocument/2006/relationships" r:id="rId1"/>
          <a:extLst>
            <a:ext uri="{FF2B5EF4-FFF2-40B4-BE49-F238E27FC236}">
              <a16:creationId xmlns:a16="http://schemas.microsoft.com/office/drawing/2014/main" id="{D28A6324-6143-6530-D959-197A54EE6244}"/>
            </a:ext>
          </a:extLst>
        </xdr:cNvPr>
        <xdr:cNvSpPr>
          <a:spLocks noChangeAspect="1" noChangeArrowheads="1"/>
        </xdr:cNvSpPr>
      </xdr:nvSpPr>
      <xdr:spPr bwMode="auto">
        <a:xfrm>
          <a:off x="8161020" y="49377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32</xdr:row>
      <xdr:rowOff>0</xdr:rowOff>
    </xdr:from>
    <xdr:to>
      <xdr:col>4</xdr:col>
      <xdr:colOff>190500</xdr:colOff>
      <xdr:row>33</xdr:row>
      <xdr:rowOff>7620</xdr:rowOff>
    </xdr:to>
    <xdr:sp macro="" textlink="">
      <xdr:nvSpPr>
        <xdr:cNvPr id="8285" name="AutoShape 93" descr="premium-lock">
          <a:hlinkClick xmlns:r="http://schemas.openxmlformats.org/officeDocument/2006/relationships" r:id="rId1"/>
          <a:extLst>
            <a:ext uri="{FF2B5EF4-FFF2-40B4-BE49-F238E27FC236}">
              <a16:creationId xmlns:a16="http://schemas.microsoft.com/office/drawing/2014/main" id="{14D5FD43-D3D6-9A9A-BE85-3280A1033FBA}"/>
            </a:ext>
          </a:extLst>
        </xdr:cNvPr>
        <xdr:cNvSpPr>
          <a:spLocks noChangeAspect="1" noChangeArrowheads="1"/>
        </xdr:cNvSpPr>
      </xdr:nvSpPr>
      <xdr:spPr bwMode="auto">
        <a:xfrm>
          <a:off x="9883140" y="49377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xdr:row>
      <xdr:rowOff>0</xdr:rowOff>
    </xdr:from>
    <xdr:to>
      <xdr:col>0</xdr:col>
      <xdr:colOff>304800</xdr:colOff>
      <xdr:row>36</xdr:row>
      <xdr:rowOff>121920</xdr:rowOff>
    </xdr:to>
    <xdr:sp macro="" textlink="">
      <xdr:nvSpPr>
        <xdr:cNvPr id="8286" name="AutoShape 94" descr="info">
          <a:extLst>
            <a:ext uri="{FF2B5EF4-FFF2-40B4-BE49-F238E27FC236}">
              <a16:creationId xmlns:a16="http://schemas.microsoft.com/office/drawing/2014/main" id="{2D836BD3-D24A-2E4B-7DDB-02CD5C4B65B4}"/>
            </a:ext>
          </a:extLst>
        </xdr:cNvPr>
        <xdr:cNvSpPr>
          <a:spLocks noChangeAspect="1" noChangeArrowheads="1"/>
        </xdr:cNvSpPr>
      </xdr:nvSpPr>
      <xdr:spPr bwMode="auto">
        <a:xfrm>
          <a:off x="0" y="548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34</xdr:row>
      <xdr:rowOff>0</xdr:rowOff>
    </xdr:from>
    <xdr:to>
      <xdr:col>4</xdr:col>
      <xdr:colOff>190500</xdr:colOff>
      <xdr:row>35</xdr:row>
      <xdr:rowOff>7619</xdr:rowOff>
    </xdr:to>
    <xdr:sp macro="" textlink="">
      <xdr:nvSpPr>
        <xdr:cNvPr id="8287" name="AutoShape 95" descr="premium-lock">
          <a:hlinkClick xmlns:r="http://schemas.openxmlformats.org/officeDocument/2006/relationships" r:id="rId1"/>
          <a:extLst>
            <a:ext uri="{FF2B5EF4-FFF2-40B4-BE49-F238E27FC236}">
              <a16:creationId xmlns:a16="http://schemas.microsoft.com/office/drawing/2014/main" id="{EBA307DF-2A44-1EED-244D-1E922CBB6D11}"/>
            </a:ext>
          </a:extLst>
        </xdr:cNvPr>
        <xdr:cNvSpPr>
          <a:spLocks noChangeAspect="1" noChangeArrowheads="1"/>
        </xdr:cNvSpPr>
      </xdr:nvSpPr>
      <xdr:spPr bwMode="auto">
        <a:xfrm>
          <a:off x="6454140" y="53035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34</xdr:row>
      <xdr:rowOff>0</xdr:rowOff>
    </xdr:from>
    <xdr:to>
      <xdr:col>4</xdr:col>
      <xdr:colOff>190500</xdr:colOff>
      <xdr:row>35</xdr:row>
      <xdr:rowOff>7619</xdr:rowOff>
    </xdr:to>
    <xdr:sp macro="" textlink="">
      <xdr:nvSpPr>
        <xdr:cNvPr id="8288" name="AutoShape 96" descr="premium-lock">
          <a:hlinkClick xmlns:r="http://schemas.openxmlformats.org/officeDocument/2006/relationships" r:id="rId1"/>
          <a:extLst>
            <a:ext uri="{FF2B5EF4-FFF2-40B4-BE49-F238E27FC236}">
              <a16:creationId xmlns:a16="http://schemas.microsoft.com/office/drawing/2014/main" id="{DC752A26-18CB-35FB-982B-C03A962C9CBC}"/>
            </a:ext>
          </a:extLst>
        </xdr:cNvPr>
        <xdr:cNvSpPr>
          <a:spLocks noChangeAspect="1" noChangeArrowheads="1"/>
        </xdr:cNvSpPr>
      </xdr:nvSpPr>
      <xdr:spPr bwMode="auto">
        <a:xfrm>
          <a:off x="7002780" y="53035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34</xdr:row>
      <xdr:rowOff>0</xdr:rowOff>
    </xdr:from>
    <xdr:to>
      <xdr:col>4</xdr:col>
      <xdr:colOff>190500</xdr:colOff>
      <xdr:row>35</xdr:row>
      <xdr:rowOff>7619</xdr:rowOff>
    </xdr:to>
    <xdr:sp macro="" textlink="">
      <xdr:nvSpPr>
        <xdr:cNvPr id="8289" name="AutoShape 97" descr="premium-lock">
          <a:hlinkClick xmlns:r="http://schemas.openxmlformats.org/officeDocument/2006/relationships" r:id="rId1"/>
          <a:extLst>
            <a:ext uri="{FF2B5EF4-FFF2-40B4-BE49-F238E27FC236}">
              <a16:creationId xmlns:a16="http://schemas.microsoft.com/office/drawing/2014/main" id="{2C81DA69-74C1-86AF-1AB4-745624CF0D37}"/>
            </a:ext>
          </a:extLst>
        </xdr:cNvPr>
        <xdr:cNvSpPr>
          <a:spLocks noChangeAspect="1" noChangeArrowheads="1"/>
        </xdr:cNvSpPr>
      </xdr:nvSpPr>
      <xdr:spPr bwMode="auto">
        <a:xfrm>
          <a:off x="7551420" y="53035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34</xdr:row>
      <xdr:rowOff>0</xdr:rowOff>
    </xdr:from>
    <xdr:to>
      <xdr:col>4</xdr:col>
      <xdr:colOff>190500</xdr:colOff>
      <xdr:row>35</xdr:row>
      <xdr:rowOff>7619</xdr:rowOff>
    </xdr:to>
    <xdr:sp macro="" textlink="">
      <xdr:nvSpPr>
        <xdr:cNvPr id="8290" name="AutoShape 98" descr="premium-lock">
          <a:hlinkClick xmlns:r="http://schemas.openxmlformats.org/officeDocument/2006/relationships" r:id="rId1"/>
          <a:extLst>
            <a:ext uri="{FF2B5EF4-FFF2-40B4-BE49-F238E27FC236}">
              <a16:creationId xmlns:a16="http://schemas.microsoft.com/office/drawing/2014/main" id="{A8E63956-E6C7-64E3-14FE-20B5167EDCB0}"/>
            </a:ext>
          </a:extLst>
        </xdr:cNvPr>
        <xdr:cNvSpPr>
          <a:spLocks noChangeAspect="1" noChangeArrowheads="1"/>
        </xdr:cNvSpPr>
      </xdr:nvSpPr>
      <xdr:spPr bwMode="auto">
        <a:xfrm>
          <a:off x="8161020" y="53035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34</xdr:row>
      <xdr:rowOff>0</xdr:rowOff>
    </xdr:from>
    <xdr:to>
      <xdr:col>4</xdr:col>
      <xdr:colOff>190500</xdr:colOff>
      <xdr:row>35</xdr:row>
      <xdr:rowOff>7619</xdr:rowOff>
    </xdr:to>
    <xdr:sp macro="" textlink="">
      <xdr:nvSpPr>
        <xdr:cNvPr id="8291" name="AutoShape 99" descr="premium-lock">
          <a:hlinkClick xmlns:r="http://schemas.openxmlformats.org/officeDocument/2006/relationships" r:id="rId1"/>
          <a:extLst>
            <a:ext uri="{FF2B5EF4-FFF2-40B4-BE49-F238E27FC236}">
              <a16:creationId xmlns:a16="http://schemas.microsoft.com/office/drawing/2014/main" id="{A6985424-8517-4B43-6BD2-4ABCD8FB2BA9}"/>
            </a:ext>
          </a:extLst>
        </xdr:cNvPr>
        <xdr:cNvSpPr>
          <a:spLocks noChangeAspect="1" noChangeArrowheads="1"/>
        </xdr:cNvSpPr>
      </xdr:nvSpPr>
      <xdr:spPr bwMode="auto">
        <a:xfrm>
          <a:off x="9883140" y="53035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xdr:row>
      <xdr:rowOff>0</xdr:rowOff>
    </xdr:from>
    <xdr:to>
      <xdr:col>0</xdr:col>
      <xdr:colOff>304800</xdr:colOff>
      <xdr:row>38</xdr:row>
      <xdr:rowOff>121920</xdr:rowOff>
    </xdr:to>
    <xdr:sp macro="" textlink="">
      <xdr:nvSpPr>
        <xdr:cNvPr id="8292" name="AutoShape 100" descr="info">
          <a:extLst>
            <a:ext uri="{FF2B5EF4-FFF2-40B4-BE49-F238E27FC236}">
              <a16:creationId xmlns:a16="http://schemas.microsoft.com/office/drawing/2014/main" id="{7E0FDC03-DAFC-77CF-F84D-F2A8F3A5C0FE}"/>
            </a:ext>
          </a:extLst>
        </xdr:cNvPr>
        <xdr:cNvSpPr>
          <a:spLocks noChangeAspect="1" noChangeArrowheads="1"/>
        </xdr:cNvSpPr>
      </xdr:nvSpPr>
      <xdr:spPr bwMode="auto">
        <a:xfrm>
          <a:off x="0" y="5852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36</xdr:row>
      <xdr:rowOff>0</xdr:rowOff>
    </xdr:from>
    <xdr:to>
      <xdr:col>4</xdr:col>
      <xdr:colOff>190500</xdr:colOff>
      <xdr:row>37</xdr:row>
      <xdr:rowOff>7620</xdr:rowOff>
    </xdr:to>
    <xdr:sp macro="" textlink="">
      <xdr:nvSpPr>
        <xdr:cNvPr id="8293" name="AutoShape 101" descr="premium-lock">
          <a:hlinkClick xmlns:r="http://schemas.openxmlformats.org/officeDocument/2006/relationships" r:id="rId1"/>
          <a:extLst>
            <a:ext uri="{FF2B5EF4-FFF2-40B4-BE49-F238E27FC236}">
              <a16:creationId xmlns:a16="http://schemas.microsoft.com/office/drawing/2014/main" id="{29E18910-3E74-C6AB-7733-F37B8D8C0309}"/>
            </a:ext>
          </a:extLst>
        </xdr:cNvPr>
        <xdr:cNvSpPr>
          <a:spLocks noChangeAspect="1" noChangeArrowheads="1"/>
        </xdr:cNvSpPr>
      </xdr:nvSpPr>
      <xdr:spPr bwMode="auto">
        <a:xfrm>
          <a:off x="6454140" y="56692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36</xdr:row>
      <xdr:rowOff>0</xdr:rowOff>
    </xdr:from>
    <xdr:to>
      <xdr:col>4</xdr:col>
      <xdr:colOff>190500</xdr:colOff>
      <xdr:row>37</xdr:row>
      <xdr:rowOff>7620</xdr:rowOff>
    </xdr:to>
    <xdr:sp macro="" textlink="">
      <xdr:nvSpPr>
        <xdr:cNvPr id="8294" name="AutoShape 102" descr="premium-lock">
          <a:hlinkClick xmlns:r="http://schemas.openxmlformats.org/officeDocument/2006/relationships" r:id="rId1"/>
          <a:extLst>
            <a:ext uri="{FF2B5EF4-FFF2-40B4-BE49-F238E27FC236}">
              <a16:creationId xmlns:a16="http://schemas.microsoft.com/office/drawing/2014/main" id="{E6AE8D3F-67FB-8101-21D6-4B0696A1804A}"/>
            </a:ext>
          </a:extLst>
        </xdr:cNvPr>
        <xdr:cNvSpPr>
          <a:spLocks noChangeAspect="1" noChangeArrowheads="1"/>
        </xdr:cNvSpPr>
      </xdr:nvSpPr>
      <xdr:spPr bwMode="auto">
        <a:xfrm>
          <a:off x="7002780" y="56692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36</xdr:row>
      <xdr:rowOff>0</xdr:rowOff>
    </xdr:from>
    <xdr:to>
      <xdr:col>4</xdr:col>
      <xdr:colOff>190500</xdr:colOff>
      <xdr:row>37</xdr:row>
      <xdr:rowOff>7620</xdr:rowOff>
    </xdr:to>
    <xdr:sp macro="" textlink="">
      <xdr:nvSpPr>
        <xdr:cNvPr id="8295" name="AutoShape 103" descr="premium-lock">
          <a:hlinkClick xmlns:r="http://schemas.openxmlformats.org/officeDocument/2006/relationships" r:id="rId1"/>
          <a:extLst>
            <a:ext uri="{FF2B5EF4-FFF2-40B4-BE49-F238E27FC236}">
              <a16:creationId xmlns:a16="http://schemas.microsoft.com/office/drawing/2014/main" id="{9D1F55B9-23AE-15CC-0870-52B4D1C65F6A}"/>
            </a:ext>
          </a:extLst>
        </xdr:cNvPr>
        <xdr:cNvSpPr>
          <a:spLocks noChangeAspect="1" noChangeArrowheads="1"/>
        </xdr:cNvSpPr>
      </xdr:nvSpPr>
      <xdr:spPr bwMode="auto">
        <a:xfrm>
          <a:off x="7551420" y="56692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36</xdr:row>
      <xdr:rowOff>0</xdr:rowOff>
    </xdr:from>
    <xdr:to>
      <xdr:col>4</xdr:col>
      <xdr:colOff>190500</xdr:colOff>
      <xdr:row>37</xdr:row>
      <xdr:rowOff>7620</xdr:rowOff>
    </xdr:to>
    <xdr:sp macro="" textlink="">
      <xdr:nvSpPr>
        <xdr:cNvPr id="8296" name="AutoShape 104" descr="premium-lock">
          <a:hlinkClick xmlns:r="http://schemas.openxmlformats.org/officeDocument/2006/relationships" r:id="rId1"/>
          <a:extLst>
            <a:ext uri="{FF2B5EF4-FFF2-40B4-BE49-F238E27FC236}">
              <a16:creationId xmlns:a16="http://schemas.microsoft.com/office/drawing/2014/main" id="{94D43EC8-E299-ACC3-EC35-C43CB08468B2}"/>
            </a:ext>
          </a:extLst>
        </xdr:cNvPr>
        <xdr:cNvSpPr>
          <a:spLocks noChangeAspect="1" noChangeArrowheads="1"/>
        </xdr:cNvSpPr>
      </xdr:nvSpPr>
      <xdr:spPr bwMode="auto">
        <a:xfrm>
          <a:off x="8161020" y="56692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36</xdr:row>
      <xdr:rowOff>0</xdr:rowOff>
    </xdr:from>
    <xdr:to>
      <xdr:col>4</xdr:col>
      <xdr:colOff>190500</xdr:colOff>
      <xdr:row>37</xdr:row>
      <xdr:rowOff>7620</xdr:rowOff>
    </xdr:to>
    <xdr:sp macro="" textlink="">
      <xdr:nvSpPr>
        <xdr:cNvPr id="8297" name="AutoShape 105" descr="premium-lock">
          <a:hlinkClick xmlns:r="http://schemas.openxmlformats.org/officeDocument/2006/relationships" r:id="rId1"/>
          <a:extLst>
            <a:ext uri="{FF2B5EF4-FFF2-40B4-BE49-F238E27FC236}">
              <a16:creationId xmlns:a16="http://schemas.microsoft.com/office/drawing/2014/main" id="{72138743-A439-5BAF-F8C3-13C32CCB66A3}"/>
            </a:ext>
          </a:extLst>
        </xdr:cNvPr>
        <xdr:cNvSpPr>
          <a:spLocks noChangeAspect="1" noChangeArrowheads="1"/>
        </xdr:cNvSpPr>
      </xdr:nvSpPr>
      <xdr:spPr bwMode="auto">
        <a:xfrm>
          <a:off x="9883140" y="56692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xdr:row>
      <xdr:rowOff>0</xdr:rowOff>
    </xdr:from>
    <xdr:to>
      <xdr:col>0</xdr:col>
      <xdr:colOff>304800</xdr:colOff>
      <xdr:row>40</xdr:row>
      <xdr:rowOff>121921</xdr:rowOff>
    </xdr:to>
    <xdr:sp macro="" textlink="">
      <xdr:nvSpPr>
        <xdr:cNvPr id="8298" name="AutoShape 106" descr="info">
          <a:extLst>
            <a:ext uri="{FF2B5EF4-FFF2-40B4-BE49-F238E27FC236}">
              <a16:creationId xmlns:a16="http://schemas.microsoft.com/office/drawing/2014/main" id="{61190788-07CF-5D3F-75B1-B331DE2EB8A6}"/>
            </a:ext>
          </a:extLst>
        </xdr:cNvPr>
        <xdr:cNvSpPr>
          <a:spLocks noChangeAspect="1" noChangeArrowheads="1"/>
        </xdr:cNvSpPr>
      </xdr:nvSpPr>
      <xdr:spPr bwMode="auto">
        <a:xfrm>
          <a:off x="0" y="6217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38</xdr:row>
      <xdr:rowOff>0</xdr:rowOff>
    </xdr:from>
    <xdr:to>
      <xdr:col>4</xdr:col>
      <xdr:colOff>190500</xdr:colOff>
      <xdr:row>39</xdr:row>
      <xdr:rowOff>7620</xdr:rowOff>
    </xdr:to>
    <xdr:sp macro="" textlink="">
      <xdr:nvSpPr>
        <xdr:cNvPr id="8299" name="AutoShape 107" descr="premium-lock">
          <a:hlinkClick xmlns:r="http://schemas.openxmlformats.org/officeDocument/2006/relationships" r:id="rId1"/>
          <a:extLst>
            <a:ext uri="{FF2B5EF4-FFF2-40B4-BE49-F238E27FC236}">
              <a16:creationId xmlns:a16="http://schemas.microsoft.com/office/drawing/2014/main" id="{FF2C3E60-F49E-6C94-C335-64F332628D32}"/>
            </a:ext>
          </a:extLst>
        </xdr:cNvPr>
        <xdr:cNvSpPr>
          <a:spLocks noChangeAspect="1" noChangeArrowheads="1"/>
        </xdr:cNvSpPr>
      </xdr:nvSpPr>
      <xdr:spPr bwMode="auto">
        <a:xfrm>
          <a:off x="6454140" y="60350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38</xdr:row>
      <xdr:rowOff>0</xdr:rowOff>
    </xdr:from>
    <xdr:to>
      <xdr:col>4</xdr:col>
      <xdr:colOff>190500</xdr:colOff>
      <xdr:row>39</xdr:row>
      <xdr:rowOff>7620</xdr:rowOff>
    </xdr:to>
    <xdr:sp macro="" textlink="">
      <xdr:nvSpPr>
        <xdr:cNvPr id="8300" name="AutoShape 108" descr="premium-lock">
          <a:hlinkClick xmlns:r="http://schemas.openxmlformats.org/officeDocument/2006/relationships" r:id="rId1"/>
          <a:extLst>
            <a:ext uri="{FF2B5EF4-FFF2-40B4-BE49-F238E27FC236}">
              <a16:creationId xmlns:a16="http://schemas.microsoft.com/office/drawing/2014/main" id="{4C977F14-B935-71CC-8159-7348C24F0F98}"/>
            </a:ext>
          </a:extLst>
        </xdr:cNvPr>
        <xdr:cNvSpPr>
          <a:spLocks noChangeAspect="1" noChangeArrowheads="1"/>
        </xdr:cNvSpPr>
      </xdr:nvSpPr>
      <xdr:spPr bwMode="auto">
        <a:xfrm>
          <a:off x="7002780" y="60350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38</xdr:row>
      <xdr:rowOff>0</xdr:rowOff>
    </xdr:from>
    <xdr:to>
      <xdr:col>4</xdr:col>
      <xdr:colOff>190500</xdr:colOff>
      <xdr:row>39</xdr:row>
      <xdr:rowOff>7620</xdr:rowOff>
    </xdr:to>
    <xdr:sp macro="" textlink="">
      <xdr:nvSpPr>
        <xdr:cNvPr id="8301" name="AutoShape 109" descr="premium-lock">
          <a:hlinkClick xmlns:r="http://schemas.openxmlformats.org/officeDocument/2006/relationships" r:id="rId1"/>
          <a:extLst>
            <a:ext uri="{FF2B5EF4-FFF2-40B4-BE49-F238E27FC236}">
              <a16:creationId xmlns:a16="http://schemas.microsoft.com/office/drawing/2014/main" id="{280D9213-22A6-9F2A-0358-7C2B539AC921}"/>
            </a:ext>
          </a:extLst>
        </xdr:cNvPr>
        <xdr:cNvSpPr>
          <a:spLocks noChangeAspect="1" noChangeArrowheads="1"/>
        </xdr:cNvSpPr>
      </xdr:nvSpPr>
      <xdr:spPr bwMode="auto">
        <a:xfrm>
          <a:off x="7551420" y="60350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38</xdr:row>
      <xdr:rowOff>0</xdr:rowOff>
    </xdr:from>
    <xdr:to>
      <xdr:col>4</xdr:col>
      <xdr:colOff>190500</xdr:colOff>
      <xdr:row>39</xdr:row>
      <xdr:rowOff>7620</xdr:rowOff>
    </xdr:to>
    <xdr:sp macro="" textlink="">
      <xdr:nvSpPr>
        <xdr:cNvPr id="8302" name="AutoShape 110" descr="premium-lock">
          <a:hlinkClick xmlns:r="http://schemas.openxmlformats.org/officeDocument/2006/relationships" r:id="rId1"/>
          <a:extLst>
            <a:ext uri="{FF2B5EF4-FFF2-40B4-BE49-F238E27FC236}">
              <a16:creationId xmlns:a16="http://schemas.microsoft.com/office/drawing/2014/main" id="{90487CCD-4A0D-B0A6-8993-631734375544}"/>
            </a:ext>
          </a:extLst>
        </xdr:cNvPr>
        <xdr:cNvSpPr>
          <a:spLocks noChangeAspect="1" noChangeArrowheads="1"/>
        </xdr:cNvSpPr>
      </xdr:nvSpPr>
      <xdr:spPr bwMode="auto">
        <a:xfrm>
          <a:off x="8161020" y="60350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38</xdr:row>
      <xdr:rowOff>0</xdr:rowOff>
    </xdr:from>
    <xdr:to>
      <xdr:col>4</xdr:col>
      <xdr:colOff>190500</xdr:colOff>
      <xdr:row>39</xdr:row>
      <xdr:rowOff>7620</xdr:rowOff>
    </xdr:to>
    <xdr:sp macro="" textlink="">
      <xdr:nvSpPr>
        <xdr:cNvPr id="8303" name="AutoShape 111" descr="premium-lock">
          <a:hlinkClick xmlns:r="http://schemas.openxmlformats.org/officeDocument/2006/relationships" r:id="rId1"/>
          <a:extLst>
            <a:ext uri="{FF2B5EF4-FFF2-40B4-BE49-F238E27FC236}">
              <a16:creationId xmlns:a16="http://schemas.microsoft.com/office/drawing/2014/main" id="{E989CE8B-A874-FDEB-BD05-41C5523E598C}"/>
            </a:ext>
          </a:extLst>
        </xdr:cNvPr>
        <xdr:cNvSpPr>
          <a:spLocks noChangeAspect="1" noChangeArrowheads="1"/>
        </xdr:cNvSpPr>
      </xdr:nvSpPr>
      <xdr:spPr bwMode="auto">
        <a:xfrm>
          <a:off x="9883140" y="60350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41</xdr:row>
      <xdr:rowOff>0</xdr:rowOff>
    </xdr:from>
    <xdr:to>
      <xdr:col>0</xdr:col>
      <xdr:colOff>304800</xdr:colOff>
      <xdr:row>42</xdr:row>
      <xdr:rowOff>121920</xdr:rowOff>
    </xdr:to>
    <xdr:sp macro="" textlink="">
      <xdr:nvSpPr>
        <xdr:cNvPr id="8304" name="AutoShape 112" descr="info">
          <a:extLst>
            <a:ext uri="{FF2B5EF4-FFF2-40B4-BE49-F238E27FC236}">
              <a16:creationId xmlns:a16="http://schemas.microsoft.com/office/drawing/2014/main" id="{C4754F4D-C3F8-5FC1-1500-3F104DF8B3D9}"/>
            </a:ext>
          </a:extLst>
        </xdr:cNvPr>
        <xdr:cNvSpPr>
          <a:spLocks noChangeAspect="1" noChangeArrowheads="1"/>
        </xdr:cNvSpPr>
      </xdr:nvSpPr>
      <xdr:spPr bwMode="auto">
        <a:xfrm>
          <a:off x="0" y="6583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40</xdr:row>
      <xdr:rowOff>0</xdr:rowOff>
    </xdr:from>
    <xdr:to>
      <xdr:col>4</xdr:col>
      <xdr:colOff>190500</xdr:colOff>
      <xdr:row>41</xdr:row>
      <xdr:rowOff>7619</xdr:rowOff>
    </xdr:to>
    <xdr:sp macro="" textlink="">
      <xdr:nvSpPr>
        <xdr:cNvPr id="8305" name="AutoShape 113" descr="premium-lock">
          <a:hlinkClick xmlns:r="http://schemas.openxmlformats.org/officeDocument/2006/relationships" r:id="rId1"/>
          <a:extLst>
            <a:ext uri="{FF2B5EF4-FFF2-40B4-BE49-F238E27FC236}">
              <a16:creationId xmlns:a16="http://schemas.microsoft.com/office/drawing/2014/main" id="{BAC894FB-34A2-452E-DE43-B48452FD8AEA}"/>
            </a:ext>
          </a:extLst>
        </xdr:cNvPr>
        <xdr:cNvSpPr>
          <a:spLocks noChangeAspect="1" noChangeArrowheads="1"/>
        </xdr:cNvSpPr>
      </xdr:nvSpPr>
      <xdr:spPr bwMode="auto">
        <a:xfrm>
          <a:off x="6454140" y="64008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40</xdr:row>
      <xdr:rowOff>0</xdr:rowOff>
    </xdr:from>
    <xdr:to>
      <xdr:col>4</xdr:col>
      <xdr:colOff>190500</xdr:colOff>
      <xdr:row>41</xdr:row>
      <xdr:rowOff>7619</xdr:rowOff>
    </xdr:to>
    <xdr:sp macro="" textlink="">
      <xdr:nvSpPr>
        <xdr:cNvPr id="8306" name="AutoShape 114" descr="premium-lock">
          <a:hlinkClick xmlns:r="http://schemas.openxmlformats.org/officeDocument/2006/relationships" r:id="rId1"/>
          <a:extLst>
            <a:ext uri="{FF2B5EF4-FFF2-40B4-BE49-F238E27FC236}">
              <a16:creationId xmlns:a16="http://schemas.microsoft.com/office/drawing/2014/main" id="{EF55C6A2-0017-4804-65BC-C27FDA2A05CF}"/>
            </a:ext>
          </a:extLst>
        </xdr:cNvPr>
        <xdr:cNvSpPr>
          <a:spLocks noChangeAspect="1" noChangeArrowheads="1"/>
        </xdr:cNvSpPr>
      </xdr:nvSpPr>
      <xdr:spPr bwMode="auto">
        <a:xfrm>
          <a:off x="7002780" y="64008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40</xdr:row>
      <xdr:rowOff>0</xdr:rowOff>
    </xdr:from>
    <xdr:to>
      <xdr:col>4</xdr:col>
      <xdr:colOff>190500</xdr:colOff>
      <xdr:row>41</xdr:row>
      <xdr:rowOff>7619</xdr:rowOff>
    </xdr:to>
    <xdr:sp macro="" textlink="">
      <xdr:nvSpPr>
        <xdr:cNvPr id="8307" name="AutoShape 115" descr="premium-lock">
          <a:hlinkClick xmlns:r="http://schemas.openxmlformats.org/officeDocument/2006/relationships" r:id="rId1"/>
          <a:extLst>
            <a:ext uri="{FF2B5EF4-FFF2-40B4-BE49-F238E27FC236}">
              <a16:creationId xmlns:a16="http://schemas.microsoft.com/office/drawing/2014/main" id="{1D2027AB-7743-A447-9589-3F75410C33FF}"/>
            </a:ext>
          </a:extLst>
        </xdr:cNvPr>
        <xdr:cNvSpPr>
          <a:spLocks noChangeAspect="1" noChangeArrowheads="1"/>
        </xdr:cNvSpPr>
      </xdr:nvSpPr>
      <xdr:spPr bwMode="auto">
        <a:xfrm>
          <a:off x="7551420" y="64008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40</xdr:row>
      <xdr:rowOff>0</xdr:rowOff>
    </xdr:from>
    <xdr:to>
      <xdr:col>4</xdr:col>
      <xdr:colOff>190500</xdr:colOff>
      <xdr:row>41</xdr:row>
      <xdr:rowOff>7619</xdr:rowOff>
    </xdr:to>
    <xdr:sp macro="" textlink="">
      <xdr:nvSpPr>
        <xdr:cNvPr id="8308" name="AutoShape 116" descr="premium-lock">
          <a:hlinkClick xmlns:r="http://schemas.openxmlformats.org/officeDocument/2006/relationships" r:id="rId1"/>
          <a:extLst>
            <a:ext uri="{FF2B5EF4-FFF2-40B4-BE49-F238E27FC236}">
              <a16:creationId xmlns:a16="http://schemas.microsoft.com/office/drawing/2014/main" id="{644DFB55-79E0-F414-7761-3A56B3F8108F}"/>
            </a:ext>
          </a:extLst>
        </xdr:cNvPr>
        <xdr:cNvSpPr>
          <a:spLocks noChangeAspect="1" noChangeArrowheads="1"/>
        </xdr:cNvSpPr>
      </xdr:nvSpPr>
      <xdr:spPr bwMode="auto">
        <a:xfrm>
          <a:off x="8161020" y="64008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40</xdr:row>
      <xdr:rowOff>0</xdr:rowOff>
    </xdr:from>
    <xdr:to>
      <xdr:col>4</xdr:col>
      <xdr:colOff>190500</xdr:colOff>
      <xdr:row>41</xdr:row>
      <xdr:rowOff>7619</xdr:rowOff>
    </xdr:to>
    <xdr:sp macro="" textlink="">
      <xdr:nvSpPr>
        <xdr:cNvPr id="8309" name="AutoShape 117" descr="premium-lock">
          <a:hlinkClick xmlns:r="http://schemas.openxmlformats.org/officeDocument/2006/relationships" r:id="rId1"/>
          <a:extLst>
            <a:ext uri="{FF2B5EF4-FFF2-40B4-BE49-F238E27FC236}">
              <a16:creationId xmlns:a16="http://schemas.microsoft.com/office/drawing/2014/main" id="{728C79FA-FCA3-1380-4097-B600ECB2748A}"/>
            </a:ext>
          </a:extLst>
        </xdr:cNvPr>
        <xdr:cNvSpPr>
          <a:spLocks noChangeAspect="1" noChangeArrowheads="1"/>
        </xdr:cNvSpPr>
      </xdr:nvSpPr>
      <xdr:spPr bwMode="auto">
        <a:xfrm>
          <a:off x="9883140" y="64008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xdr:row>
      <xdr:rowOff>0</xdr:rowOff>
    </xdr:from>
    <xdr:to>
      <xdr:col>0</xdr:col>
      <xdr:colOff>304800</xdr:colOff>
      <xdr:row>44</xdr:row>
      <xdr:rowOff>121920</xdr:rowOff>
    </xdr:to>
    <xdr:sp macro="" textlink="">
      <xdr:nvSpPr>
        <xdr:cNvPr id="8310" name="AutoShape 118" descr="info">
          <a:extLst>
            <a:ext uri="{FF2B5EF4-FFF2-40B4-BE49-F238E27FC236}">
              <a16:creationId xmlns:a16="http://schemas.microsoft.com/office/drawing/2014/main" id="{616D2812-A0E3-7DDA-B3F7-C81E99699E47}"/>
            </a:ext>
          </a:extLst>
        </xdr:cNvPr>
        <xdr:cNvSpPr>
          <a:spLocks noChangeAspect="1" noChangeArrowheads="1"/>
        </xdr:cNvSpPr>
      </xdr:nvSpPr>
      <xdr:spPr bwMode="auto">
        <a:xfrm>
          <a:off x="0" y="694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42</xdr:row>
      <xdr:rowOff>0</xdr:rowOff>
    </xdr:from>
    <xdr:to>
      <xdr:col>4</xdr:col>
      <xdr:colOff>190500</xdr:colOff>
      <xdr:row>43</xdr:row>
      <xdr:rowOff>7620</xdr:rowOff>
    </xdr:to>
    <xdr:sp macro="" textlink="">
      <xdr:nvSpPr>
        <xdr:cNvPr id="8311" name="AutoShape 119" descr="premium-lock">
          <a:hlinkClick xmlns:r="http://schemas.openxmlformats.org/officeDocument/2006/relationships" r:id="rId1"/>
          <a:extLst>
            <a:ext uri="{FF2B5EF4-FFF2-40B4-BE49-F238E27FC236}">
              <a16:creationId xmlns:a16="http://schemas.microsoft.com/office/drawing/2014/main" id="{4BCC54FC-7B03-60F4-FBDF-1E73D6E9841C}"/>
            </a:ext>
          </a:extLst>
        </xdr:cNvPr>
        <xdr:cNvSpPr>
          <a:spLocks noChangeAspect="1" noChangeArrowheads="1"/>
        </xdr:cNvSpPr>
      </xdr:nvSpPr>
      <xdr:spPr bwMode="auto">
        <a:xfrm>
          <a:off x="6454140" y="67665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42</xdr:row>
      <xdr:rowOff>0</xdr:rowOff>
    </xdr:from>
    <xdr:to>
      <xdr:col>4</xdr:col>
      <xdr:colOff>190500</xdr:colOff>
      <xdr:row>43</xdr:row>
      <xdr:rowOff>7620</xdr:rowOff>
    </xdr:to>
    <xdr:sp macro="" textlink="">
      <xdr:nvSpPr>
        <xdr:cNvPr id="8312" name="AutoShape 120" descr="premium-lock">
          <a:hlinkClick xmlns:r="http://schemas.openxmlformats.org/officeDocument/2006/relationships" r:id="rId1"/>
          <a:extLst>
            <a:ext uri="{FF2B5EF4-FFF2-40B4-BE49-F238E27FC236}">
              <a16:creationId xmlns:a16="http://schemas.microsoft.com/office/drawing/2014/main" id="{76A399D7-E9A7-9A76-35B8-8ACB43C82EED}"/>
            </a:ext>
          </a:extLst>
        </xdr:cNvPr>
        <xdr:cNvSpPr>
          <a:spLocks noChangeAspect="1" noChangeArrowheads="1"/>
        </xdr:cNvSpPr>
      </xdr:nvSpPr>
      <xdr:spPr bwMode="auto">
        <a:xfrm>
          <a:off x="7002780" y="67665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42</xdr:row>
      <xdr:rowOff>0</xdr:rowOff>
    </xdr:from>
    <xdr:to>
      <xdr:col>4</xdr:col>
      <xdr:colOff>190500</xdr:colOff>
      <xdr:row>43</xdr:row>
      <xdr:rowOff>7620</xdr:rowOff>
    </xdr:to>
    <xdr:sp macro="" textlink="">
      <xdr:nvSpPr>
        <xdr:cNvPr id="8313" name="AutoShape 121" descr="premium-lock">
          <a:hlinkClick xmlns:r="http://schemas.openxmlformats.org/officeDocument/2006/relationships" r:id="rId1"/>
          <a:extLst>
            <a:ext uri="{FF2B5EF4-FFF2-40B4-BE49-F238E27FC236}">
              <a16:creationId xmlns:a16="http://schemas.microsoft.com/office/drawing/2014/main" id="{B818EA32-6579-438A-64AF-179C87AE0288}"/>
            </a:ext>
          </a:extLst>
        </xdr:cNvPr>
        <xdr:cNvSpPr>
          <a:spLocks noChangeAspect="1" noChangeArrowheads="1"/>
        </xdr:cNvSpPr>
      </xdr:nvSpPr>
      <xdr:spPr bwMode="auto">
        <a:xfrm>
          <a:off x="7551420" y="67665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42</xdr:row>
      <xdr:rowOff>0</xdr:rowOff>
    </xdr:from>
    <xdr:to>
      <xdr:col>4</xdr:col>
      <xdr:colOff>190500</xdr:colOff>
      <xdr:row>43</xdr:row>
      <xdr:rowOff>7620</xdr:rowOff>
    </xdr:to>
    <xdr:sp macro="" textlink="">
      <xdr:nvSpPr>
        <xdr:cNvPr id="8314" name="AutoShape 122" descr="premium-lock">
          <a:hlinkClick xmlns:r="http://schemas.openxmlformats.org/officeDocument/2006/relationships" r:id="rId1"/>
          <a:extLst>
            <a:ext uri="{FF2B5EF4-FFF2-40B4-BE49-F238E27FC236}">
              <a16:creationId xmlns:a16="http://schemas.microsoft.com/office/drawing/2014/main" id="{4FF07C93-E18B-4034-4CA6-DF2C51B5BB78}"/>
            </a:ext>
          </a:extLst>
        </xdr:cNvPr>
        <xdr:cNvSpPr>
          <a:spLocks noChangeAspect="1" noChangeArrowheads="1"/>
        </xdr:cNvSpPr>
      </xdr:nvSpPr>
      <xdr:spPr bwMode="auto">
        <a:xfrm>
          <a:off x="8161020" y="67665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42</xdr:row>
      <xdr:rowOff>0</xdr:rowOff>
    </xdr:from>
    <xdr:to>
      <xdr:col>4</xdr:col>
      <xdr:colOff>190500</xdr:colOff>
      <xdr:row>43</xdr:row>
      <xdr:rowOff>7620</xdr:rowOff>
    </xdr:to>
    <xdr:sp macro="" textlink="">
      <xdr:nvSpPr>
        <xdr:cNvPr id="8315" name="AutoShape 123" descr="premium-lock">
          <a:hlinkClick xmlns:r="http://schemas.openxmlformats.org/officeDocument/2006/relationships" r:id="rId1"/>
          <a:extLst>
            <a:ext uri="{FF2B5EF4-FFF2-40B4-BE49-F238E27FC236}">
              <a16:creationId xmlns:a16="http://schemas.microsoft.com/office/drawing/2014/main" id="{B1C7B29A-6A24-138B-D790-F172DAD4CD16}"/>
            </a:ext>
          </a:extLst>
        </xdr:cNvPr>
        <xdr:cNvSpPr>
          <a:spLocks noChangeAspect="1" noChangeArrowheads="1"/>
        </xdr:cNvSpPr>
      </xdr:nvSpPr>
      <xdr:spPr bwMode="auto">
        <a:xfrm>
          <a:off x="9883140" y="67665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xdr:row>
      <xdr:rowOff>0</xdr:rowOff>
    </xdr:from>
    <xdr:to>
      <xdr:col>0</xdr:col>
      <xdr:colOff>304800</xdr:colOff>
      <xdr:row>46</xdr:row>
      <xdr:rowOff>121919</xdr:rowOff>
    </xdr:to>
    <xdr:sp macro="" textlink="">
      <xdr:nvSpPr>
        <xdr:cNvPr id="8316" name="AutoShape 124" descr="info">
          <a:extLst>
            <a:ext uri="{FF2B5EF4-FFF2-40B4-BE49-F238E27FC236}">
              <a16:creationId xmlns:a16="http://schemas.microsoft.com/office/drawing/2014/main" id="{738D2E64-D0EF-4A04-68BC-8E5A2C00181E}"/>
            </a:ext>
          </a:extLst>
        </xdr:cNvPr>
        <xdr:cNvSpPr>
          <a:spLocks noChangeAspect="1" noChangeArrowheads="1"/>
        </xdr:cNvSpPr>
      </xdr:nvSpPr>
      <xdr:spPr bwMode="auto">
        <a:xfrm>
          <a:off x="0" y="7315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44</xdr:row>
      <xdr:rowOff>0</xdr:rowOff>
    </xdr:from>
    <xdr:to>
      <xdr:col>4</xdr:col>
      <xdr:colOff>190500</xdr:colOff>
      <xdr:row>45</xdr:row>
      <xdr:rowOff>7621</xdr:rowOff>
    </xdr:to>
    <xdr:sp macro="" textlink="">
      <xdr:nvSpPr>
        <xdr:cNvPr id="8317" name="AutoShape 125" descr="premium-lock">
          <a:hlinkClick xmlns:r="http://schemas.openxmlformats.org/officeDocument/2006/relationships" r:id="rId1"/>
          <a:extLst>
            <a:ext uri="{FF2B5EF4-FFF2-40B4-BE49-F238E27FC236}">
              <a16:creationId xmlns:a16="http://schemas.microsoft.com/office/drawing/2014/main" id="{6011F15D-AD81-4C8D-C560-181AEA23D171}"/>
            </a:ext>
          </a:extLst>
        </xdr:cNvPr>
        <xdr:cNvSpPr>
          <a:spLocks noChangeAspect="1" noChangeArrowheads="1"/>
        </xdr:cNvSpPr>
      </xdr:nvSpPr>
      <xdr:spPr bwMode="auto">
        <a:xfrm>
          <a:off x="6454140" y="71323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44</xdr:row>
      <xdr:rowOff>0</xdr:rowOff>
    </xdr:from>
    <xdr:to>
      <xdr:col>4</xdr:col>
      <xdr:colOff>190500</xdr:colOff>
      <xdr:row>45</xdr:row>
      <xdr:rowOff>7621</xdr:rowOff>
    </xdr:to>
    <xdr:sp macro="" textlink="">
      <xdr:nvSpPr>
        <xdr:cNvPr id="8318" name="AutoShape 126" descr="premium-lock">
          <a:hlinkClick xmlns:r="http://schemas.openxmlformats.org/officeDocument/2006/relationships" r:id="rId1"/>
          <a:extLst>
            <a:ext uri="{FF2B5EF4-FFF2-40B4-BE49-F238E27FC236}">
              <a16:creationId xmlns:a16="http://schemas.microsoft.com/office/drawing/2014/main" id="{A3B809C1-A6E2-3C64-E47C-F59E0D1F713F}"/>
            </a:ext>
          </a:extLst>
        </xdr:cNvPr>
        <xdr:cNvSpPr>
          <a:spLocks noChangeAspect="1" noChangeArrowheads="1"/>
        </xdr:cNvSpPr>
      </xdr:nvSpPr>
      <xdr:spPr bwMode="auto">
        <a:xfrm>
          <a:off x="7002780" y="71323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44</xdr:row>
      <xdr:rowOff>0</xdr:rowOff>
    </xdr:from>
    <xdr:to>
      <xdr:col>4</xdr:col>
      <xdr:colOff>190500</xdr:colOff>
      <xdr:row>45</xdr:row>
      <xdr:rowOff>7621</xdr:rowOff>
    </xdr:to>
    <xdr:sp macro="" textlink="">
      <xdr:nvSpPr>
        <xdr:cNvPr id="8319" name="AutoShape 127" descr="premium-lock">
          <a:hlinkClick xmlns:r="http://schemas.openxmlformats.org/officeDocument/2006/relationships" r:id="rId1"/>
          <a:extLst>
            <a:ext uri="{FF2B5EF4-FFF2-40B4-BE49-F238E27FC236}">
              <a16:creationId xmlns:a16="http://schemas.microsoft.com/office/drawing/2014/main" id="{8E64D74B-8F1E-F933-8903-ABAF4DD9E40E}"/>
            </a:ext>
          </a:extLst>
        </xdr:cNvPr>
        <xdr:cNvSpPr>
          <a:spLocks noChangeAspect="1" noChangeArrowheads="1"/>
        </xdr:cNvSpPr>
      </xdr:nvSpPr>
      <xdr:spPr bwMode="auto">
        <a:xfrm>
          <a:off x="7551420" y="71323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44</xdr:row>
      <xdr:rowOff>0</xdr:rowOff>
    </xdr:from>
    <xdr:to>
      <xdr:col>4</xdr:col>
      <xdr:colOff>190500</xdr:colOff>
      <xdr:row>45</xdr:row>
      <xdr:rowOff>7621</xdr:rowOff>
    </xdr:to>
    <xdr:sp macro="" textlink="">
      <xdr:nvSpPr>
        <xdr:cNvPr id="8320" name="AutoShape 128" descr="premium-lock">
          <a:hlinkClick xmlns:r="http://schemas.openxmlformats.org/officeDocument/2006/relationships" r:id="rId1"/>
          <a:extLst>
            <a:ext uri="{FF2B5EF4-FFF2-40B4-BE49-F238E27FC236}">
              <a16:creationId xmlns:a16="http://schemas.microsoft.com/office/drawing/2014/main" id="{988B4E70-662D-D6DC-C710-5AB71E23FCF5}"/>
            </a:ext>
          </a:extLst>
        </xdr:cNvPr>
        <xdr:cNvSpPr>
          <a:spLocks noChangeAspect="1" noChangeArrowheads="1"/>
        </xdr:cNvSpPr>
      </xdr:nvSpPr>
      <xdr:spPr bwMode="auto">
        <a:xfrm>
          <a:off x="8161020" y="71323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44</xdr:row>
      <xdr:rowOff>0</xdr:rowOff>
    </xdr:from>
    <xdr:to>
      <xdr:col>4</xdr:col>
      <xdr:colOff>190500</xdr:colOff>
      <xdr:row>45</xdr:row>
      <xdr:rowOff>7621</xdr:rowOff>
    </xdr:to>
    <xdr:sp macro="" textlink="">
      <xdr:nvSpPr>
        <xdr:cNvPr id="8321" name="AutoShape 129" descr="premium-lock">
          <a:hlinkClick xmlns:r="http://schemas.openxmlformats.org/officeDocument/2006/relationships" r:id="rId1"/>
          <a:extLst>
            <a:ext uri="{FF2B5EF4-FFF2-40B4-BE49-F238E27FC236}">
              <a16:creationId xmlns:a16="http://schemas.microsoft.com/office/drawing/2014/main" id="{CE5AF2E3-3C7A-3021-D890-3DC06A92BF26}"/>
            </a:ext>
          </a:extLst>
        </xdr:cNvPr>
        <xdr:cNvSpPr>
          <a:spLocks noChangeAspect="1" noChangeArrowheads="1"/>
        </xdr:cNvSpPr>
      </xdr:nvSpPr>
      <xdr:spPr bwMode="auto">
        <a:xfrm>
          <a:off x="9883140" y="71323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xdr:row>
      <xdr:rowOff>0</xdr:rowOff>
    </xdr:from>
    <xdr:to>
      <xdr:col>0</xdr:col>
      <xdr:colOff>304800</xdr:colOff>
      <xdr:row>48</xdr:row>
      <xdr:rowOff>121920</xdr:rowOff>
    </xdr:to>
    <xdr:sp macro="" textlink="">
      <xdr:nvSpPr>
        <xdr:cNvPr id="8322" name="AutoShape 130" descr="info">
          <a:extLst>
            <a:ext uri="{FF2B5EF4-FFF2-40B4-BE49-F238E27FC236}">
              <a16:creationId xmlns:a16="http://schemas.microsoft.com/office/drawing/2014/main" id="{D2FC7CB3-FA34-D4CF-27CF-76936459B5E6}"/>
            </a:ext>
          </a:extLst>
        </xdr:cNvPr>
        <xdr:cNvSpPr>
          <a:spLocks noChangeAspect="1" noChangeArrowheads="1"/>
        </xdr:cNvSpPr>
      </xdr:nvSpPr>
      <xdr:spPr bwMode="auto">
        <a:xfrm>
          <a:off x="0" y="76809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33</xdr:row>
      <xdr:rowOff>0</xdr:rowOff>
    </xdr:from>
    <xdr:to>
      <xdr:col>5</xdr:col>
      <xdr:colOff>304800</xdr:colOff>
      <xdr:row>34</xdr:row>
      <xdr:rowOff>121921</xdr:rowOff>
    </xdr:to>
    <xdr:sp macro="" textlink="">
      <xdr:nvSpPr>
        <xdr:cNvPr id="8323" name="AutoShape 131" descr="info">
          <a:extLst>
            <a:ext uri="{FF2B5EF4-FFF2-40B4-BE49-F238E27FC236}">
              <a16:creationId xmlns:a16="http://schemas.microsoft.com/office/drawing/2014/main" id="{FDB9C7BD-757B-38C8-9542-56C9A739F926}"/>
            </a:ext>
          </a:extLst>
        </xdr:cNvPr>
        <xdr:cNvSpPr>
          <a:spLocks noChangeAspect="1" noChangeArrowheads="1"/>
        </xdr:cNvSpPr>
      </xdr:nvSpPr>
      <xdr:spPr bwMode="auto">
        <a:xfrm>
          <a:off x="4191000" y="5120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32</xdr:row>
      <xdr:rowOff>0</xdr:rowOff>
    </xdr:from>
    <xdr:to>
      <xdr:col>9</xdr:col>
      <xdr:colOff>190500</xdr:colOff>
      <xdr:row>33</xdr:row>
      <xdr:rowOff>7620</xdr:rowOff>
    </xdr:to>
    <xdr:sp macro="" textlink="">
      <xdr:nvSpPr>
        <xdr:cNvPr id="8324" name="AutoShape 132" descr="premium-lock">
          <a:hlinkClick xmlns:r="http://schemas.openxmlformats.org/officeDocument/2006/relationships" r:id="rId1"/>
          <a:extLst>
            <a:ext uri="{FF2B5EF4-FFF2-40B4-BE49-F238E27FC236}">
              <a16:creationId xmlns:a16="http://schemas.microsoft.com/office/drawing/2014/main" id="{0A5A7A87-1F9C-E95C-3C90-5618163B9383}"/>
            </a:ext>
          </a:extLst>
        </xdr:cNvPr>
        <xdr:cNvSpPr>
          <a:spLocks noChangeAspect="1" noChangeArrowheads="1"/>
        </xdr:cNvSpPr>
      </xdr:nvSpPr>
      <xdr:spPr bwMode="auto">
        <a:xfrm>
          <a:off x="10454640" y="49377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32</xdr:row>
      <xdr:rowOff>0</xdr:rowOff>
    </xdr:from>
    <xdr:to>
      <xdr:col>9</xdr:col>
      <xdr:colOff>190500</xdr:colOff>
      <xdr:row>33</xdr:row>
      <xdr:rowOff>7620</xdr:rowOff>
    </xdr:to>
    <xdr:sp macro="" textlink="">
      <xdr:nvSpPr>
        <xdr:cNvPr id="8325" name="AutoShape 133" descr="premium-lock">
          <a:hlinkClick xmlns:r="http://schemas.openxmlformats.org/officeDocument/2006/relationships" r:id="rId1"/>
          <a:extLst>
            <a:ext uri="{FF2B5EF4-FFF2-40B4-BE49-F238E27FC236}">
              <a16:creationId xmlns:a16="http://schemas.microsoft.com/office/drawing/2014/main" id="{C3A98400-9F36-E99F-291E-4F209B09D71C}"/>
            </a:ext>
          </a:extLst>
        </xdr:cNvPr>
        <xdr:cNvSpPr>
          <a:spLocks noChangeAspect="1" noChangeArrowheads="1"/>
        </xdr:cNvSpPr>
      </xdr:nvSpPr>
      <xdr:spPr bwMode="auto">
        <a:xfrm>
          <a:off x="11026140" y="49377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32</xdr:row>
      <xdr:rowOff>0</xdr:rowOff>
    </xdr:from>
    <xdr:to>
      <xdr:col>9</xdr:col>
      <xdr:colOff>190500</xdr:colOff>
      <xdr:row>33</xdr:row>
      <xdr:rowOff>7620</xdr:rowOff>
    </xdr:to>
    <xdr:sp macro="" textlink="">
      <xdr:nvSpPr>
        <xdr:cNvPr id="8326" name="AutoShape 134" descr="premium-lock">
          <a:hlinkClick xmlns:r="http://schemas.openxmlformats.org/officeDocument/2006/relationships" r:id="rId1"/>
          <a:extLst>
            <a:ext uri="{FF2B5EF4-FFF2-40B4-BE49-F238E27FC236}">
              <a16:creationId xmlns:a16="http://schemas.microsoft.com/office/drawing/2014/main" id="{2C2C40B9-72A8-B01D-9FF3-BD8F04A2CE6F}"/>
            </a:ext>
          </a:extLst>
        </xdr:cNvPr>
        <xdr:cNvSpPr>
          <a:spLocks noChangeAspect="1" noChangeArrowheads="1"/>
        </xdr:cNvSpPr>
      </xdr:nvSpPr>
      <xdr:spPr bwMode="auto">
        <a:xfrm>
          <a:off x="11628120" y="49377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32</xdr:row>
      <xdr:rowOff>0</xdr:rowOff>
    </xdr:from>
    <xdr:to>
      <xdr:col>9</xdr:col>
      <xdr:colOff>190500</xdr:colOff>
      <xdr:row>33</xdr:row>
      <xdr:rowOff>7620</xdr:rowOff>
    </xdr:to>
    <xdr:sp macro="" textlink="">
      <xdr:nvSpPr>
        <xdr:cNvPr id="8327" name="AutoShape 135" descr="premium-lock">
          <a:hlinkClick xmlns:r="http://schemas.openxmlformats.org/officeDocument/2006/relationships" r:id="rId1"/>
          <a:extLst>
            <a:ext uri="{FF2B5EF4-FFF2-40B4-BE49-F238E27FC236}">
              <a16:creationId xmlns:a16="http://schemas.microsoft.com/office/drawing/2014/main" id="{7305FDDB-4024-005E-A0A0-B662CA7A91BA}"/>
            </a:ext>
          </a:extLst>
        </xdr:cNvPr>
        <xdr:cNvSpPr>
          <a:spLocks noChangeAspect="1" noChangeArrowheads="1"/>
        </xdr:cNvSpPr>
      </xdr:nvSpPr>
      <xdr:spPr bwMode="auto">
        <a:xfrm>
          <a:off x="12237720" y="49377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32</xdr:row>
      <xdr:rowOff>0</xdr:rowOff>
    </xdr:from>
    <xdr:to>
      <xdr:col>9</xdr:col>
      <xdr:colOff>190500</xdr:colOff>
      <xdr:row>33</xdr:row>
      <xdr:rowOff>7620</xdr:rowOff>
    </xdr:to>
    <xdr:sp macro="" textlink="">
      <xdr:nvSpPr>
        <xdr:cNvPr id="8328" name="AutoShape 136" descr="premium-lock">
          <a:hlinkClick xmlns:r="http://schemas.openxmlformats.org/officeDocument/2006/relationships" r:id="rId1"/>
          <a:extLst>
            <a:ext uri="{FF2B5EF4-FFF2-40B4-BE49-F238E27FC236}">
              <a16:creationId xmlns:a16="http://schemas.microsoft.com/office/drawing/2014/main" id="{1E086635-5536-E854-2C6E-B7E1DAC1EB99}"/>
            </a:ext>
          </a:extLst>
        </xdr:cNvPr>
        <xdr:cNvSpPr>
          <a:spLocks noChangeAspect="1" noChangeArrowheads="1"/>
        </xdr:cNvSpPr>
      </xdr:nvSpPr>
      <xdr:spPr bwMode="auto">
        <a:xfrm>
          <a:off x="12847320" y="49377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35</xdr:row>
      <xdr:rowOff>0</xdr:rowOff>
    </xdr:from>
    <xdr:to>
      <xdr:col>5</xdr:col>
      <xdr:colOff>304800</xdr:colOff>
      <xdr:row>36</xdr:row>
      <xdr:rowOff>121920</xdr:rowOff>
    </xdr:to>
    <xdr:sp macro="" textlink="">
      <xdr:nvSpPr>
        <xdr:cNvPr id="8329" name="AutoShape 137" descr="info">
          <a:extLst>
            <a:ext uri="{FF2B5EF4-FFF2-40B4-BE49-F238E27FC236}">
              <a16:creationId xmlns:a16="http://schemas.microsoft.com/office/drawing/2014/main" id="{74595FDA-0E13-CCFA-36A2-BD2D66725D67}"/>
            </a:ext>
          </a:extLst>
        </xdr:cNvPr>
        <xdr:cNvSpPr>
          <a:spLocks noChangeAspect="1" noChangeArrowheads="1"/>
        </xdr:cNvSpPr>
      </xdr:nvSpPr>
      <xdr:spPr bwMode="auto">
        <a:xfrm>
          <a:off x="4191000" y="548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34</xdr:row>
      <xdr:rowOff>0</xdr:rowOff>
    </xdr:from>
    <xdr:to>
      <xdr:col>9</xdr:col>
      <xdr:colOff>190500</xdr:colOff>
      <xdr:row>35</xdr:row>
      <xdr:rowOff>7619</xdr:rowOff>
    </xdr:to>
    <xdr:sp macro="" textlink="">
      <xdr:nvSpPr>
        <xdr:cNvPr id="8330" name="AutoShape 138" descr="premium-lock">
          <a:hlinkClick xmlns:r="http://schemas.openxmlformats.org/officeDocument/2006/relationships" r:id="rId1"/>
          <a:extLst>
            <a:ext uri="{FF2B5EF4-FFF2-40B4-BE49-F238E27FC236}">
              <a16:creationId xmlns:a16="http://schemas.microsoft.com/office/drawing/2014/main" id="{7CB3EE90-29DF-4848-1C4D-63DFBA4E64C1}"/>
            </a:ext>
          </a:extLst>
        </xdr:cNvPr>
        <xdr:cNvSpPr>
          <a:spLocks noChangeAspect="1" noChangeArrowheads="1"/>
        </xdr:cNvSpPr>
      </xdr:nvSpPr>
      <xdr:spPr bwMode="auto">
        <a:xfrm>
          <a:off x="10454640" y="53035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34</xdr:row>
      <xdr:rowOff>0</xdr:rowOff>
    </xdr:from>
    <xdr:to>
      <xdr:col>9</xdr:col>
      <xdr:colOff>190500</xdr:colOff>
      <xdr:row>35</xdr:row>
      <xdr:rowOff>7619</xdr:rowOff>
    </xdr:to>
    <xdr:sp macro="" textlink="">
      <xdr:nvSpPr>
        <xdr:cNvPr id="8331" name="AutoShape 139" descr="premium-lock">
          <a:hlinkClick xmlns:r="http://schemas.openxmlformats.org/officeDocument/2006/relationships" r:id="rId1"/>
          <a:extLst>
            <a:ext uri="{FF2B5EF4-FFF2-40B4-BE49-F238E27FC236}">
              <a16:creationId xmlns:a16="http://schemas.microsoft.com/office/drawing/2014/main" id="{5B9BB42B-5F20-17C0-3FF7-EA6BA7AA5339}"/>
            </a:ext>
          </a:extLst>
        </xdr:cNvPr>
        <xdr:cNvSpPr>
          <a:spLocks noChangeAspect="1" noChangeArrowheads="1"/>
        </xdr:cNvSpPr>
      </xdr:nvSpPr>
      <xdr:spPr bwMode="auto">
        <a:xfrm>
          <a:off x="11026140" y="53035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34</xdr:row>
      <xdr:rowOff>0</xdr:rowOff>
    </xdr:from>
    <xdr:to>
      <xdr:col>9</xdr:col>
      <xdr:colOff>190500</xdr:colOff>
      <xdr:row>35</xdr:row>
      <xdr:rowOff>7619</xdr:rowOff>
    </xdr:to>
    <xdr:sp macro="" textlink="">
      <xdr:nvSpPr>
        <xdr:cNvPr id="8332" name="AutoShape 140" descr="premium-lock">
          <a:hlinkClick xmlns:r="http://schemas.openxmlformats.org/officeDocument/2006/relationships" r:id="rId1"/>
          <a:extLst>
            <a:ext uri="{FF2B5EF4-FFF2-40B4-BE49-F238E27FC236}">
              <a16:creationId xmlns:a16="http://schemas.microsoft.com/office/drawing/2014/main" id="{DB8A3809-34F7-2E57-ED94-660400015A8B}"/>
            </a:ext>
          </a:extLst>
        </xdr:cNvPr>
        <xdr:cNvSpPr>
          <a:spLocks noChangeAspect="1" noChangeArrowheads="1"/>
        </xdr:cNvSpPr>
      </xdr:nvSpPr>
      <xdr:spPr bwMode="auto">
        <a:xfrm>
          <a:off x="11628120" y="53035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34</xdr:row>
      <xdr:rowOff>0</xdr:rowOff>
    </xdr:from>
    <xdr:to>
      <xdr:col>9</xdr:col>
      <xdr:colOff>190500</xdr:colOff>
      <xdr:row>35</xdr:row>
      <xdr:rowOff>7619</xdr:rowOff>
    </xdr:to>
    <xdr:sp macro="" textlink="">
      <xdr:nvSpPr>
        <xdr:cNvPr id="8333" name="AutoShape 141" descr="premium-lock">
          <a:hlinkClick xmlns:r="http://schemas.openxmlformats.org/officeDocument/2006/relationships" r:id="rId1"/>
          <a:extLst>
            <a:ext uri="{FF2B5EF4-FFF2-40B4-BE49-F238E27FC236}">
              <a16:creationId xmlns:a16="http://schemas.microsoft.com/office/drawing/2014/main" id="{4F27CEB1-E9C8-7914-19E8-0574DD22807C}"/>
            </a:ext>
          </a:extLst>
        </xdr:cNvPr>
        <xdr:cNvSpPr>
          <a:spLocks noChangeAspect="1" noChangeArrowheads="1"/>
        </xdr:cNvSpPr>
      </xdr:nvSpPr>
      <xdr:spPr bwMode="auto">
        <a:xfrm>
          <a:off x="12237720" y="53035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34</xdr:row>
      <xdr:rowOff>0</xdr:rowOff>
    </xdr:from>
    <xdr:to>
      <xdr:col>9</xdr:col>
      <xdr:colOff>190500</xdr:colOff>
      <xdr:row>35</xdr:row>
      <xdr:rowOff>7619</xdr:rowOff>
    </xdr:to>
    <xdr:sp macro="" textlink="">
      <xdr:nvSpPr>
        <xdr:cNvPr id="8334" name="AutoShape 142" descr="premium-lock">
          <a:hlinkClick xmlns:r="http://schemas.openxmlformats.org/officeDocument/2006/relationships" r:id="rId1"/>
          <a:extLst>
            <a:ext uri="{FF2B5EF4-FFF2-40B4-BE49-F238E27FC236}">
              <a16:creationId xmlns:a16="http://schemas.microsoft.com/office/drawing/2014/main" id="{E146144F-ABF4-6EA2-C5D1-1F6A90DD8532}"/>
            </a:ext>
          </a:extLst>
        </xdr:cNvPr>
        <xdr:cNvSpPr>
          <a:spLocks noChangeAspect="1" noChangeArrowheads="1"/>
        </xdr:cNvSpPr>
      </xdr:nvSpPr>
      <xdr:spPr bwMode="auto">
        <a:xfrm>
          <a:off x="12847320" y="53035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37</xdr:row>
      <xdr:rowOff>0</xdr:rowOff>
    </xdr:from>
    <xdr:to>
      <xdr:col>5</xdr:col>
      <xdr:colOff>304800</xdr:colOff>
      <xdr:row>38</xdr:row>
      <xdr:rowOff>121920</xdr:rowOff>
    </xdr:to>
    <xdr:sp macro="" textlink="">
      <xdr:nvSpPr>
        <xdr:cNvPr id="8335" name="AutoShape 143" descr="info">
          <a:extLst>
            <a:ext uri="{FF2B5EF4-FFF2-40B4-BE49-F238E27FC236}">
              <a16:creationId xmlns:a16="http://schemas.microsoft.com/office/drawing/2014/main" id="{450D7587-DC30-E8DC-123E-A4AEE0C3A720}"/>
            </a:ext>
          </a:extLst>
        </xdr:cNvPr>
        <xdr:cNvSpPr>
          <a:spLocks noChangeAspect="1" noChangeArrowheads="1"/>
        </xdr:cNvSpPr>
      </xdr:nvSpPr>
      <xdr:spPr bwMode="auto">
        <a:xfrm>
          <a:off x="4191000" y="5852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36</xdr:row>
      <xdr:rowOff>0</xdr:rowOff>
    </xdr:from>
    <xdr:to>
      <xdr:col>9</xdr:col>
      <xdr:colOff>190500</xdr:colOff>
      <xdr:row>37</xdr:row>
      <xdr:rowOff>7620</xdr:rowOff>
    </xdr:to>
    <xdr:sp macro="" textlink="">
      <xdr:nvSpPr>
        <xdr:cNvPr id="8336" name="AutoShape 144" descr="premium-lock">
          <a:hlinkClick xmlns:r="http://schemas.openxmlformats.org/officeDocument/2006/relationships" r:id="rId1"/>
          <a:extLst>
            <a:ext uri="{FF2B5EF4-FFF2-40B4-BE49-F238E27FC236}">
              <a16:creationId xmlns:a16="http://schemas.microsoft.com/office/drawing/2014/main" id="{35B9EEDC-6B9B-A1CC-2304-F36D84469BC2}"/>
            </a:ext>
          </a:extLst>
        </xdr:cNvPr>
        <xdr:cNvSpPr>
          <a:spLocks noChangeAspect="1" noChangeArrowheads="1"/>
        </xdr:cNvSpPr>
      </xdr:nvSpPr>
      <xdr:spPr bwMode="auto">
        <a:xfrm>
          <a:off x="10454640" y="56692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36</xdr:row>
      <xdr:rowOff>0</xdr:rowOff>
    </xdr:from>
    <xdr:to>
      <xdr:col>9</xdr:col>
      <xdr:colOff>190500</xdr:colOff>
      <xdr:row>37</xdr:row>
      <xdr:rowOff>7620</xdr:rowOff>
    </xdr:to>
    <xdr:sp macro="" textlink="">
      <xdr:nvSpPr>
        <xdr:cNvPr id="8337" name="AutoShape 145" descr="premium-lock">
          <a:hlinkClick xmlns:r="http://schemas.openxmlformats.org/officeDocument/2006/relationships" r:id="rId1"/>
          <a:extLst>
            <a:ext uri="{FF2B5EF4-FFF2-40B4-BE49-F238E27FC236}">
              <a16:creationId xmlns:a16="http://schemas.microsoft.com/office/drawing/2014/main" id="{7943FA77-D994-F2A3-3541-2D3A2237D5DF}"/>
            </a:ext>
          </a:extLst>
        </xdr:cNvPr>
        <xdr:cNvSpPr>
          <a:spLocks noChangeAspect="1" noChangeArrowheads="1"/>
        </xdr:cNvSpPr>
      </xdr:nvSpPr>
      <xdr:spPr bwMode="auto">
        <a:xfrm>
          <a:off x="11026140" y="56692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36</xdr:row>
      <xdr:rowOff>0</xdr:rowOff>
    </xdr:from>
    <xdr:to>
      <xdr:col>9</xdr:col>
      <xdr:colOff>190500</xdr:colOff>
      <xdr:row>37</xdr:row>
      <xdr:rowOff>7620</xdr:rowOff>
    </xdr:to>
    <xdr:sp macro="" textlink="">
      <xdr:nvSpPr>
        <xdr:cNvPr id="8338" name="AutoShape 146" descr="premium-lock">
          <a:hlinkClick xmlns:r="http://schemas.openxmlformats.org/officeDocument/2006/relationships" r:id="rId1"/>
          <a:extLst>
            <a:ext uri="{FF2B5EF4-FFF2-40B4-BE49-F238E27FC236}">
              <a16:creationId xmlns:a16="http://schemas.microsoft.com/office/drawing/2014/main" id="{D84EE123-EB4E-5512-4C41-3F55226AA2FF}"/>
            </a:ext>
          </a:extLst>
        </xdr:cNvPr>
        <xdr:cNvSpPr>
          <a:spLocks noChangeAspect="1" noChangeArrowheads="1"/>
        </xdr:cNvSpPr>
      </xdr:nvSpPr>
      <xdr:spPr bwMode="auto">
        <a:xfrm>
          <a:off x="11628120" y="56692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36</xdr:row>
      <xdr:rowOff>0</xdr:rowOff>
    </xdr:from>
    <xdr:to>
      <xdr:col>9</xdr:col>
      <xdr:colOff>190500</xdr:colOff>
      <xdr:row>37</xdr:row>
      <xdr:rowOff>7620</xdr:rowOff>
    </xdr:to>
    <xdr:sp macro="" textlink="">
      <xdr:nvSpPr>
        <xdr:cNvPr id="8339" name="AutoShape 147" descr="premium-lock">
          <a:hlinkClick xmlns:r="http://schemas.openxmlformats.org/officeDocument/2006/relationships" r:id="rId1"/>
          <a:extLst>
            <a:ext uri="{FF2B5EF4-FFF2-40B4-BE49-F238E27FC236}">
              <a16:creationId xmlns:a16="http://schemas.microsoft.com/office/drawing/2014/main" id="{5BDD6C64-2387-97D3-74D4-CE2035DF4BCA}"/>
            </a:ext>
          </a:extLst>
        </xdr:cNvPr>
        <xdr:cNvSpPr>
          <a:spLocks noChangeAspect="1" noChangeArrowheads="1"/>
        </xdr:cNvSpPr>
      </xdr:nvSpPr>
      <xdr:spPr bwMode="auto">
        <a:xfrm>
          <a:off x="12237720" y="56692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36</xdr:row>
      <xdr:rowOff>0</xdr:rowOff>
    </xdr:from>
    <xdr:to>
      <xdr:col>9</xdr:col>
      <xdr:colOff>190500</xdr:colOff>
      <xdr:row>37</xdr:row>
      <xdr:rowOff>7620</xdr:rowOff>
    </xdr:to>
    <xdr:sp macro="" textlink="">
      <xdr:nvSpPr>
        <xdr:cNvPr id="8340" name="AutoShape 148" descr="premium-lock">
          <a:hlinkClick xmlns:r="http://schemas.openxmlformats.org/officeDocument/2006/relationships" r:id="rId1"/>
          <a:extLst>
            <a:ext uri="{FF2B5EF4-FFF2-40B4-BE49-F238E27FC236}">
              <a16:creationId xmlns:a16="http://schemas.microsoft.com/office/drawing/2014/main" id="{8CF13D73-01C0-4AB4-839D-F947522C022B}"/>
            </a:ext>
          </a:extLst>
        </xdr:cNvPr>
        <xdr:cNvSpPr>
          <a:spLocks noChangeAspect="1" noChangeArrowheads="1"/>
        </xdr:cNvSpPr>
      </xdr:nvSpPr>
      <xdr:spPr bwMode="auto">
        <a:xfrm>
          <a:off x="12847320" y="56692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39</xdr:row>
      <xdr:rowOff>0</xdr:rowOff>
    </xdr:from>
    <xdr:to>
      <xdr:col>5</xdr:col>
      <xdr:colOff>304800</xdr:colOff>
      <xdr:row>40</xdr:row>
      <xdr:rowOff>121921</xdr:rowOff>
    </xdr:to>
    <xdr:sp macro="" textlink="">
      <xdr:nvSpPr>
        <xdr:cNvPr id="8341" name="AutoShape 149" descr="info">
          <a:extLst>
            <a:ext uri="{FF2B5EF4-FFF2-40B4-BE49-F238E27FC236}">
              <a16:creationId xmlns:a16="http://schemas.microsoft.com/office/drawing/2014/main" id="{0F7F118D-7D9C-BEAB-0A6A-CCD406347D3F}"/>
            </a:ext>
          </a:extLst>
        </xdr:cNvPr>
        <xdr:cNvSpPr>
          <a:spLocks noChangeAspect="1" noChangeArrowheads="1"/>
        </xdr:cNvSpPr>
      </xdr:nvSpPr>
      <xdr:spPr bwMode="auto">
        <a:xfrm>
          <a:off x="4191000" y="6217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38</xdr:row>
      <xdr:rowOff>0</xdr:rowOff>
    </xdr:from>
    <xdr:to>
      <xdr:col>9</xdr:col>
      <xdr:colOff>190500</xdr:colOff>
      <xdr:row>39</xdr:row>
      <xdr:rowOff>7620</xdr:rowOff>
    </xdr:to>
    <xdr:sp macro="" textlink="">
      <xdr:nvSpPr>
        <xdr:cNvPr id="8342" name="AutoShape 150" descr="premium-lock">
          <a:hlinkClick xmlns:r="http://schemas.openxmlformats.org/officeDocument/2006/relationships" r:id="rId1"/>
          <a:extLst>
            <a:ext uri="{FF2B5EF4-FFF2-40B4-BE49-F238E27FC236}">
              <a16:creationId xmlns:a16="http://schemas.microsoft.com/office/drawing/2014/main" id="{543840E6-5E30-524C-6EDB-686ADD239A04}"/>
            </a:ext>
          </a:extLst>
        </xdr:cNvPr>
        <xdr:cNvSpPr>
          <a:spLocks noChangeAspect="1" noChangeArrowheads="1"/>
        </xdr:cNvSpPr>
      </xdr:nvSpPr>
      <xdr:spPr bwMode="auto">
        <a:xfrm>
          <a:off x="10454640" y="60350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38</xdr:row>
      <xdr:rowOff>0</xdr:rowOff>
    </xdr:from>
    <xdr:to>
      <xdr:col>9</xdr:col>
      <xdr:colOff>190500</xdr:colOff>
      <xdr:row>39</xdr:row>
      <xdr:rowOff>7620</xdr:rowOff>
    </xdr:to>
    <xdr:sp macro="" textlink="">
      <xdr:nvSpPr>
        <xdr:cNvPr id="8343" name="AutoShape 151" descr="premium-lock">
          <a:hlinkClick xmlns:r="http://schemas.openxmlformats.org/officeDocument/2006/relationships" r:id="rId1"/>
          <a:extLst>
            <a:ext uri="{FF2B5EF4-FFF2-40B4-BE49-F238E27FC236}">
              <a16:creationId xmlns:a16="http://schemas.microsoft.com/office/drawing/2014/main" id="{5858E2A2-F3CB-9760-050D-2A28D5F52758}"/>
            </a:ext>
          </a:extLst>
        </xdr:cNvPr>
        <xdr:cNvSpPr>
          <a:spLocks noChangeAspect="1" noChangeArrowheads="1"/>
        </xdr:cNvSpPr>
      </xdr:nvSpPr>
      <xdr:spPr bwMode="auto">
        <a:xfrm>
          <a:off x="11026140" y="60350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38</xdr:row>
      <xdr:rowOff>0</xdr:rowOff>
    </xdr:from>
    <xdr:to>
      <xdr:col>9</xdr:col>
      <xdr:colOff>190500</xdr:colOff>
      <xdr:row>39</xdr:row>
      <xdr:rowOff>7620</xdr:rowOff>
    </xdr:to>
    <xdr:sp macro="" textlink="">
      <xdr:nvSpPr>
        <xdr:cNvPr id="8344" name="AutoShape 152" descr="premium-lock">
          <a:hlinkClick xmlns:r="http://schemas.openxmlformats.org/officeDocument/2006/relationships" r:id="rId1"/>
          <a:extLst>
            <a:ext uri="{FF2B5EF4-FFF2-40B4-BE49-F238E27FC236}">
              <a16:creationId xmlns:a16="http://schemas.microsoft.com/office/drawing/2014/main" id="{CC0B10E8-6311-37D3-1083-DE4102022FAD}"/>
            </a:ext>
          </a:extLst>
        </xdr:cNvPr>
        <xdr:cNvSpPr>
          <a:spLocks noChangeAspect="1" noChangeArrowheads="1"/>
        </xdr:cNvSpPr>
      </xdr:nvSpPr>
      <xdr:spPr bwMode="auto">
        <a:xfrm>
          <a:off x="11628120" y="60350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38</xdr:row>
      <xdr:rowOff>0</xdr:rowOff>
    </xdr:from>
    <xdr:to>
      <xdr:col>9</xdr:col>
      <xdr:colOff>190500</xdr:colOff>
      <xdr:row>39</xdr:row>
      <xdr:rowOff>7620</xdr:rowOff>
    </xdr:to>
    <xdr:sp macro="" textlink="">
      <xdr:nvSpPr>
        <xdr:cNvPr id="8345" name="AutoShape 153" descr="premium-lock">
          <a:hlinkClick xmlns:r="http://schemas.openxmlformats.org/officeDocument/2006/relationships" r:id="rId1"/>
          <a:extLst>
            <a:ext uri="{FF2B5EF4-FFF2-40B4-BE49-F238E27FC236}">
              <a16:creationId xmlns:a16="http://schemas.microsoft.com/office/drawing/2014/main" id="{BF461023-6B6F-DD31-F2A1-BA7D4923722A}"/>
            </a:ext>
          </a:extLst>
        </xdr:cNvPr>
        <xdr:cNvSpPr>
          <a:spLocks noChangeAspect="1" noChangeArrowheads="1"/>
        </xdr:cNvSpPr>
      </xdr:nvSpPr>
      <xdr:spPr bwMode="auto">
        <a:xfrm>
          <a:off x="12237720" y="60350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38</xdr:row>
      <xdr:rowOff>0</xdr:rowOff>
    </xdr:from>
    <xdr:to>
      <xdr:col>9</xdr:col>
      <xdr:colOff>190500</xdr:colOff>
      <xdr:row>39</xdr:row>
      <xdr:rowOff>7620</xdr:rowOff>
    </xdr:to>
    <xdr:sp macro="" textlink="">
      <xdr:nvSpPr>
        <xdr:cNvPr id="8346" name="AutoShape 154" descr="premium-lock">
          <a:hlinkClick xmlns:r="http://schemas.openxmlformats.org/officeDocument/2006/relationships" r:id="rId1"/>
          <a:extLst>
            <a:ext uri="{FF2B5EF4-FFF2-40B4-BE49-F238E27FC236}">
              <a16:creationId xmlns:a16="http://schemas.microsoft.com/office/drawing/2014/main" id="{F941ABFA-89FF-2BAF-8093-E9FA20D3AAAB}"/>
            </a:ext>
          </a:extLst>
        </xdr:cNvPr>
        <xdr:cNvSpPr>
          <a:spLocks noChangeAspect="1" noChangeArrowheads="1"/>
        </xdr:cNvSpPr>
      </xdr:nvSpPr>
      <xdr:spPr bwMode="auto">
        <a:xfrm>
          <a:off x="12847320" y="60350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41</xdr:row>
      <xdr:rowOff>0</xdr:rowOff>
    </xdr:from>
    <xdr:to>
      <xdr:col>5</xdr:col>
      <xdr:colOff>304800</xdr:colOff>
      <xdr:row>42</xdr:row>
      <xdr:rowOff>121920</xdr:rowOff>
    </xdr:to>
    <xdr:sp macro="" textlink="">
      <xdr:nvSpPr>
        <xdr:cNvPr id="8347" name="AutoShape 155" descr="info">
          <a:extLst>
            <a:ext uri="{FF2B5EF4-FFF2-40B4-BE49-F238E27FC236}">
              <a16:creationId xmlns:a16="http://schemas.microsoft.com/office/drawing/2014/main" id="{CF625A82-5FA1-0F51-F341-21F7A5DE7FDC}"/>
            </a:ext>
          </a:extLst>
        </xdr:cNvPr>
        <xdr:cNvSpPr>
          <a:spLocks noChangeAspect="1" noChangeArrowheads="1"/>
        </xdr:cNvSpPr>
      </xdr:nvSpPr>
      <xdr:spPr bwMode="auto">
        <a:xfrm>
          <a:off x="4191000" y="6583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33</xdr:row>
      <xdr:rowOff>0</xdr:rowOff>
    </xdr:from>
    <xdr:to>
      <xdr:col>10</xdr:col>
      <xdr:colOff>304800</xdr:colOff>
      <xdr:row>34</xdr:row>
      <xdr:rowOff>121921</xdr:rowOff>
    </xdr:to>
    <xdr:sp macro="" textlink="">
      <xdr:nvSpPr>
        <xdr:cNvPr id="8348" name="AutoShape 156" descr="info">
          <a:extLst>
            <a:ext uri="{FF2B5EF4-FFF2-40B4-BE49-F238E27FC236}">
              <a16:creationId xmlns:a16="http://schemas.microsoft.com/office/drawing/2014/main" id="{116D462C-419F-0381-F4E8-AE72C3D82ED2}"/>
            </a:ext>
          </a:extLst>
        </xdr:cNvPr>
        <xdr:cNvSpPr>
          <a:spLocks noChangeAspect="1" noChangeArrowheads="1"/>
        </xdr:cNvSpPr>
      </xdr:nvSpPr>
      <xdr:spPr bwMode="auto">
        <a:xfrm>
          <a:off x="7962900" y="5120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32</xdr:row>
      <xdr:rowOff>0</xdr:rowOff>
    </xdr:from>
    <xdr:to>
      <xdr:col>14</xdr:col>
      <xdr:colOff>190500</xdr:colOff>
      <xdr:row>33</xdr:row>
      <xdr:rowOff>7620</xdr:rowOff>
    </xdr:to>
    <xdr:sp macro="" textlink="">
      <xdr:nvSpPr>
        <xdr:cNvPr id="8349" name="AutoShape 157" descr="premium-lock">
          <a:hlinkClick xmlns:r="http://schemas.openxmlformats.org/officeDocument/2006/relationships" r:id="rId1"/>
          <a:extLst>
            <a:ext uri="{FF2B5EF4-FFF2-40B4-BE49-F238E27FC236}">
              <a16:creationId xmlns:a16="http://schemas.microsoft.com/office/drawing/2014/main" id="{FFB5AB3D-0034-2467-46D1-4E70037B8F7D}"/>
            </a:ext>
          </a:extLst>
        </xdr:cNvPr>
        <xdr:cNvSpPr>
          <a:spLocks noChangeAspect="1" noChangeArrowheads="1"/>
        </xdr:cNvSpPr>
      </xdr:nvSpPr>
      <xdr:spPr bwMode="auto">
        <a:xfrm>
          <a:off x="13258800" y="49377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32</xdr:row>
      <xdr:rowOff>0</xdr:rowOff>
    </xdr:from>
    <xdr:to>
      <xdr:col>14</xdr:col>
      <xdr:colOff>190500</xdr:colOff>
      <xdr:row>33</xdr:row>
      <xdr:rowOff>7620</xdr:rowOff>
    </xdr:to>
    <xdr:sp macro="" textlink="">
      <xdr:nvSpPr>
        <xdr:cNvPr id="8350" name="AutoShape 158" descr="premium-lock">
          <a:hlinkClick xmlns:r="http://schemas.openxmlformats.org/officeDocument/2006/relationships" r:id="rId1"/>
          <a:extLst>
            <a:ext uri="{FF2B5EF4-FFF2-40B4-BE49-F238E27FC236}">
              <a16:creationId xmlns:a16="http://schemas.microsoft.com/office/drawing/2014/main" id="{1BDEC4D0-FEF6-78B0-499B-A03BC3370B0E}"/>
            </a:ext>
          </a:extLst>
        </xdr:cNvPr>
        <xdr:cNvSpPr>
          <a:spLocks noChangeAspect="1" noChangeArrowheads="1"/>
        </xdr:cNvSpPr>
      </xdr:nvSpPr>
      <xdr:spPr bwMode="auto">
        <a:xfrm>
          <a:off x="13868400" y="49377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32</xdr:row>
      <xdr:rowOff>0</xdr:rowOff>
    </xdr:from>
    <xdr:to>
      <xdr:col>14</xdr:col>
      <xdr:colOff>190500</xdr:colOff>
      <xdr:row>33</xdr:row>
      <xdr:rowOff>7620</xdr:rowOff>
    </xdr:to>
    <xdr:sp macro="" textlink="">
      <xdr:nvSpPr>
        <xdr:cNvPr id="8351" name="AutoShape 159" descr="premium-lock">
          <a:hlinkClick xmlns:r="http://schemas.openxmlformats.org/officeDocument/2006/relationships" r:id="rId1"/>
          <a:extLst>
            <a:ext uri="{FF2B5EF4-FFF2-40B4-BE49-F238E27FC236}">
              <a16:creationId xmlns:a16="http://schemas.microsoft.com/office/drawing/2014/main" id="{44DF301E-9CD0-8EBB-041E-A93184E1A129}"/>
            </a:ext>
          </a:extLst>
        </xdr:cNvPr>
        <xdr:cNvSpPr>
          <a:spLocks noChangeAspect="1" noChangeArrowheads="1"/>
        </xdr:cNvSpPr>
      </xdr:nvSpPr>
      <xdr:spPr bwMode="auto">
        <a:xfrm>
          <a:off x="14478000" y="49377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32</xdr:row>
      <xdr:rowOff>0</xdr:rowOff>
    </xdr:from>
    <xdr:to>
      <xdr:col>14</xdr:col>
      <xdr:colOff>190500</xdr:colOff>
      <xdr:row>33</xdr:row>
      <xdr:rowOff>7620</xdr:rowOff>
    </xdr:to>
    <xdr:sp macro="" textlink="">
      <xdr:nvSpPr>
        <xdr:cNvPr id="8352" name="AutoShape 160" descr="premium-lock">
          <a:hlinkClick xmlns:r="http://schemas.openxmlformats.org/officeDocument/2006/relationships" r:id="rId1"/>
          <a:extLst>
            <a:ext uri="{FF2B5EF4-FFF2-40B4-BE49-F238E27FC236}">
              <a16:creationId xmlns:a16="http://schemas.microsoft.com/office/drawing/2014/main" id="{22D14FC0-5159-C22C-A551-B807C157909D}"/>
            </a:ext>
          </a:extLst>
        </xdr:cNvPr>
        <xdr:cNvSpPr>
          <a:spLocks noChangeAspect="1" noChangeArrowheads="1"/>
        </xdr:cNvSpPr>
      </xdr:nvSpPr>
      <xdr:spPr bwMode="auto">
        <a:xfrm>
          <a:off x="15087600" y="49377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32</xdr:row>
      <xdr:rowOff>0</xdr:rowOff>
    </xdr:from>
    <xdr:to>
      <xdr:col>14</xdr:col>
      <xdr:colOff>190500</xdr:colOff>
      <xdr:row>33</xdr:row>
      <xdr:rowOff>7620</xdr:rowOff>
    </xdr:to>
    <xdr:sp macro="" textlink="">
      <xdr:nvSpPr>
        <xdr:cNvPr id="8353" name="AutoShape 161" descr="premium-lock">
          <a:hlinkClick xmlns:r="http://schemas.openxmlformats.org/officeDocument/2006/relationships" r:id="rId1"/>
          <a:extLst>
            <a:ext uri="{FF2B5EF4-FFF2-40B4-BE49-F238E27FC236}">
              <a16:creationId xmlns:a16="http://schemas.microsoft.com/office/drawing/2014/main" id="{873073AF-76B1-D904-943B-5300631A3F9E}"/>
            </a:ext>
          </a:extLst>
        </xdr:cNvPr>
        <xdr:cNvSpPr>
          <a:spLocks noChangeAspect="1" noChangeArrowheads="1"/>
        </xdr:cNvSpPr>
      </xdr:nvSpPr>
      <xdr:spPr bwMode="auto">
        <a:xfrm>
          <a:off x="15697200" y="493776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35</xdr:row>
      <xdr:rowOff>0</xdr:rowOff>
    </xdr:from>
    <xdr:to>
      <xdr:col>10</xdr:col>
      <xdr:colOff>304800</xdr:colOff>
      <xdr:row>36</xdr:row>
      <xdr:rowOff>121920</xdr:rowOff>
    </xdr:to>
    <xdr:sp macro="" textlink="">
      <xdr:nvSpPr>
        <xdr:cNvPr id="8354" name="AutoShape 162" descr="info">
          <a:extLst>
            <a:ext uri="{FF2B5EF4-FFF2-40B4-BE49-F238E27FC236}">
              <a16:creationId xmlns:a16="http://schemas.microsoft.com/office/drawing/2014/main" id="{B8CAAE73-6579-E148-15B7-9D806C4FB52E}"/>
            </a:ext>
          </a:extLst>
        </xdr:cNvPr>
        <xdr:cNvSpPr>
          <a:spLocks noChangeAspect="1" noChangeArrowheads="1"/>
        </xdr:cNvSpPr>
      </xdr:nvSpPr>
      <xdr:spPr bwMode="auto">
        <a:xfrm>
          <a:off x="7962900" y="548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34</xdr:row>
      <xdr:rowOff>0</xdr:rowOff>
    </xdr:from>
    <xdr:to>
      <xdr:col>14</xdr:col>
      <xdr:colOff>190500</xdr:colOff>
      <xdr:row>35</xdr:row>
      <xdr:rowOff>7619</xdr:rowOff>
    </xdr:to>
    <xdr:sp macro="" textlink="">
      <xdr:nvSpPr>
        <xdr:cNvPr id="8355" name="AutoShape 163" descr="premium-lock">
          <a:hlinkClick xmlns:r="http://schemas.openxmlformats.org/officeDocument/2006/relationships" r:id="rId1"/>
          <a:extLst>
            <a:ext uri="{FF2B5EF4-FFF2-40B4-BE49-F238E27FC236}">
              <a16:creationId xmlns:a16="http://schemas.microsoft.com/office/drawing/2014/main" id="{AE4F868E-FDF7-533B-C452-41A716EBD249}"/>
            </a:ext>
          </a:extLst>
        </xdr:cNvPr>
        <xdr:cNvSpPr>
          <a:spLocks noChangeAspect="1" noChangeArrowheads="1"/>
        </xdr:cNvSpPr>
      </xdr:nvSpPr>
      <xdr:spPr bwMode="auto">
        <a:xfrm>
          <a:off x="13258800" y="53035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34</xdr:row>
      <xdr:rowOff>0</xdr:rowOff>
    </xdr:from>
    <xdr:to>
      <xdr:col>14</xdr:col>
      <xdr:colOff>190500</xdr:colOff>
      <xdr:row>35</xdr:row>
      <xdr:rowOff>7619</xdr:rowOff>
    </xdr:to>
    <xdr:sp macro="" textlink="">
      <xdr:nvSpPr>
        <xdr:cNvPr id="8356" name="AutoShape 164" descr="premium-lock">
          <a:hlinkClick xmlns:r="http://schemas.openxmlformats.org/officeDocument/2006/relationships" r:id="rId1"/>
          <a:extLst>
            <a:ext uri="{FF2B5EF4-FFF2-40B4-BE49-F238E27FC236}">
              <a16:creationId xmlns:a16="http://schemas.microsoft.com/office/drawing/2014/main" id="{98459095-8D54-7854-112F-317B2A216F0A}"/>
            </a:ext>
          </a:extLst>
        </xdr:cNvPr>
        <xdr:cNvSpPr>
          <a:spLocks noChangeAspect="1" noChangeArrowheads="1"/>
        </xdr:cNvSpPr>
      </xdr:nvSpPr>
      <xdr:spPr bwMode="auto">
        <a:xfrm>
          <a:off x="13868400" y="53035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34</xdr:row>
      <xdr:rowOff>0</xdr:rowOff>
    </xdr:from>
    <xdr:to>
      <xdr:col>14</xdr:col>
      <xdr:colOff>190500</xdr:colOff>
      <xdr:row>35</xdr:row>
      <xdr:rowOff>7619</xdr:rowOff>
    </xdr:to>
    <xdr:sp macro="" textlink="">
      <xdr:nvSpPr>
        <xdr:cNvPr id="8357" name="AutoShape 165" descr="premium-lock">
          <a:hlinkClick xmlns:r="http://schemas.openxmlformats.org/officeDocument/2006/relationships" r:id="rId1"/>
          <a:extLst>
            <a:ext uri="{FF2B5EF4-FFF2-40B4-BE49-F238E27FC236}">
              <a16:creationId xmlns:a16="http://schemas.microsoft.com/office/drawing/2014/main" id="{1358C7D4-165E-4B36-6D60-B2727D6AA04A}"/>
            </a:ext>
          </a:extLst>
        </xdr:cNvPr>
        <xdr:cNvSpPr>
          <a:spLocks noChangeAspect="1" noChangeArrowheads="1"/>
        </xdr:cNvSpPr>
      </xdr:nvSpPr>
      <xdr:spPr bwMode="auto">
        <a:xfrm>
          <a:off x="14478000" y="53035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34</xdr:row>
      <xdr:rowOff>0</xdr:rowOff>
    </xdr:from>
    <xdr:to>
      <xdr:col>14</xdr:col>
      <xdr:colOff>190500</xdr:colOff>
      <xdr:row>35</xdr:row>
      <xdr:rowOff>7619</xdr:rowOff>
    </xdr:to>
    <xdr:sp macro="" textlink="">
      <xdr:nvSpPr>
        <xdr:cNvPr id="8358" name="AutoShape 166" descr="premium-lock">
          <a:hlinkClick xmlns:r="http://schemas.openxmlformats.org/officeDocument/2006/relationships" r:id="rId1"/>
          <a:extLst>
            <a:ext uri="{FF2B5EF4-FFF2-40B4-BE49-F238E27FC236}">
              <a16:creationId xmlns:a16="http://schemas.microsoft.com/office/drawing/2014/main" id="{137D5AA8-4AFD-635E-EFF7-E35136FFCA3F}"/>
            </a:ext>
          </a:extLst>
        </xdr:cNvPr>
        <xdr:cNvSpPr>
          <a:spLocks noChangeAspect="1" noChangeArrowheads="1"/>
        </xdr:cNvSpPr>
      </xdr:nvSpPr>
      <xdr:spPr bwMode="auto">
        <a:xfrm>
          <a:off x="15087600" y="53035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34</xdr:row>
      <xdr:rowOff>0</xdr:rowOff>
    </xdr:from>
    <xdr:to>
      <xdr:col>14</xdr:col>
      <xdr:colOff>190500</xdr:colOff>
      <xdr:row>35</xdr:row>
      <xdr:rowOff>7619</xdr:rowOff>
    </xdr:to>
    <xdr:sp macro="" textlink="">
      <xdr:nvSpPr>
        <xdr:cNvPr id="8359" name="AutoShape 167" descr="premium-lock">
          <a:hlinkClick xmlns:r="http://schemas.openxmlformats.org/officeDocument/2006/relationships" r:id="rId1"/>
          <a:extLst>
            <a:ext uri="{FF2B5EF4-FFF2-40B4-BE49-F238E27FC236}">
              <a16:creationId xmlns:a16="http://schemas.microsoft.com/office/drawing/2014/main" id="{05DC0C22-88FA-874E-C105-9F8D62EF3C7F}"/>
            </a:ext>
          </a:extLst>
        </xdr:cNvPr>
        <xdr:cNvSpPr>
          <a:spLocks noChangeAspect="1" noChangeArrowheads="1"/>
        </xdr:cNvSpPr>
      </xdr:nvSpPr>
      <xdr:spPr bwMode="auto">
        <a:xfrm>
          <a:off x="15697200" y="530352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37</xdr:row>
      <xdr:rowOff>0</xdr:rowOff>
    </xdr:from>
    <xdr:to>
      <xdr:col>10</xdr:col>
      <xdr:colOff>304800</xdr:colOff>
      <xdr:row>38</xdr:row>
      <xdr:rowOff>121920</xdr:rowOff>
    </xdr:to>
    <xdr:sp macro="" textlink="">
      <xdr:nvSpPr>
        <xdr:cNvPr id="8360" name="AutoShape 168" descr="info">
          <a:extLst>
            <a:ext uri="{FF2B5EF4-FFF2-40B4-BE49-F238E27FC236}">
              <a16:creationId xmlns:a16="http://schemas.microsoft.com/office/drawing/2014/main" id="{516940A8-F02E-773B-0C8A-CAD8066E75CC}"/>
            </a:ext>
          </a:extLst>
        </xdr:cNvPr>
        <xdr:cNvSpPr>
          <a:spLocks noChangeAspect="1" noChangeArrowheads="1"/>
        </xdr:cNvSpPr>
      </xdr:nvSpPr>
      <xdr:spPr bwMode="auto">
        <a:xfrm>
          <a:off x="7962900" y="5852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36</xdr:row>
      <xdr:rowOff>0</xdr:rowOff>
    </xdr:from>
    <xdr:to>
      <xdr:col>14</xdr:col>
      <xdr:colOff>190500</xdr:colOff>
      <xdr:row>37</xdr:row>
      <xdr:rowOff>7620</xdr:rowOff>
    </xdr:to>
    <xdr:sp macro="" textlink="">
      <xdr:nvSpPr>
        <xdr:cNvPr id="8361" name="AutoShape 169" descr="premium-lock">
          <a:hlinkClick xmlns:r="http://schemas.openxmlformats.org/officeDocument/2006/relationships" r:id="rId1"/>
          <a:extLst>
            <a:ext uri="{FF2B5EF4-FFF2-40B4-BE49-F238E27FC236}">
              <a16:creationId xmlns:a16="http://schemas.microsoft.com/office/drawing/2014/main" id="{DB7FFFF4-5C2F-2E65-EC71-4409757B7871}"/>
            </a:ext>
          </a:extLst>
        </xdr:cNvPr>
        <xdr:cNvSpPr>
          <a:spLocks noChangeAspect="1" noChangeArrowheads="1"/>
        </xdr:cNvSpPr>
      </xdr:nvSpPr>
      <xdr:spPr bwMode="auto">
        <a:xfrm>
          <a:off x="13258800" y="56692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36</xdr:row>
      <xdr:rowOff>0</xdr:rowOff>
    </xdr:from>
    <xdr:to>
      <xdr:col>14</xdr:col>
      <xdr:colOff>190500</xdr:colOff>
      <xdr:row>37</xdr:row>
      <xdr:rowOff>7620</xdr:rowOff>
    </xdr:to>
    <xdr:sp macro="" textlink="">
      <xdr:nvSpPr>
        <xdr:cNvPr id="8362" name="AutoShape 170" descr="premium-lock">
          <a:hlinkClick xmlns:r="http://schemas.openxmlformats.org/officeDocument/2006/relationships" r:id="rId1"/>
          <a:extLst>
            <a:ext uri="{FF2B5EF4-FFF2-40B4-BE49-F238E27FC236}">
              <a16:creationId xmlns:a16="http://schemas.microsoft.com/office/drawing/2014/main" id="{A2B91FEE-1888-DD10-B657-2826DE826F82}"/>
            </a:ext>
          </a:extLst>
        </xdr:cNvPr>
        <xdr:cNvSpPr>
          <a:spLocks noChangeAspect="1" noChangeArrowheads="1"/>
        </xdr:cNvSpPr>
      </xdr:nvSpPr>
      <xdr:spPr bwMode="auto">
        <a:xfrm>
          <a:off x="13868400" y="56692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36</xdr:row>
      <xdr:rowOff>0</xdr:rowOff>
    </xdr:from>
    <xdr:to>
      <xdr:col>14</xdr:col>
      <xdr:colOff>190500</xdr:colOff>
      <xdr:row>37</xdr:row>
      <xdr:rowOff>7620</xdr:rowOff>
    </xdr:to>
    <xdr:sp macro="" textlink="">
      <xdr:nvSpPr>
        <xdr:cNvPr id="8363" name="AutoShape 171" descr="premium-lock">
          <a:hlinkClick xmlns:r="http://schemas.openxmlformats.org/officeDocument/2006/relationships" r:id="rId1"/>
          <a:extLst>
            <a:ext uri="{FF2B5EF4-FFF2-40B4-BE49-F238E27FC236}">
              <a16:creationId xmlns:a16="http://schemas.microsoft.com/office/drawing/2014/main" id="{FD8F3542-8385-1443-2428-EC79EED1603C}"/>
            </a:ext>
          </a:extLst>
        </xdr:cNvPr>
        <xdr:cNvSpPr>
          <a:spLocks noChangeAspect="1" noChangeArrowheads="1"/>
        </xdr:cNvSpPr>
      </xdr:nvSpPr>
      <xdr:spPr bwMode="auto">
        <a:xfrm>
          <a:off x="14478000" y="56692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36</xdr:row>
      <xdr:rowOff>0</xdr:rowOff>
    </xdr:from>
    <xdr:to>
      <xdr:col>14</xdr:col>
      <xdr:colOff>190500</xdr:colOff>
      <xdr:row>37</xdr:row>
      <xdr:rowOff>7620</xdr:rowOff>
    </xdr:to>
    <xdr:sp macro="" textlink="">
      <xdr:nvSpPr>
        <xdr:cNvPr id="8364" name="AutoShape 172" descr="premium-lock">
          <a:hlinkClick xmlns:r="http://schemas.openxmlformats.org/officeDocument/2006/relationships" r:id="rId1"/>
          <a:extLst>
            <a:ext uri="{FF2B5EF4-FFF2-40B4-BE49-F238E27FC236}">
              <a16:creationId xmlns:a16="http://schemas.microsoft.com/office/drawing/2014/main" id="{2C744745-190A-7FA7-3718-98C8B66389F0}"/>
            </a:ext>
          </a:extLst>
        </xdr:cNvPr>
        <xdr:cNvSpPr>
          <a:spLocks noChangeAspect="1" noChangeArrowheads="1"/>
        </xdr:cNvSpPr>
      </xdr:nvSpPr>
      <xdr:spPr bwMode="auto">
        <a:xfrm>
          <a:off x="15087600" y="56692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36</xdr:row>
      <xdr:rowOff>0</xdr:rowOff>
    </xdr:from>
    <xdr:to>
      <xdr:col>14</xdr:col>
      <xdr:colOff>190500</xdr:colOff>
      <xdr:row>37</xdr:row>
      <xdr:rowOff>7620</xdr:rowOff>
    </xdr:to>
    <xdr:sp macro="" textlink="">
      <xdr:nvSpPr>
        <xdr:cNvPr id="8365" name="AutoShape 173" descr="premium-lock">
          <a:hlinkClick xmlns:r="http://schemas.openxmlformats.org/officeDocument/2006/relationships" r:id="rId1"/>
          <a:extLst>
            <a:ext uri="{FF2B5EF4-FFF2-40B4-BE49-F238E27FC236}">
              <a16:creationId xmlns:a16="http://schemas.microsoft.com/office/drawing/2014/main" id="{27FA2FBC-635D-B1DE-83FA-4E1B44C73827}"/>
            </a:ext>
          </a:extLst>
        </xdr:cNvPr>
        <xdr:cNvSpPr>
          <a:spLocks noChangeAspect="1" noChangeArrowheads="1"/>
        </xdr:cNvSpPr>
      </xdr:nvSpPr>
      <xdr:spPr bwMode="auto">
        <a:xfrm>
          <a:off x="15697200" y="566928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39</xdr:row>
      <xdr:rowOff>0</xdr:rowOff>
    </xdr:from>
    <xdr:to>
      <xdr:col>10</xdr:col>
      <xdr:colOff>304800</xdr:colOff>
      <xdr:row>40</xdr:row>
      <xdr:rowOff>121921</xdr:rowOff>
    </xdr:to>
    <xdr:sp macro="" textlink="">
      <xdr:nvSpPr>
        <xdr:cNvPr id="8366" name="AutoShape 174" descr="info">
          <a:extLst>
            <a:ext uri="{FF2B5EF4-FFF2-40B4-BE49-F238E27FC236}">
              <a16:creationId xmlns:a16="http://schemas.microsoft.com/office/drawing/2014/main" id="{A5015DF6-E8DE-DE64-3C11-D019EA171616}"/>
            </a:ext>
          </a:extLst>
        </xdr:cNvPr>
        <xdr:cNvSpPr>
          <a:spLocks noChangeAspect="1" noChangeArrowheads="1"/>
        </xdr:cNvSpPr>
      </xdr:nvSpPr>
      <xdr:spPr bwMode="auto">
        <a:xfrm>
          <a:off x="7962900" y="62179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38</xdr:row>
      <xdr:rowOff>0</xdr:rowOff>
    </xdr:from>
    <xdr:to>
      <xdr:col>14</xdr:col>
      <xdr:colOff>190500</xdr:colOff>
      <xdr:row>39</xdr:row>
      <xdr:rowOff>7620</xdr:rowOff>
    </xdr:to>
    <xdr:sp macro="" textlink="">
      <xdr:nvSpPr>
        <xdr:cNvPr id="8367" name="AutoShape 175" descr="premium-lock">
          <a:hlinkClick xmlns:r="http://schemas.openxmlformats.org/officeDocument/2006/relationships" r:id="rId1"/>
          <a:extLst>
            <a:ext uri="{FF2B5EF4-FFF2-40B4-BE49-F238E27FC236}">
              <a16:creationId xmlns:a16="http://schemas.microsoft.com/office/drawing/2014/main" id="{55A2B2E2-0A1C-01EB-B05E-65BB7696B5CF}"/>
            </a:ext>
          </a:extLst>
        </xdr:cNvPr>
        <xdr:cNvSpPr>
          <a:spLocks noChangeAspect="1" noChangeArrowheads="1"/>
        </xdr:cNvSpPr>
      </xdr:nvSpPr>
      <xdr:spPr bwMode="auto">
        <a:xfrm>
          <a:off x="13258800" y="60350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38</xdr:row>
      <xdr:rowOff>0</xdr:rowOff>
    </xdr:from>
    <xdr:to>
      <xdr:col>14</xdr:col>
      <xdr:colOff>190500</xdr:colOff>
      <xdr:row>39</xdr:row>
      <xdr:rowOff>7620</xdr:rowOff>
    </xdr:to>
    <xdr:sp macro="" textlink="">
      <xdr:nvSpPr>
        <xdr:cNvPr id="8368" name="AutoShape 176" descr="premium-lock">
          <a:hlinkClick xmlns:r="http://schemas.openxmlformats.org/officeDocument/2006/relationships" r:id="rId1"/>
          <a:extLst>
            <a:ext uri="{FF2B5EF4-FFF2-40B4-BE49-F238E27FC236}">
              <a16:creationId xmlns:a16="http://schemas.microsoft.com/office/drawing/2014/main" id="{2F5F7D14-9359-39EC-7866-E67D44F71053}"/>
            </a:ext>
          </a:extLst>
        </xdr:cNvPr>
        <xdr:cNvSpPr>
          <a:spLocks noChangeAspect="1" noChangeArrowheads="1"/>
        </xdr:cNvSpPr>
      </xdr:nvSpPr>
      <xdr:spPr bwMode="auto">
        <a:xfrm>
          <a:off x="13868400" y="60350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38</xdr:row>
      <xdr:rowOff>0</xdr:rowOff>
    </xdr:from>
    <xdr:to>
      <xdr:col>14</xdr:col>
      <xdr:colOff>190500</xdr:colOff>
      <xdr:row>39</xdr:row>
      <xdr:rowOff>7620</xdr:rowOff>
    </xdr:to>
    <xdr:sp macro="" textlink="">
      <xdr:nvSpPr>
        <xdr:cNvPr id="8369" name="AutoShape 177" descr="premium-lock">
          <a:hlinkClick xmlns:r="http://schemas.openxmlformats.org/officeDocument/2006/relationships" r:id="rId1"/>
          <a:extLst>
            <a:ext uri="{FF2B5EF4-FFF2-40B4-BE49-F238E27FC236}">
              <a16:creationId xmlns:a16="http://schemas.microsoft.com/office/drawing/2014/main" id="{A74C71A5-0DCB-0E69-ADAA-6E3FAF9B50BD}"/>
            </a:ext>
          </a:extLst>
        </xdr:cNvPr>
        <xdr:cNvSpPr>
          <a:spLocks noChangeAspect="1" noChangeArrowheads="1"/>
        </xdr:cNvSpPr>
      </xdr:nvSpPr>
      <xdr:spPr bwMode="auto">
        <a:xfrm>
          <a:off x="14478000" y="60350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38</xdr:row>
      <xdr:rowOff>0</xdr:rowOff>
    </xdr:from>
    <xdr:to>
      <xdr:col>14</xdr:col>
      <xdr:colOff>190500</xdr:colOff>
      <xdr:row>39</xdr:row>
      <xdr:rowOff>7620</xdr:rowOff>
    </xdr:to>
    <xdr:sp macro="" textlink="">
      <xdr:nvSpPr>
        <xdr:cNvPr id="8370" name="AutoShape 178" descr="premium-lock">
          <a:hlinkClick xmlns:r="http://schemas.openxmlformats.org/officeDocument/2006/relationships" r:id="rId1"/>
          <a:extLst>
            <a:ext uri="{FF2B5EF4-FFF2-40B4-BE49-F238E27FC236}">
              <a16:creationId xmlns:a16="http://schemas.microsoft.com/office/drawing/2014/main" id="{0BA5C138-E95F-9F12-242B-0C5A8EE32A36}"/>
            </a:ext>
          </a:extLst>
        </xdr:cNvPr>
        <xdr:cNvSpPr>
          <a:spLocks noChangeAspect="1" noChangeArrowheads="1"/>
        </xdr:cNvSpPr>
      </xdr:nvSpPr>
      <xdr:spPr bwMode="auto">
        <a:xfrm>
          <a:off x="15087600" y="60350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38</xdr:row>
      <xdr:rowOff>0</xdr:rowOff>
    </xdr:from>
    <xdr:to>
      <xdr:col>14</xdr:col>
      <xdr:colOff>190500</xdr:colOff>
      <xdr:row>39</xdr:row>
      <xdr:rowOff>7620</xdr:rowOff>
    </xdr:to>
    <xdr:sp macro="" textlink="">
      <xdr:nvSpPr>
        <xdr:cNvPr id="8371" name="AutoShape 179" descr="premium-lock">
          <a:hlinkClick xmlns:r="http://schemas.openxmlformats.org/officeDocument/2006/relationships" r:id="rId1"/>
          <a:extLst>
            <a:ext uri="{FF2B5EF4-FFF2-40B4-BE49-F238E27FC236}">
              <a16:creationId xmlns:a16="http://schemas.microsoft.com/office/drawing/2014/main" id="{00E475E4-017B-0A4B-A2C3-4F641CE38D2E}"/>
            </a:ext>
          </a:extLst>
        </xdr:cNvPr>
        <xdr:cNvSpPr>
          <a:spLocks noChangeAspect="1" noChangeArrowheads="1"/>
        </xdr:cNvSpPr>
      </xdr:nvSpPr>
      <xdr:spPr bwMode="auto">
        <a:xfrm>
          <a:off x="15697200" y="603504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41</xdr:row>
      <xdr:rowOff>0</xdr:rowOff>
    </xdr:from>
    <xdr:to>
      <xdr:col>10</xdr:col>
      <xdr:colOff>304800</xdr:colOff>
      <xdr:row>42</xdr:row>
      <xdr:rowOff>121920</xdr:rowOff>
    </xdr:to>
    <xdr:sp macro="" textlink="">
      <xdr:nvSpPr>
        <xdr:cNvPr id="8372" name="AutoShape 180" descr="info">
          <a:extLst>
            <a:ext uri="{FF2B5EF4-FFF2-40B4-BE49-F238E27FC236}">
              <a16:creationId xmlns:a16="http://schemas.microsoft.com/office/drawing/2014/main" id="{B5371300-8582-1C92-1107-01F02E416667}"/>
            </a:ext>
          </a:extLst>
        </xdr:cNvPr>
        <xdr:cNvSpPr>
          <a:spLocks noChangeAspect="1" noChangeArrowheads="1"/>
        </xdr:cNvSpPr>
      </xdr:nvSpPr>
      <xdr:spPr bwMode="auto">
        <a:xfrm>
          <a:off x="7962900" y="65836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40</xdr:row>
      <xdr:rowOff>0</xdr:rowOff>
    </xdr:from>
    <xdr:to>
      <xdr:col>14</xdr:col>
      <xdr:colOff>190500</xdr:colOff>
      <xdr:row>41</xdr:row>
      <xdr:rowOff>7619</xdr:rowOff>
    </xdr:to>
    <xdr:sp macro="" textlink="">
      <xdr:nvSpPr>
        <xdr:cNvPr id="8373" name="AutoShape 181" descr="premium-lock">
          <a:hlinkClick xmlns:r="http://schemas.openxmlformats.org/officeDocument/2006/relationships" r:id="rId1"/>
          <a:extLst>
            <a:ext uri="{FF2B5EF4-FFF2-40B4-BE49-F238E27FC236}">
              <a16:creationId xmlns:a16="http://schemas.microsoft.com/office/drawing/2014/main" id="{1927DC0C-23FF-2378-DB94-32D392DB7A02}"/>
            </a:ext>
          </a:extLst>
        </xdr:cNvPr>
        <xdr:cNvSpPr>
          <a:spLocks noChangeAspect="1" noChangeArrowheads="1"/>
        </xdr:cNvSpPr>
      </xdr:nvSpPr>
      <xdr:spPr bwMode="auto">
        <a:xfrm>
          <a:off x="13258800" y="64008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40</xdr:row>
      <xdr:rowOff>0</xdr:rowOff>
    </xdr:from>
    <xdr:to>
      <xdr:col>14</xdr:col>
      <xdr:colOff>190500</xdr:colOff>
      <xdr:row>41</xdr:row>
      <xdr:rowOff>7619</xdr:rowOff>
    </xdr:to>
    <xdr:sp macro="" textlink="">
      <xdr:nvSpPr>
        <xdr:cNvPr id="8374" name="AutoShape 182" descr="premium-lock">
          <a:hlinkClick xmlns:r="http://schemas.openxmlformats.org/officeDocument/2006/relationships" r:id="rId1"/>
          <a:extLst>
            <a:ext uri="{FF2B5EF4-FFF2-40B4-BE49-F238E27FC236}">
              <a16:creationId xmlns:a16="http://schemas.microsoft.com/office/drawing/2014/main" id="{401DDFA1-A1CC-565E-92F1-EB2FD74ED1C2}"/>
            </a:ext>
          </a:extLst>
        </xdr:cNvPr>
        <xdr:cNvSpPr>
          <a:spLocks noChangeAspect="1" noChangeArrowheads="1"/>
        </xdr:cNvSpPr>
      </xdr:nvSpPr>
      <xdr:spPr bwMode="auto">
        <a:xfrm>
          <a:off x="13868400" y="64008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40</xdr:row>
      <xdr:rowOff>0</xdr:rowOff>
    </xdr:from>
    <xdr:to>
      <xdr:col>14</xdr:col>
      <xdr:colOff>190500</xdr:colOff>
      <xdr:row>41</xdr:row>
      <xdr:rowOff>7619</xdr:rowOff>
    </xdr:to>
    <xdr:sp macro="" textlink="">
      <xdr:nvSpPr>
        <xdr:cNvPr id="8375" name="AutoShape 183" descr="premium-lock">
          <a:hlinkClick xmlns:r="http://schemas.openxmlformats.org/officeDocument/2006/relationships" r:id="rId1"/>
          <a:extLst>
            <a:ext uri="{FF2B5EF4-FFF2-40B4-BE49-F238E27FC236}">
              <a16:creationId xmlns:a16="http://schemas.microsoft.com/office/drawing/2014/main" id="{ED1E26B1-CCA9-3D75-B132-EE2AAA24B4CE}"/>
            </a:ext>
          </a:extLst>
        </xdr:cNvPr>
        <xdr:cNvSpPr>
          <a:spLocks noChangeAspect="1" noChangeArrowheads="1"/>
        </xdr:cNvSpPr>
      </xdr:nvSpPr>
      <xdr:spPr bwMode="auto">
        <a:xfrm>
          <a:off x="14478000" y="64008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40</xdr:row>
      <xdr:rowOff>0</xdr:rowOff>
    </xdr:from>
    <xdr:to>
      <xdr:col>14</xdr:col>
      <xdr:colOff>190500</xdr:colOff>
      <xdr:row>41</xdr:row>
      <xdr:rowOff>7619</xdr:rowOff>
    </xdr:to>
    <xdr:sp macro="" textlink="">
      <xdr:nvSpPr>
        <xdr:cNvPr id="8376" name="AutoShape 184" descr="premium-lock">
          <a:hlinkClick xmlns:r="http://schemas.openxmlformats.org/officeDocument/2006/relationships" r:id="rId1"/>
          <a:extLst>
            <a:ext uri="{FF2B5EF4-FFF2-40B4-BE49-F238E27FC236}">
              <a16:creationId xmlns:a16="http://schemas.microsoft.com/office/drawing/2014/main" id="{F99EF6B3-42A2-9309-0F8F-BBF655A3E9D9}"/>
            </a:ext>
          </a:extLst>
        </xdr:cNvPr>
        <xdr:cNvSpPr>
          <a:spLocks noChangeAspect="1" noChangeArrowheads="1"/>
        </xdr:cNvSpPr>
      </xdr:nvSpPr>
      <xdr:spPr bwMode="auto">
        <a:xfrm>
          <a:off x="15087600" y="64008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40</xdr:row>
      <xdr:rowOff>0</xdr:rowOff>
    </xdr:from>
    <xdr:to>
      <xdr:col>14</xdr:col>
      <xdr:colOff>190500</xdr:colOff>
      <xdr:row>41</xdr:row>
      <xdr:rowOff>7619</xdr:rowOff>
    </xdr:to>
    <xdr:sp macro="" textlink="">
      <xdr:nvSpPr>
        <xdr:cNvPr id="8377" name="AutoShape 185" descr="premium-lock">
          <a:hlinkClick xmlns:r="http://schemas.openxmlformats.org/officeDocument/2006/relationships" r:id="rId1"/>
          <a:extLst>
            <a:ext uri="{FF2B5EF4-FFF2-40B4-BE49-F238E27FC236}">
              <a16:creationId xmlns:a16="http://schemas.microsoft.com/office/drawing/2014/main" id="{CB85B82B-1370-6638-4F4F-19438E592616}"/>
            </a:ext>
          </a:extLst>
        </xdr:cNvPr>
        <xdr:cNvSpPr>
          <a:spLocks noChangeAspect="1" noChangeArrowheads="1"/>
        </xdr:cNvSpPr>
      </xdr:nvSpPr>
      <xdr:spPr bwMode="auto">
        <a:xfrm>
          <a:off x="15697200" y="6400800"/>
          <a:ext cx="190500" cy="190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43</xdr:row>
      <xdr:rowOff>0</xdr:rowOff>
    </xdr:from>
    <xdr:to>
      <xdr:col>10</xdr:col>
      <xdr:colOff>304800</xdr:colOff>
      <xdr:row>44</xdr:row>
      <xdr:rowOff>121920</xdr:rowOff>
    </xdr:to>
    <xdr:sp macro="" textlink="">
      <xdr:nvSpPr>
        <xdr:cNvPr id="8378" name="AutoShape 186" descr="info">
          <a:extLst>
            <a:ext uri="{FF2B5EF4-FFF2-40B4-BE49-F238E27FC236}">
              <a16:creationId xmlns:a16="http://schemas.microsoft.com/office/drawing/2014/main" id="{04A507D2-F8D6-76B6-7EB4-BCBCAD4F69C6}"/>
            </a:ext>
          </a:extLst>
        </xdr:cNvPr>
        <xdr:cNvSpPr>
          <a:spLocks noChangeAspect="1" noChangeArrowheads="1"/>
        </xdr:cNvSpPr>
      </xdr:nvSpPr>
      <xdr:spPr bwMode="auto">
        <a:xfrm>
          <a:off x="7962900" y="6949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14</xdr:row>
      <xdr:rowOff>0</xdr:rowOff>
    </xdr:from>
    <xdr:to>
      <xdr:col>12</xdr:col>
      <xdr:colOff>0</xdr:colOff>
      <xdr:row>27</xdr:row>
      <xdr:rowOff>7620</xdr:rowOff>
    </xdr:to>
    <xdr:graphicFrame macro="">
      <xdr:nvGraphicFramePr>
        <xdr:cNvPr id="6" name="Chart 5">
          <a:extLst>
            <a:ext uri="{FF2B5EF4-FFF2-40B4-BE49-F238E27FC236}">
              <a16:creationId xmlns:a16="http://schemas.microsoft.com/office/drawing/2014/main" id="{9E6ECF28-2A85-9A80-F81F-252FB5E7A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22860</xdr:rowOff>
    </xdr:from>
    <xdr:to>
      <xdr:col>5</xdr:col>
      <xdr:colOff>1066800</xdr:colOff>
      <xdr:row>27</xdr:row>
      <xdr:rowOff>15240</xdr:rowOff>
    </xdr:to>
    <xdr:graphicFrame macro="">
      <xdr:nvGraphicFramePr>
        <xdr:cNvPr id="9" name="Chart 8">
          <a:extLst>
            <a:ext uri="{FF2B5EF4-FFF2-40B4-BE49-F238E27FC236}">
              <a16:creationId xmlns:a16="http://schemas.microsoft.com/office/drawing/2014/main" id="{2C16D508-9B56-437D-550D-F3C47ED840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838200</xdr:colOff>
      <xdr:row>6</xdr:row>
      <xdr:rowOff>144780</xdr:rowOff>
    </xdr:from>
    <xdr:to>
      <xdr:col>7</xdr:col>
      <xdr:colOff>1242060</xdr:colOff>
      <xdr:row>28</xdr:row>
      <xdr:rowOff>0</xdr:rowOff>
    </xdr:to>
    <xdr:cxnSp macro="">
      <xdr:nvCxnSpPr>
        <xdr:cNvPr id="11" name="Straight Arrow Connector 10">
          <a:extLst>
            <a:ext uri="{FF2B5EF4-FFF2-40B4-BE49-F238E27FC236}">
              <a16:creationId xmlns:a16="http://schemas.microsoft.com/office/drawing/2014/main" id="{5A692DEF-1D3D-5640-9AF1-B0D3A866CD9D}"/>
            </a:ext>
          </a:extLst>
        </xdr:cNvPr>
        <xdr:cNvCxnSpPr/>
      </xdr:nvCxnSpPr>
      <xdr:spPr>
        <a:xfrm flipH="1" flipV="1">
          <a:off x="9204960" y="1242060"/>
          <a:ext cx="403860" cy="387858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1257300</xdr:colOff>
      <xdr:row>12</xdr:row>
      <xdr:rowOff>117231</xdr:rowOff>
    </xdr:from>
    <xdr:to>
      <xdr:col>10</xdr:col>
      <xdr:colOff>633046</xdr:colOff>
      <xdr:row>27</xdr:row>
      <xdr:rowOff>175260</xdr:rowOff>
    </xdr:to>
    <xdr:cxnSp macro="">
      <xdr:nvCxnSpPr>
        <xdr:cNvPr id="13" name="Straight Arrow Connector 12">
          <a:extLst>
            <a:ext uri="{FF2B5EF4-FFF2-40B4-BE49-F238E27FC236}">
              <a16:creationId xmlns:a16="http://schemas.microsoft.com/office/drawing/2014/main" id="{E8F23391-96ED-9588-9389-A6E75874DAC9}"/>
            </a:ext>
          </a:extLst>
        </xdr:cNvPr>
        <xdr:cNvCxnSpPr/>
      </xdr:nvCxnSpPr>
      <xdr:spPr>
        <a:xfrm flipV="1">
          <a:off x="9639300" y="2368062"/>
          <a:ext cx="5049715" cy="2871567"/>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xdr:col>
      <xdr:colOff>1104900</xdr:colOff>
      <xdr:row>6</xdr:row>
      <xdr:rowOff>121920</xdr:rowOff>
    </xdr:from>
    <xdr:to>
      <xdr:col>8</xdr:col>
      <xdr:colOff>1181100</xdr:colOff>
      <xdr:row>31</xdr:row>
      <xdr:rowOff>0</xdr:rowOff>
    </xdr:to>
    <xdr:cxnSp macro="">
      <xdr:nvCxnSpPr>
        <xdr:cNvPr id="15" name="Straight Arrow Connector 14">
          <a:extLst>
            <a:ext uri="{FF2B5EF4-FFF2-40B4-BE49-F238E27FC236}">
              <a16:creationId xmlns:a16="http://schemas.microsoft.com/office/drawing/2014/main" id="{3A2F565C-D5E0-C50D-4CBE-96FD89FF93AC}"/>
            </a:ext>
          </a:extLst>
        </xdr:cNvPr>
        <xdr:cNvCxnSpPr/>
      </xdr:nvCxnSpPr>
      <xdr:spPr>
        <a:xfrm flipH="1" flipV="1">
          <a:off x="8001000" y="1219200"/>
          <a:ext cx="3025140" cy="445770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1226820</xdr:colOff>
      <xdr:row>7</xdr:row>
      <xdr:rowOff>22860</xdr:rowOff>
    </xdr:from>
    <xdr:to>
      <xdr:col>9</xdr:col>
      <xdr:colOff>1150620</xdr:colOff>
      <xdr:row>31</xdr:row>
      <xdr:rowOff>0</xdr:rowOff>
    </xdr:to>
    <xdr:cxnSp macro="">
      <xdr:nvCxnSpPr>
        <xdr:cNvPr id="18" name="Straight Arrow Connector 17">
          <a:extLst>
            <a:ext uri="{FF2B5EF4-FFF2-40B4-BE49-F238E27FC236}">
              <a16:creationId xmlns:a16="http://schemas.microsoft.com/office/drawing/2014/main" id="{8BE45256-304C-826B-A352-71D584733FA6}"/>
            </a:ext>
          </a:extLst>
        </xdr:cNvPr>
        <xdr:cNvCxnSpPr/>
      </xdr:nvCxnSpPr>
      <xdr:spPr>
        <a:xfrm flipV="1">
          <a:off x="11071860" y="1303020"/>
          <a:ext cx="1790700" cy="4373880"/>
        </a:xfrm>
        <a:prstGeom prst="straightConnector1">
          <a:avLst/>
        </a:prstGeom>
        <a:ln>
          <a:tailEnd type="triangle"/>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xdr:col>
      <xdr:colOff>1379220</xdr:colOff>
      <xdr:row>9</xdr:row>
      <xdr:rowOff>99060</xdr:rowOff>
    </xdr:from>
    <xdr:to>
      <xdr:col>9</xdr:col>
      <xdr:colOff>1295400</xdr:colOff>
      <xdr:row>34</xdr:row>
      <xdr:rowOff>30480</xdr:rowOff>
    </xdr:to>
    <xdr:cxnSp macro="">
      <xdr:nvCxnSpPr>
        <xdr:cNvPr id="21" name="Straight Arrow Connector 20">
          <a:extLst>
            <a:ext uri="{FF2B5EF4-FFF2-40B4-BE49-F238E27FC236}">
              <a16:creationId xmlns:a16="http://schemas.microsoft.com/office/drawing/2014/main" id="{1674BB9A-E3E0-0F86-B4E1-93AB9CAAA18C}"/>
            </a:ext>
          </a:extLst>
        </xdr:cNvPr>
        <xdr:cNvCxnSpPr/>
      </xdr:nvCxnSpPr>
      <xdr:spPr>
        <a:xfrm flipH="1" flipV="1">
          <a:off x="9745980" y="1744980"/>
          <a:ext cx="3261360" cy="452628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1303020</xdr:colOff>
      <xdr:row>6</xdr:row>
      <xdr:rowOff>121920</xdr:rowOff>
    </xdr:from>
    <xdr:to>
      <xdr:col>11</xdr:col>
      <xdr:colOff>281940</xdr:colOff>
      <xdr:row>34</xdr:row>
      <xdr:rowOff>7620</xdr:rowOff>
    </xdr:to>
    <xdr:cxnSp macro="">
      <xdr:nvCxnSpPr>
        <xdr:cNvPr id="24" name="Straight Arrow Connector 23">
          <a:extLst>
            <a:ext uri="{FF2B5EF4-FFF2-40B4-BE49-F238E27FC236}">
              <a16:creationId xmlns:a16="http://schemas.microsoft.com/office/drawing/2014/main" id="{A14AF33A-06A0-E954-3EFF-F9C8846A7D30}"/>
            </a:ext>
          </a:extLst>
        </xdr:cNvPr>
        <xdr:cNvCxnSpPr/>
      </xdr:nvCxnSpPr>
      <xdr:spPr>
        <a:xfrm flipV="1">
          <a:off x="13014960" y="1219200"/>
          <a:ext cx="2956560" cy="502920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xdr:col>
      <xdr:colOff>1150620</xdr:colOff>
      <xdr:row>9</xdr:row>
      <xdr:rowOff>91440</xdr:rowOff>
    </xdr:from>
    <xdr:to>
      <xdr:col>9</xdr:col>
      <xdr:colOff>2164080</xdr:colOff>
      <xdr:row>37</xdr:row>
      <xdr:rowOff>15240</xdr:rowOff>
    </xdr:to>
    <xdr:cxnSp macro="">
      <xdr:nvCxnSpPr>
        <xdr:cNvPr id="27" name="Straight Arrow Connector 26">
          <a:extLst>
            <a:ext uri="{FF2B5EF4-FFF2-40B4-BE49-F238E27FC236}">
              <a16:creationId xmlns:a16="http://schemas.microsoft.com/office/drawing/2014/main" id="{CC6155C2-36C0-98D7-72A9-D918B5D19279}"/>
            </a:ext>
          </a:extLst>
        </xdr:cNvPr>
        <xdr:cNvCxnSpPr/>
      </xdr:nvCxnSpPr>
      <xdr:spPr>
        <a:xfrm flipH="1" flipV="1">
          <a:off x="8046720" y="1737360"/>
          <a:ext cx="5829300" cy="508254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9</xdr:col>
      <xdr:colOff>2164080</xdr:colOff>
      <xdr:row>8</xdr:row>
      <xdr:rowOff>114300</xdr:rowOff>
    </xdr:from>
    <xdr:to>
      <xdr:col>11</xdr:col>
      <xdr:colOff>640080</xdr:colOff>
      <xdr:row>37</xdr:row>
      <xdr:rowOff>22860</xdr:rowOff>
    </xdr:to>
    <xdr:cxnSp macro="">
      <xdr:nvCxnSpPr>
        <xdr:cNvPr id="30" name="Straight Arrow Connector 29">
          <a:extLst>
            <a:ext uri="{FF2B5EF4-FFF2-40B4-BE49-F238E27FC236}">
              <a16:creationId xmlns:a16="http://schemas.microsoft.com/office/drawing/2014/main" id="{4D8510DD-4D64-2996-660A-90F2A8352C08}"/>
            </a:ext>
          </a:extLst>
        </xdr:cNvPr>
        <xdr:cNvCxnSpPr/>
      </xdr:nvCxnSpPr>
      <xdr:spPr>
        <a:xfrm flipV="1">
          <a:off x="13876020" y="1577340"/>
          <a:ext cx="2453640" cy="525018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1303020</xdr:colOff>
      <xdr:row>9</xdr:row>
      <xdr:rowOff>160020</xdr:rowOff>
    </xdr:from>
    <xdr:to>
      <xdr:col>13</xdr:col>
      <xdr:colOff>327660</xdr:colOff>
      <xdr:row>40</xdr:row>
      <xdr:rowOff>7620</xdr:rowOff>
    </xdr:to>
    <xdr:cxnSp macro="">
      <xdr:nvCxnSpPr>
        <xdr:cNvPr id="33" name="Straight Arrow Connector 32">
          <a:extLst>
            <a:ext uri="{FF2B5EF4-FFF2-40B4-BE49-F238E27FC236}">
              <a16:creationId xmlns:a16="http://schemas.microsoft.com/office/drawing/2014/main" id="{2AA3CC25-14E7-01F2-D9A0-1072655EE615}"/>
            </a:ext>
          </a:extLst>
        </xdr:cNvPr>
        <xdr:cNvCxnSpPr/>
      </xdr:nvCxnSpPr>
      <xdr:spPr>
        <a:xfrm flipH="1" flipV="1">
          <a:off x="15346680" y="1805940"/>
          <a:ext cx="2849880" cy="55626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1203960</xdr:colOff>
      <xdr:row>10</xdr:row>
      <xdr:rowOff>68580</xdr:rowOff>
    </xdr:from>
    <xdr:to>
      <xdr:col>13</xdr:col>
      <xdr:colOff>335280</xdr:colOff>
      <xdr:row>39</xdr:row>
      <xdr:rowOff>167640</xdr:rowOff>
    </xdr:to>
    <xdr:cxnSp macro="">
      <xdr:nvCxnSpPr>
        <xdr:cNvPr id="36" name="Straight Arrow Connector 35">
          <a:extLst>
            <a:ext uri="{FF2B5EF4-FFF2-40B4-BE49-F238E27FC236}">
              <a16:creationId xmlns:a16="http://schemas.microsoft.com/office/drawing/2014/main" id="{39B6946E-F5DE-334D-DF21-482E7C75B0D3}"/>
            </a:ext>
          </a:extLst>
        </xdr:cNvPr>
        <xdr:cNvCxnSpPr/>
      </xdr:nvCxnSpPr>
      <xdr:spPr>
        <a:xfrm flipH="1" flipV="1">
          <a:off x="9570720" y="1897380"/>
          <a:ext cx="8633460" cy="5448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K4" sqref="K4"/>
    </sheetView>
  </sheetViews>
  <sheetFormatPr defaultRowHeight="14.4"/>
  <cols>
    <col min="1" max="1" width="24.6640625" bestFit="1" customWidth="1"/>
    <col min="2" max="2" width="14.109375" bestFit="1" customWidth="1"/>
  </cols>
  <sheetData>
    <row r="1" spans="1:2">
      <c r="A1" t="s">
        <v>283</v>
      </c>
      <c r="B1" t="s">
        <v>284</v>
      </c>
    </row>
    <row r="2" spans="1:2">
      <c r="A2" t="s">
        <v>285</v>
      </c>
      <c r="B2" t="s">
        <v>288</v>
      </c>
    </row>
    <row r="3" spans="1:2">
      <c r="A3" t="s">
        <v>286</v>
      </c>
      <c r="B3" t="s">
        <v>289</v>
      </c>
    </row>
    <row r="4" spans="1:2">
      <c r="A4" t="s">
        <v>287</v>
      </c>
      <c r="B4" t="s">
        <v>292</v>
      </c>
    </row>
    <row r="6" spans="1:2">
      <c r="A6" t="s">
        <v>290</v>
      </c>
    </row>
    <row r="7" spans="1:2">
      <c r="A7" t="s">
        <v>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98"/>
  <sheetViews>
    <sheetView topLeftCell="B1" zoomScale="92" zoomScaleNormal="92" workbookViewId="0">
      <selection activeCell="I2" sqref="I2"/>
    </sheetView>
  </sheetViews>
  <sheetFormatPr defaultRowHeight="14.4"/>
  <cols>
    <col min="1" max="1" width="10.33203125" bestFit="1" customWidth="1"/>
    <col min="2" max="2" width="10.109375" bestFit="1" customWidth="1"/>
    <col min="3" max="3" width="9.5546875" bestFit="1" customWidth="1"/>
    <col min="4" max="4" width="9" bestFit="1" customWidth="1"/>
    <col min="5" max="5" width="10.109375" bestFit="1" customWidth="1"/>
    <col min="6" max="6" width="13.77734375" bestFit="1" customWidth="1"/>
    <col min="7" max="7" width="19.33203125" bestFit="1" customWidth="1"/>
    <col min="8" max="8" width="31.109375" bestFit="1" customWidth="1"/>
    <col min="9" max="9" width="20.6640625" bestFit="1" customWidth="1"/>
    <col min="10" max="10" width="17.21875" bestFit="1" customWidth="1"/>
    <col min="11" max="11" width="13" bestFit="1" customWidth="1"/>
    <col min="12" max="12" width="10.33203125" bestFit="1" customWidth="1"/>
    <col min="13" max="16" width="9.77734375" bestFit="1" customWidth="1"/>
    <col min="17" max="17" width="13.77734375" bestFit="1" customWidth="1"/>
    <col min="18" max="18" width="25" bestFit="1" customWidth="1"/>
    <col min="21" max="21" width="24.5546875" bestFit="1" customWidth="1"/>
    <col min="22" max="22" width="13" bestFit="1" customWidth="1"/>
    <col min="29" max="29" width="15.88671875" customWidth="1"/>
    <col min="30" max="30" width="23.88671875" customWidth="1"/>
    <col min="31" max="31" width="15.6640625" customWidth="1"/>
    <col min="39" max="39" width="23.6640625" customWidth="1"/>
    <col min="40" max="40" width="11.109375" customWidth="1"/>
    <col min="48" max="48" width="23.21875" customWidth="1"/>
    <col min="57" max="57" width="23.21875" customWidth="1"/>
    <col min="58" max="58" width="11.77734375" customWidth="1"/>
    <col min="66" max="66" width="23" customWidth="1"/>
    <col min="67" max="67" width="19.77734375" customWidth="1"/>
    <col min="69" max="69" width="21" customWidth="1"/>
    <col min="70" max="70" width="18.44140625" customWidth="1"/>
  </cols>
  <sheetData>
    <row r="1" spans="1:22">
      <c r="A1" s="10" t="s">
        <v>0</v>
      </c>
      <c r="B1" s="10" t="s">
        <v>1</v>
      </c>
      <c r="C1" s="10" t="s">
        <v>2</v>
      </c>
      <c r="D1" s="10" t="s">
        <v>3</v>
      </c>
      <c r="E1" s="10" t="s">
        <v>4</v>
      </c>
      <c r="F1" s="10" t="s">
        <v>11</v>
      </c>
      <c r="G1" s="10" t="s">
        <v>9</v>
      </c>
      <c r="H1" s="10" t="s">
        <v>34</v>
      </c>
      <c r="I1" s="10" t="s">
        <v>38</v>
      </c>
      <c r="J1" s="10" t="s">
        <v>6</v>
      </c>
      <c r="K1" s="10" t="s">
        <v>7</v>
      </c>
      <c r="L1" s="7" t="s">
        <v>0</v>
      </c>
      <c r="M1" s="7" t="s">
        <v>12</v>
      </c>
      <c r="N1" s="7" t="s">
        <v>13</v>
      </c>
      <c r="O1" s="7" t="s">
        <v>14</v>
      </c>
      <c r="P1" s="7" t="s">
        <v>15</v>
      </c>
      <c r="Q1" s="7" t="s">
        <v>11</v>
      </c>
      <c r="R1" s="7" t="s">
        <v>16</v>
      </c>
      <c r="S1" s="7"/>
      <c r="U1" t="s">
        <v>17</v>
      </c>
      <c r="V1" t="s">
        <v>18</v>
      </c>
    </row>
    <row r="2" spans="1:22">
      <c r="A2" s="11">
        <v>45198</v>
      </c>
      <c r="B2" s="10">
        <v>6.49</v>
      </c>
      <c r="C2" s="10">
        <v>6.49</v>
      </c>
      <c r="D2" s="10">
        <v>6.37</v>
      </c>
      <c r="E2" s="10">
        <v>6.37</v>
      </c>
      <c r="F2" s="29">
        <f>((E2-E3)/E3)</f>
        <v>-1.8489984591679522E-2</v>
      </c>
      <c r="G2" s="10">
        <f>AVERAGE((F2:F498))</f>
        <v>-6.0886315215224985E-3</v>
      </c>
      <c r="H2" s="10">
        <f>(POWER(G14,248)-1)</f>
        <v>-2.7085290784597094E-2</v>
      </c>
      <c r="I2" s="10">
        <f>(E2-276)/276*100</f>
        <v>-97.692028985507235</v>
      </c>
      <c r="J2" s="10">
        <f>_xlfn.STDEV.S((F2:F498))</f>
        <v>4.6768121789471442E-2</v>
      </c>
      <c r="K2" s="29">
        <f>AVERAGE((F2:F498))</f>
        <v>-6.0886315215224985E-3</v>
      </c>
      <c r="L2" s="12">
        <v>45198</v>
      </c>
      <c r="M2" s="7">
        <v>20542.740000000002</v>
      </c>
      <c r="N2" s="7">
        <v>20683.59</v>
      </c>
      <c r="O2" s="7">
        <v>20499.61</v>
      </c>
      <c r="P2" s="7">
        <v>20591.259999999998</v>
      </c>
      <c r="Q2" s="30">
        <f>((P2-M2)/M2)</f>
        <v>2.3619049844371682E-3</v>
      </c>
      <c r="R2" s="7">
        <f>_xlfn.VAR.S((Q2:Q498))</f>
        <v>5.3520754572441534E-5</v>
      </c>
      <c r="S2" s="7"/>
      <c r="U2">
        <f>_xlfn.COVARIANCE.S((F2:F498),(Q2:Q498))</f>
        <v>1.3297386391808765E-5</v>
      </c>
      <c r="V2">
        <f>(U2/R2)</f>
        <v>0.24845289454599256</v>
      </c>
    </row>
    <row r="3" spans="1:22">
      <c r="A3" s="11">
        <v>45197</v>
      </c>
      <c r="B3" s="10">
        <v>6.47</v>
      </c>
      <c r="C3" s="10">
        <v>6.5</v>
      </c>
      <c r="D3" s="10">
        <v>6.47</v>
      </c>
      <c r="E3" s="10">
        <v>6.49</v>
      </c>
      <c r="F3" s="29">
        <f t="shared" ref="F3:F66" si="0">((E3-E4)/E4)</f>
        <v>-1.6666666666666583E-2</v>
      </c>
      <c r="G3" s="10"/>
      <c r="H3" s="10" t="s">
        <v>35</v>
      </c>
      <c r="I3" s="10"/>
      <c r="J3" s="10"/>
      <c r="K3" s="10"/>
      <c r="L3" s="12">
        <v>45197</v>
      </c>
      <c r="M3" s="7">
        <v>20751.97</v>
      </c>
      <c r="N3" s="7">
        <v>20751.97</v>
      </c>
      <c r="O3" s="7">
        <v>20437.689999999999</v>
      </c>
      <c r="P3" s="7">
        <v>20467.68</v>
      </c>
      <c r="Q3" s="30">
        <f>((P3-M3)/M3)</f>
        <v>-1.3699422271716895E-2</v>
      </c>
      <c r="R3" s="7"/>
      <c r="S3" s="7"/>
    </row>
    <row r="4" spans="1:22">
      <c r="A4" s="11">
        <v>45196</v>
      </c>
      <c r="B4" s="10">
        <v>6.6</v>
      </c>
      <c r="C4" s="10">
        <v>6.6</v>
      </c>
      <c r="D4" s="10">
        <v>6.6</v>
      </c>
      <c r="E4" s="10">
        <v>6.6</v>
      </c>
      <c r="F4" s="29">
        <f t="shared" si="0"/>
        <v>-1.9316493313521661E-2</v>
      </c>
      <c r="G4" s="17" t="s">
        <v>19</v>
      </c>
      <c r="H4" s="10">
        <f>(POWER(G15,249)-1)</f>
        <v>-2.7992511167579393E-3</v>
      </c>
      <c r="I4" s="10"/>
      <c r="J4" s="10"/>
      <c r="K4" s="10"/>
      <c r="L4" s="12">
        <v>45196</v>
      </c>
      <c r="M4" s="7">
        <v>20608.599999999999</v>
      </c>
      <c r="N4" s="7">
        <v>20681.46</v>
      </c>
      <c r="O4" s="7">
        <v>20497.810000000001</v>
      </c>
      <c r="P4" s="7">
        <v>20666.05</v>
      </c>
      <c r="Q4" s="30">
        <f>((P4-M4)/M4)</f>
        <v>2.7876711664062931E-3</v>
      </c>
      <c r="R4" s="7"/>
      <c r="S4" s="7"/>
    </row>
    <row r="5" spans="1:22" ht="15" thickBot="1">
      <c r="A5" s="11">
        <v>45195</v>
      </c>
      <c r="B5" s="10">
        <v>6.73</v>
      </c>
      <c r="C5" s="10">
        <v>6.73</v>
      </c>
      <c r="D5" s="10">
        <v>6.73</v>
      </c>
      <c r="E5" s="10">
        <v>6.73</v>
      </c>
      <c r="F5" s="29">
        <f t="shared" si="0"/>
        <v>-1.895043731778424E-2</v>
      </c>
      <c r="G5" s="17">
        <f>((E2-E498)/E498)</f>
        <v>-0.97709045135766948</v>
      </c>
      <c r="H5" s="10"/>
      <c r="I5" s="10"/>
      <c r="J5" s="10"/>
      <c r="K5" s="10"/>
      <c r="L5" s="12">
        <v>45195</v>
      </c>
      <c r="M5" s="7">
        <v>20643.009999999998</v>
      </c>
      <c r="N5" s="7">
        <v>20650.7</v>
      </c>
      <c r="O5" s="7">
        <v>20586.41</v>
      </c>
      <c r="P5" s="7">
        <v>20609.45</v>
      </c>
      <c r="Q5" s="30">
        <f>((P5-M5)/M5)</f>
        <v>-1.6257319063449408E-3</v>
      </c>
      <c r="R5" s="7"/>
      <c r="S5" s="7"/>
    </row>
    <row r="6" spans="1:22" ht="15" thickBot="1">
      <c r="A6" s="11">
        <v>45194</v>
      </c>
      <c r="B6" s="10">
        <v>6.87</v>
      </c>
      <c r="C6" s="10">
        <v>6.87</v>
      </c>
      <c r="D6" s="10">
        <v>6.86</v>
      </c>
      <c r="E6" s="10">
        <v>6.86</v>
      </c>
      <c r="F6" s="29">
        <f t="shared" si="0"/>
        <v>-1.9999999999999955E-2</v>
      </c>
      <c r="G6" s="17" t="s">
        <v>20</v>
      </c>
      <c r="H6" s="10"/>
      <c r="I6" s="21" t="s">
        <v>56</v>
      </c>
      <c r="J6" s="10"/>
      <c r="K6" s="10"/>
      <c r="L6" s="12">
        <v>45194</v>
      </c>
      <c r="M6" s="7">
        <v>20640.62</v>
      </c>
      <c r="N6" s="7">
        <v>20683.580000000002</v>
      </c>
      <c r="O6" s="7">
        <v>20545.98</v>
      </c>
      <c r="P6" s="7">
        <v>20624.150000000001</v>
      </c>
      <c r="Q6" s="30">
        <f>((P6-M6)/M6)</f>
        <v>-7.9794114711658501E-4</v>
      </c>
      <c r="R6" s="7"/>
      <c r="S6" s="7"/>
    </row>
    <row r="7" spans="1:22" ht="15" thickBot="1">
      <c r="A7" s="11">
        <v>45191</v>
      </c>
      <c r="B7" s="10">
        <v>6.87</v>
      </c>
      <c r="C7" s="10">
        <v>7</v>
      </c>
      <c r="D7" s="10">
        <v>6.86</v>
      </c>
      <c r="E7" s="10">
        <v>7</v>
      </c>
      <c r="F7" s="29">
        <f t="shared" si="0"/>
        <v>0</v>
      </c>
      <c r="G7" s="17">
        <f>((1+G5)^(1/497))</f>
        <v>0.99243080085337276</v>
      </c>
      <c r="H7" s="10"/>
      <c r="I7" s="22">
        <f>(J2/K2)</f>
        <v>-7.6812205869500207</v>
      </c>
      <c r="J7" s="10"/>
      <c r="K7" s="10"/>
      <c r="L7" s="12">
        <v>45191</v>
      </c>
      <c r="M7" s="7">
        <v>20684.96</v>
      </c>
      <c r="N7" s="7">
        <v>20752.89</v>
      </c>
      <c r="O7" s="7">
        <v>20607.849999999999</v>
      </c>
      <c r="P7" s="7">
        <v>20620.86</v>
      </c>
      <c r="Q7" s="30">
        <f>((P7-M7)/M7)</f>
        <v>-3.098869903543374E-3</v>
      </c>
      <c r="R7" s="7"/>
      <c r="S7" s="7"/>
    </row>
    <row r="8" spans="1:22">
      <c r="A8" s="11">
        <v>45190</v>
      </c>
      <c r="B8" s="10">
        <v>7</v>
      </c>
      <c r="C8" s="10">
        <v>7</v>
      </c>
      <c r="D8" s="10">
        <v>7</v>
      </c>
      <c r="E8" s="10">
        <v>7</v>
      </c>
      <c r="F8" s="29">
        <f t="shared" si="0"/>
        <v>1.8922852983988339E-2</v>
      </c>
      <c r="G8" s="17"/>
      <c r="H8" s="10"/>
      <c r="I8" s="10"/>
      <c r="J8" s="10"/>
      <c r="K8" s="10"/>
      <c r="L8" s="12">
        <v>45190</v>
      </c>
      <c r="M8" s="7">
        <v>20803.29</v>
      </c>
      <c r="N8" s="7">
        <v>20803.29</v>
      </c>
      <c r="O8" s="7">
        <v>20662.48</v>
      </c>
      <c r="P8" s="7">
        <v>20695.61</v>
      </c>
      <c r="Q8" s="30">
        <f>((P8-M8)/M8)</f>
        <v>-5.1761043565705369E-3</v>
      </c>
      <c r="R8" s="7"/>
      <c r="S8" s="7"/>
    </row>
    <row r="9" spans="1:22">
      <c r="A9" s="11">
        <v>45189</v>
      </c>
      <c r="B9" s="10">
        <v>6.87</v>
      </c>
      <c r="C9" s="10">
        <v>6.87</v>
      </c>
      <c r="D9" s="10">
        <v>6.87</v>
      </c>
      <c r="E9" s="10">
        <v>6.87</v>
      </c>
      <c r="F9" s="29">
        <f t="shared" si="0"/>
        <v>-1.9971469329529198E-2</v>
      </c>
      <c r="G9" s="17" t="s">
        <v>32</v>
      </c>
      <c r="H9" s="10"/>
      <c r="I9" s="10"/>
      <c r="J9" s="10"/>
      <c r="K9" s="10"/>
      <c r="L9" s="12">
        <v>45189</v>
      </c>
      <c r="M9" s="7">
        <v>20958.73</v>
      </c>
      <c r="N9" s="7">
        <v>21017.87</v>
      </c>
      <c r="O9" s="7">
        <v>20839.12</v>
      </c>
      <c r="P9" s="7">
        <v>20861.5</v>
      </c>
      <c r="Q9" s="30">
        <f>((P9-M9)/M9)</f>
        <v>-4.6391169693965027E-3</v>
      </c>
      <c r="R9" s="7"/>
      <c r="S9" s="7"/>
    </row>
    <row r="10" spans="1:22">
      <c r="A10" s="11">
        <v>45187</v>
      </c>
      <c r="B10" s="10">
        <v>7.01</v>
      </c>
      <c r="C10" s="10">
        <v>7.01</v>
      </c>
      <c r="D10" s="10">
        <v>7.01</v>
      </c>
      <c r="E10" s="10">
        <v>7.01</v>
      </c>
      <c r="F10" s="29">
        <f t="shared" si="0"/>
        <v>-1.9580419580419658E-2</v>
      </c>
      <c r="G10" s="17">
        <f>(AVERAGE(F2:F249))</f>
        <v>-1.1071507295816239E-2</v>
      </c>
      <c r="H10" s="31">
        <f>_xlfn.COVARIANCE.S(F2:F498,Q2:Q498)</f>
        <v>1.3297386391808765E-5</v>
      </c>
      <c r="I10" s="10"/>
      <c r="J10" s="10"/>
      <c r="K10" s="10"/>
      <c r="L10" s="12">
        <v>45187</v>
      </c>
      <c r="M10" s="7">
        <v>21123.72</v>
      </c>
      <c r="N10" s="7">
        <v>21169.64</v>
      </c>
      <c r="O10" s="7">
        <v>21083.59</v>
      </c>
      <c r="P10" s="7">
        <v>21102.12</v>
      </c>
      <c r="Q10" s="30">
        <f>((P10-M10)/M10)</f>
        <v>-1.0225471649880882E-3</v>
      </c>
      <c r="R10" s="7"/>
      <c r="S10" s="7"/>
    </row>
    <row r="11" spans="1:22">
      <c r="A11" s="11">
        <v>45184</v>
      </c>
      <c r="B11" s="10">
        <v>7.15</v>
      </c>
      <c r="C11" s="10">
        <v>7.15</v>
      </c>
      <c r="D11" s="10">
        <v>7.15</v>
      </c>
      <c r="E11" s="10">
        <v>7.15</v>
      </c>
      <c r="F11" s="29">
        <f t="shared" si="0"/>
        <v>-1.9204389574759902E-2</v>
      </c>
      <c r="G11" s="17" t="s">
        <v>33</v>
      </c>
      <c r="H11" s="10"/>
      <c r="I11" s="10"/>
      <c r="J11" s="10"/>
      <c r="K11" s="10"/>
      <c r="L11" s="12">
        <v>45184</v>
      </c>
      <c r="M11" s="7">
        <v>21116.13</v>
      </c>
      <c r="N11" s="7">
        <v>21195.75</v>
      </c>
      <c r="O11" s="7">
        <v>21102.03</v>
      </c>
      <c r="P11" s="7">
        <v>21171.26</v>
      </c>
      <c r="Q11" s="30">
        <f>((P11-M11)/M11)</f>
        <v>2.6108003691963149E-3</v>
      </c>
      <c r="R11" s="7"/>
      <c r="S11" s="7"/>
    </row>
    <row r="12" spans="1:22">
      <c r="A12" s="11">
        <v>45183</v>
      </c>
      <c r="B12" s="10">
        <v>7.29</v>
      </c>
      <c r="C12" s="10">
        <v>7.29</v>
      </c>
      <c r="D12" s="10">
        <v>7.29</v>
      </c>
      <c r="E12" s="10">
        <v>7.29</v>
      </c>
      <c r="F12" s="29">
        <f t="shared" si="0"/>
        <v>-1.8842530282637913E-2</v>
      </c>
      <c r="G12" s="17">
        <f>(AVERAGE(F250:F498))</f>
        <v>-1.1257672965231023E-3</v>
      </c>
      <c r="H12" s="10"/>
      <c r="I12" s="10"/>
      <c r="J12" s="10"/>
      <c r="K12" s="10"/>
      <c r="L12" s="12">
        <v>45183</v>
      </c>
      <c r="M12" s="7">
        <v>21087.56</v>
      </c>
      <c r="N12" s="7">
        <v>21139.22</v>
      </c>
      <c r="O12" s="7">
        <v>21010.66</v>
      </c>
      <c r="P12" s="7">
        <v>21067.87</v>
      </c>
      <c r="Q12" s="30">
        <f>((P12-M12)/M12)</f>
        <v>-9.3372585543336102E-4</v>
      </c>
      <c r="R12" s="7"/>
      <c r="S12" s="7"/>
    </row>
    <row r="13" spans="1:22">
      <c r="A13" s="11">
        <v>45182</v>
      </c>
      <c r="B13" s="10">
        <v>7.43</v>
      </c>
      <c r="C13" s="10">
        <v>7.43</v>
      </c>
      <c r="D13" s="10">
        <v>7.43</v>
      </c>
      <c r="E13" s="10">
        <v>7.43</v>
      </c>
      <c r="F13" s="29">
        <f t="shared" si="0"/>
        <v>-1.9788918205804796E-2</v>
      </c>
      <c r="G13" s="17"/>
      <c r="H13" s="10"/>
      <c r="I13" s="10"/>
      <c r="J13" s="10"/>
      <c r="K13" s="10"/>
      <c r="L13" s="12">
        <v>45182</v>
      </c>
      <c r="M13" s="7">
        <v>20948.189999999999</v>
      </c>
      <c r="N13" s="7">
        <v>21063</v>
      </c>
      <c r="O13" s="7">
        <v>20908.29</v>
      </c>
      <c r="P13" s="7">
        <v>21035.07</v>
      </c>
      <c r="Q13" s="30">
        <f>((P13-M13)/M13)</f>
        <v>4.1473750238087883E-3</v>
      </c>
      <c r="R13" s="7"/>
      <c r="S13" s="7"/>
    </row>
    <row r="14" spans="1:22">
      <c r="A14" s="11">
        <v>45181</v>
      </c>
      <c r="B14" s="10">
        <v>7.58</v>
      </c>
      <c r="C14" s="10">
        <v>7.58</v>
      </c>
      <c r="D14" s="10">
        <v>7.55</v>
      </c>
      <c r="E14" s="10">
        <v>7.58</v>
      </c>
      <c r="F14" s="29">
        <f t="shared" si="0"/>
        <v>4.9861495844875391E-2</v>
      </c>
      <c r="G14" s="17">
        <f>(1+(G10)/100)</f>
        <v>0.99988928492704188</v>
      </c>
      <c r="H14" s="10"/>
      <c r="I14" s="10"/>
      <c r="J14" s="10"/>
      <c r="K14" s="10"/>
      <c r="L14" s="12">
        <v>45181</v>
      </c>
      <c r="M14" s="7">
        <v>21067.57</v>
      </c>
      <c r="N14" s="7">
        <v>21077.48</v>
      </c>
      <c r="O14" s="7">
        <v>20874.939999999999</v>
      </c>
      <c r="P14" s="7">
        <v>20953.48</v>
      </c>
      <c r="Q14" s="30">
        <f>((P14-M14)/M14)</f>
        <v>-5.4154323445940915E-3</v>
      </c>
      <c r="R14" s="7"/>
      <c r="S14" s="7"/>
    </row>
    <row r="15" spans="1:22">
      <c r="A15" s="11">
        <v>45180</v>
      </c>
      <c r="B15" s="10">
        <v>7.22</v>
      </c>
      <c r="C15" s="10">
        <v>7.22</v>
      </c>
      <c r="D15" s="10">
        <v>7.22</v>
      </c>
      <c r="E15" s="10">
        <v>7.22</v>
      </c>
      <c r="F15" s="29">
        <f t="shared" si="0"/>
        <v>4.9418604651162767E-2</v>
      </c>
      <c r="G15" s="17">
        <f>(1+(G12)/100)</f>
        <v>0.99998874232703472</v>
      </c>
      <c r="H15" s="10"/>
      <c r="I15" s="10"/>
      <c r="J15" s="10"/>
      <c r="K15" s="10"/>
      <c r="L15" s="12">
        <v>45180</v>
      </c>
      <c r="M15" s="7">
        <v>20843.080000000002</v>
      </c>
      <c r="N15" s="7">
        <v>20967.98</v>
      </c>
      <c r="O15" s="7">
        <v>20824.04</v>
      </c>
      <c r="P15" s="7">
        <v>20956.34</v>
      </c>
      <c r="Q15" s="30">
        <f>((P15-M15)/M15)</f>
        <v>5.4339377865458647E-3</v>
      </c>
      <c r="R15" s="7"/>
      <c r="S15" s="7"/>
    </row>
    <row r="16" spans="1:22">
      <c r="A16" s="11">
        <v>45177</v>
      </c>
      <c r="B16" s="10">
        <v>6.88</v>
      </c>
      <c r="C16" s="10">
        <v>6.88</v>
      </c>
      <c r="D16" s="10">
        <v>6.88</v>
      </c>
      <c r="E16" s="10">
        <v>6.88</v>
      </c>
      <c r="F16" s="29">
        <f t="shared" si="0"/>
        <v>4.8780487804878092E-2</v>
      </c>
      <c r="G16" s="17"/>
      <c r="H16" s="10"/>
      <c r="I16" s="10"/>
      <c r="J16" s="10"/>
      <c r="K16" s="10"/>
      <c r="L16" s="12">
        <v>45177</v>
      </c>
      <c r="M16" s="7">
        <v>20711.18</v>
      </c>
      <c r="N16" s="7">
        <v>20828.310000000001</v>
      </c>
      <c r="O16" s="7">
        <v>20683.13</v>
      </c>
      <c r="P16" s="7">
        <v>20777.89</v>
      </c>
      <c r="Q16" s="30">
        <f>((P16-M16)/M16)</f>
        <v>3.220965681337284E-3</v>
      </c>
      <c r="R16" s="7"/>
      <c r="S16" s="7"/>
    </row>
    <row r="17" spans="1:19">
      <c r="A17" s="11">
        <v>45176</v>
      </c>
      <c r="B17" s="10">
        <v>6.56</v>
      </c>
      <c r="C17" s="10">
        <v>6.56</v>
      </c>
      <c r="D17" s="10">
        <v>6.56</v>
      </c>
      <c r="E17" s="10">
        <v>6.56</v>
      </c>
      <c r="F17" s="29">
        <f t="shared" si="0"/>
        <v>4.9599999999999936E-2</v>
      </c>
      <c r="G17" s="10"/>
      <c r="H17" s="10"/>
      <c r="I17" s="10"/>
      <c r="J17" s="10"/>
      <c r="K17" s="10"/>
      <c r="L17" s="12">
        <v>45176</v>
      </c>
      <c r="M17" s="7">
        <v>20549.8</v>
      </c>
      <c r="N17" s="7">
        <v>20686.57</v>
      </c>
      <c r="O17" s="7">
        <v>20498.66</v>
      </c>
      <c r="P17" s="7">
        <v>20676.87</v>
      </c>
      <c r="Q17" s="30">
        <f>((P17-M17)/M17)</f>
        <v>6.1835151680308181E-3</v>
      </c>
      <c r="R17" s="7"/>
      <c r="S17" s="7"/>
    </row>
    <row r="18" spans="1:19">
      <c r="A18" s="11">
        <v>45175</v>
      </c>
      <c r="B18" s="10">
        <v>6.25</v>
      </c>
      <c r="C18" s="10">
        <v>6.25</v>
      </c>
      <c r="D18" s="10">
        <v>6.25</v>
      </c>
      <c r="E18" s="10">
        <v>6.25</v>
      </c>
      <c r="F18" s="29">
        <f t="shared" si="0"/>
        <v>4.8657718120805375E-2</v>
      </c>
      <c r="G18" s="10"/>
      <c r="H18" s="10"/>
      <c r="I18" s="10"/>
      <c r="J18" s="10"/>
      <c r="K18" s="10"/>
      <c r="L18" s="12">
        <v>45175</v>
      </c>
      <c r="M18" s="7">
        <v>20513.310000000001</v>
      </c>
      <c r="N18" s="7">
        <v>20585.560000000001</v>
      </c>
      <c r="O18" s="7">
        <v>20435.87</v>
      </c>
      <c r="P18" s="7">
        <v>20559.330000000002</v>
      </c>
      <c r="Q18" s="30">
        <f>((P18-M18)/M18)</f>
        <v>2.2434214663552801E-3</v>
      </c>
      <c r="R18" s="7"/>
      <c r="S18" s="7"/>
    </row>
    <row r="19" spans="1:19">
      <c r="A19" s="11">
        <v>45174</v>
      </c>
      <c r="B19" s="10">
        <v>5.96</v>
      </c>
      <c r="C19" s="10">
        <v>5.96</v>
      </c>
      <c r="D19" s="10">
        <v>5.96</v>
      </c>
      <c r="E19" s="10">
        <v>5.96</v>
      </c>
      <c r="F19" s="29">
        <f t="shared" si="0"/>
        <v>4.9295774647887369E-2</v>
      </c>
      <c r="G19" s="10"/>
      <c r="H19" s="10"/>
      <c r="I19" s="10"/>
      <c r="J19" s="10"/>
      <c r="K19" s="10"/>
      <c r="L19" s="12">
        <v>45174</v>
      </c>
      <c r="M19" s="7">
        <v>20487.259999999998</v>
      </c>
      <c r="N19" s="7">
        <v>20534.169999999998</v>
      </c>
      <c r="O19" s="7">
        <v>20466.62</v>
      </c>
      <c r="P19" s="7">
        <v>20520.82</v>
      </c>
      <c r="Q19" s="30">
        <f>((P19-M19)/M19)</f>
        <v>1.6380911844727558E-3</v>
      </c>
      <c r="R19" s="7"/>
      <c r="S19" s="7"/>
    </row>
    <row r="20" spans="1:19">
      <c r="A20" s="11">
        <v>45173</v>
      </c>
      <c r="B20" s="10">
        <v>5.68</v>
      </c>
      <c r="C20" s="10">
        <v>5.68</v>
      </c>
      <c r="D20" s="10">
        <v>5.68</v>
      </c>
      <c r="E20" s="10">
        <v>5.68</v>
      </c>
      <c r="F20" s="29">
        <f t="shared" si="0"/>
        <v>4.9907578558225425E-2</v>
      </c>
      <c r="G20" s="10"/>
      <c r="H20" s="10"/>
      <c r="I20" s="10"/>
      <c r="J20" s="10"/>
      <c r="K20" s="10"/>
      <c r="L20" s="12">
        <v>45173</v>
      </c>
      <c r="M20" s="7">
        <v>20427.41</v>
      </c>
      <c r="N20" s="7">
        <v>20485.98</v>
      </c>
      <c r="O20" s="7">
        <v>20368.46</v>
      </c>
      <c r="P20" s="7">
        <v>20469.77</v>
      </c>
      <c r="Q20" s="30">
        <f>((P20-M20)/M20)</f>
        <v>2.0736843290461485E-3</v>
      </c>
      <c r="R20" s="7"/>
      <c r="S20" s="7"/>
    </row>
    <row r="21" spans="1:19">
      <c r="A21" s="11">
        <v>45170</v>
      </c>
      <c r="B21" s="10">
        <v>5.41</v>
      </c>
      <c r="C21" s="10">
        <v>5.41</v>
      </c>
      <c r="D21" s="10">
        <v>5.41</v>
      </c>
      <c r="E21" s="10">
        <v>5.41</v>
      </c>
      <c r="F21" s="29">
        <f t="shared" si="0"/>
        <v>1.8832391713747749E-2</v>
      </c>
      <c r="G21" s="10"/>
      <c r="H21" s="10"/>
      <c r="I21" s="10"/>
      <c r="J21" s="10"/>
      <c r="K21" s="10"/>
      <c r="L21" s="12">
        <v>45170</v>
      </c>
      <c r="M21" s="7">
        <v>20205.919999999998</v>
      </c>
      <c r="N21" s="7">
        <v>20407.57</v>
      </c>
      <c r="O21" s="7">
        <v>20202.599999999999</v>
      </c>
      <c r="P21" s="7">
        <v>20382.990000000002</v>
      </c>
      <c r="Q21" s="30">
        <f>((P21-M21)/M21)</f>
        <v>8.7632733377150541E-3</v>
      </c>
      <c r="R21" s="7"/>
      <c r="S21" s="7"/>
    </row>
    <row r="22" spans="1:19">
      <c r="A22" s="11">
        <v>45169</v>
      </c>
      <c r="B22" s="10">
        <v>5.31</v>
      </c>
      <c r="C22" s="10">
        <v>5.31</v>
      </c>
      <c r="D22" s="10">
        <v>5.31</v>
      </c>
      <c r="E22" s="10">
        <v>5.31</v>
      </c>
      <c r="F22" s="29">
        <f t="shared" si="0"/>
        <v>-1.8484288354898435E-2</v>
      </c>
      <c r="G22" s="10"/>
      <c r="H22" s="10"/>
      <c r="I22" s="10"/>
      <c r="J22" s="10"/>
      <c r="K22" s="10"/>
      <c r="L22" s="12">
        <v>45169</v>
      </c>
      <c r="M22" s="7">
        <v>20316.48</v>
      </c>
      <c r="N22" s="7">
        <v>20343.400000000001</v>
      </c>
      <c r="O22" s="7">
        <v>20167.5</v>
      </c>
      <c r="P22" s="7">
        <v>20203.2</v>
      </c>
      <c r="Q22" s="30">
        <f>((P22-M22)/M22)</f>
        <v>-5.5757690308556812E-3</v>
      </c>
      <c r="R22" s="7"/>
      <c r="S22" s="7"/>
    </row>
    <row r="23" spans="1:19">
      <c r="A23" s="11">
        <v>45168</v>
      </c>
      <c r="B23" s="10">
        <v>5.41</v>
      </c>
      <c r="C23" s="10">
        <v>5.41</v>
      </c>
      <c r="D23" s="10">
        <v>5.41</v>
      </c>
      <c r="E23" s="10">
        <v>5.41</v>
      </c>
      <c r="F23" s="29">
        <f t="shared" si="0"/>
        <v>-1.9927536231883956E-2</v>
      </c>
      <c r="G23" s="10"/>
      <c r="H23" s="10"/>
      <c r="I23" s="10"/>
      <c r="J23" s="10"/>
      <c r="K23" s="10"/>
      <c r="L23" s="12">
        <v>45168</v>
      </c>
      <c r="M23" s="7">
        <v>20358.759999999998</v>
      </c>
      <c r="N23" s="7">
        <v>20410.91</v>
      </c>
      <c r="O23" s="7">
        <v>20288.66</v>
      </c>
      <c r="P23" s="7">
        <v>20298.14</v>
      </c>
      <c r="Q23" s="30">
        <f>((P23-M23)/M23)</f>
        <v>-2.9775880259897453E-3</v>
      </c>
      <c r="R23" s="7"/>
      <c r="S23" s="7"/>
    </row>
    <row r="24" spans="1:19">
      <c r="A24" s="11">
        <v>45167</v>
      </c>
      <c r="B24" s="10">
        <v>5.52</v>
      </c>
      <c r="C24" s="10">
        <v>5.52</v>
      </c>
      <c r="D24" s="10">
        <v>5.52</v>
      </c>
      <c r="E24" s="10">
        <v>5.52</v>
      </c>
      <c r="F24" s="29">
        <f t="shared" si="0"/>
        <v>-1.9538188277087091E-2</v>
      </c>
      <c r="G24" s="10"/>
      <c r="H24" s="10"/>
      <c r="I24" s="10"/>
      <c r="J24" s="10"/>
      <c r="K24" s="10"/>
      <c r="L24" s="12">
        <v>45167</v>
      </c>
      <c r="M24" s="7">
        <v>20314.75</v>
      </c>
      <c r="N24" s="7">
        <v>20323.05</v>
      </c>
      <c r="O24" s="7">
        <v>20259.45</v>
      </c>
      <c r="P24" s="7">
        <v>20293.98</v>
      </c>
      <c r="Q24" s="30">
        <f>((P24-M24)/M24)</f>
        <v>-1.0224098253732109E-3</v>
      </c>
      <c r="R24" s="7"/>
      <c r="S24" s="7"/>
    </row>
    <row r="25" spans="1:19">
      <c r="A25" s="11">
        <v>45166</v>
      </c>
      <c r="B25" s="10">
        <v>5.63</v>
      </c>
      <c r="C25" s="10">
        <v>5.63</v>
      </c>
      <c r="D25" s="10">
        <v>5.63</v>
      </c>
      <c r="E25" s="10">
        <v>5.63</v>
      </c>
      <c r="F25" s="29">
        <f t="shared" si="0"/>
        <v>-1.9163763066202145E-2</v>
      </c>
      <c r="G25" s="10"/>
      <c r="H25" s="10"/>
      <c r="I25" s="10"/>
      <c r="J25" s="10"/>
      <c r="K25" s="10"/>
      <c r="L25" s="12">
        <v>45166</v>
      </c>
      <c r="M25" s="7">
        <v>20233.099999999999</v>
      </c>
      <c r="N25" s="7">
        <v>20318.63</v>
      </c>
      <c r="O25" s="7">
        <v>20197.689999999999</v>
      </c>
      <c r="P25" s="7">
        <v>20255.32</v>
      </c>
      <c r="Q25" s="30">
        <f>((P25-M25)/M25)</f>
        <v>1.0982004734816299E-3</v>
      </c>
      <c r="R25" s="7"/>
      <c r="S25" s="7"/>
    </row>
    <row r="26" spans="1:19">
      <c r="A26" s="11">
        <v>45163</v>
      </c>
      <c r="B26" s="10">
        <v>5.74</v>
      </c>
      <c r="C26" s="10">
        <v>5.74</v>
      </c>
      <c r="D26" s="10">
        <v>5.74</v>
      </c>
      <c r="E26" s="10">
        <v>5.74</v>
      </c>
      <c r="F26" s="29">
        <f t="shared" si="0"/>
        <v>-1.8803418803418709E-2</v>
      </c>
      <c r="G26" s="10"/>
      <c r="H26" s="10"/>
      <c r="I26" s="10"/>
      <c r="J26" s="10"/>
      <c r="K26" s="10"/>
      <c r="L26" s="12">
        <v>45163</v>
      </c>
      <c r="M26" s="7">
        <v>20267.96</v>
      </c>
      <c r="N26" s="7">
        <v>20293.96</v>
      </c>
      <c r="O26" s="7">
        <v>20177.400000000001</v>
      </c>
      <c r="P26" s="7">
        <v>20219.77</v>
      </c>
      <c r="Q26" s="30">
        <f>((P26-M26)/M26)</f>
        <v>-2.3776443213820576E-3</v>
      </c>
      <c r="R26" s="7"/>
      <c r="S26" s="7"/>
    </row>
    <row r="27" spans="1:19">
      <c r="A27" s="11">
        <v>45162</v>
      </c>
      <c r="B27" s="10">
        <v>5.85</v>
      </c>
      <c r="C27" s="10">
        <v>5.85</v>
      </c>
      <c r="D27" s="10">
        <v>5.85</v>
      </c>
      <c r="E27" s="10">
        <v>5.85</v>
      </c>
      <c r="F27" s="29">
        <f t="shared" si="0"/>
        <v>-1.8456375838926228E-2</v>
      </c>
      <c r="G27" s="10"/>
      <c r="H27" s="10"/>
      <c r="I27" s="10"/>
      <c r="J27" s="10"/>
      <c r="K27" s="10"/>
      <c r="L27" s="12">
        <v>45162</v>
      </c>
      <c r="M27" s="7">
        <v>20491.759999999998</v>
      </c>
      <c r="N27" s="7">
        <v>20551.89</v>
      </c>
      <c r="O27" s="7">
        <v>20319.400000000001</v>
      </c>
      <c r="P27" s="7">
        <v>20339.330000000002</v>
      </c>
      <c r="Q27" s="30">
        <f>((P27-M27)/M27)</f>
        <v>-7.4385997103224256E-3</v>
      </c>
      <c r="R27" s="7"/>
      <c r="S27" s="7"/>
    </row>
    <row r="28" spans="1:19">
      <c r="A28" s="11">
        <v>45161</v>
      </c>
      <c r="B28" s="10">
        <v>5.96</v>
      </c>
      <c r="C28" s="10">
        <v>5.96</v>
      </c>
      <c r="D28" s="10">
        <v>5.96</v>
      </c>
      <c r="E28" s="10">
        <v>5.96</v>
      </c>
      <c r="F28" s="29">
        <f t="shared" si="0"/>
        <v>-1.9736842105263174E-2</v>
      </c>
      <c r="G28" s="10"/>
      <c r="H28" s="10"/>
      <c r="I28" s="10"/>
      <c r="J28" s="10"/>
      <c r="K28" s="10"/>
      <c r="L28" s="12">
        <v>45161</v>
      </c>
      <c r="M28" s="7">
        <v>20385.419999999998</v>
      </c>
      <c r="N28" s="7">
        <v>20430.419999999998</v>
      </c>
      <c r="O28" s="7">
        <v>20323.41</v>
      </c>
      <c r="P28" s="7">
        <v>20401.59</v>
      </c>
      <c r="Q28" s="30">
        <f>((P28-M28)/M28)</f>
        <v>7.9321397351645893E-4</v>
      </c>
      <c r="R28" s="7"/>
      <c r="S28" s="7"/>
    </row>
    <row r="29" spans="1:19">
      <c r="A29" s="11">
        <v>45160</v>
      </c>
      <c r="B29" s="10">
        <v>6.08</v>
      </c>
      <c r="C29" s="10">
        <v>6.08</v>
      </c>
      <c r="D29" s="10">
        <v>6.08</v>
      </c>
      <c r="E29" s="10">
        <v>6.08</v>
      </c>
      <c r="F29" s="29">
        <f t="shared" si="0"/>
        <v>-1.9354838709677438E-2</v>
      </c>
      <c r="G29" s="10"/>
      <c r="H29" s="10"/>
      <c r="I29" s="10"/>
      <c r="J29" s="10"/>
      <c r="K29" s="10"/>
      <c r="L29" s="12">
        <v>45160</v>
      </c>
      <c r="M29" s="7">
        <v>20364.419999999998</v>
      </c>
      <c r="N29" s="7">
        <v>20402.32</v>
      </c>
      <c r="O29" s="7">
        <v>20341.07</v>
      </c>
      <c r="P29" s="7">
        <v>20352.810000000001</v>
      </c>
      <c r="Q29" s="30">
        <f>((P29-M29)/M29)</f>
        <v>-5.7011198944025639E-4</v>
      </c>
      <c r="R29" s="7"/>
      <c r="S29" s="7"/>
    </row>
    <row r="30" spans="1:19">
      <c r="A30" s="11">
        <v>45159</v>
      </c>
      <c r="B30" s="10">
        <v>6.2</v>
      </c>
      <c r="C30" s="10">
        <v>6.2</v>
      </c>
      <c r="D30" s="10">
        <v>6.2</v>
      </c>
      <c r="E30" s="10">
        <v>6.2</v>
      </c>
      <c r="F30" s="29">
        <f t="shared" si="0"/>
        <v>-1.8987341772151913E-2</v>
      </c>
      <c r="G30" s="10"/>
      <c r="H30" s="10"/>
      <c r="I30" s="10"/>
      <c r="J30" s="10"/>
      <c r="K30" s="10"/>
      <c r="L30" s="12">
        <v>45159</v>
      </c>
      <c r="M30" s="7">
        <v>20228.66</v>
      </c>
      <c r="N30" s="7">
        <v>20382.16</v>
      </c>
      <c r="O30" s="7">
        <v>20228.66</v>
      </c>
      <c r="P30" s="7">
        <v>20346</v>
      </c>
      <c r="Q30" s="30">
        <f>((P30-M30)/M30)</f>
        <v>5.800680816228072E-3</v>
      </c>
      <c r="R30" s="7"/>
      <c r="S30" s="7"/>
    </row>
    <row r="31" spans="1:19">
      <c r="A31" s="11">
        <v>45156</v>
      </c>
      <c r="B31" s="10">
        <v>6.32</v>
      </c>
      <c r="C31" s="10">
        <v>6.32</v>
      </c>
      <c r="D31" s="10">
        <v>6.32</v>
      </c>
      <c r="E31" s="10">
        <v>6.32</v>
      </c>
      <c r="F31" s="29">
        <f t="shared" si="0"/>
        <v>-1.8633540372670822E-2</v>
      </c>
      <c r="G31" s="10"/>
      <c r="H31" s="10"/>
      <c r="I31" s="10"/>
      <c r="J31" s="10"/>
      <c r="K31" s="10"/>
      <c r="L31" s="12">
        <v>45156</v>
      </c>
      <c r="M31" s="7">
        <v>20272.32</v>
      </c>
      <c r="N31" s="7">
        <v>20323.05</v>
      </c>
      <c r="O31" s="7">
        <v>20198.8</v>
      </c>
      <c r="P31" s="7">
        <v>20253.91</v>
      </c>
      <c r="Q31" s="30">
        <f>((P31-M31)/M31)</f>
        <v>-9.0813483607203593E-4</v>
      </c>
      <c r="R31" s="7"/>
      <c r="S31" s="7"/>
    </row>
    <row r="32" spans="1:19">
      <c r="A32" s="11">
        <v>45155</v>
      </c>
      <c r="B32" s="10">
        <v>6.44</v>
      </c>
      <c r="C32" s="10">
        <v>6.44</v>
      </c>
      <c r="D32" s="10">
        <v>6.44</v>
      </c>
      <c r="E32" s="10">
        <v>6.44</v>
      </c>
      <c r="F32" s="29">
        <f t="shared" si="0"/>
        <v>-1.9786910197869084E-2</v>
      </c>
      <c r="G32" s="10"/>
      <c r="H32" s="10"/>
      <c r="I32" s="10"/>
      <c r="J32" s="10"/>
      <c r="K32" s="10"/>
      <c r="L32" s="12">
        <v>45155</v>
      </c>
      <c r="M32" s="7">
        <v>20396.439999999999</v>
      </c>
      <c r="N32" s="7">
        <v>20407.95</v>
      </c>
      <c r="O32" s="7">
        <v>20272.87</v>
      </c>
      <c r="P32" s="7">
        <v>20311.169999999998</v>
      </c>
      <c r="Q32" s="30">
        <f>((P32-M32)/M32)</f>
        <v>-4.1806315219715031E-3</v>
      </c>
      <c r="R32" s="7"/>
      <c r="S32" s="7"/>
    </row>
    <row r="33" spans="1:19">
      <c r="A33" s="11">
        <v>45154</v>
      </c>
      <c r="B33" s="10">
        <v>6.57</v>
      </c>
      <c r="C33" s="10">
        <v>6.57</v>
      </c>
      <c r="D33" s="10">
        <v>6.57</v>
      </c>
      <c r="E33" s="10">
        <v>6.57</v>
      </c>
      <c r="F33" s="29">
        <f t="shared" si="0"/>
        <v>-1.9402985074626851E-2</v>
      </c>
      <c r="G33" s="10"/>
      <c r="H33" s="10"/>
      <c r="I33" s="10"/>
      <c r="J33" s="10"/>
      <c r="K33" s="10"/>
      <c r="L33" s="12">
        <v>45154</v>
      </c>
      <c r="M33" s="7">
        <v>20324.97</v>
      </c>
      <c r="N33" s="7">
        <v>20434.48</v>
      </c>
      <c r="O33" s="7">
        <v>20261.939999999999</v>
      </c>
      <c r="P33" s="7">
        <v>20412.8</v>
      </c>
      <c r="Q33" s="30">
        <f>((P33-M33)/M33)</f>
        <v>4.3212855910733502E-3</v>
      </c>
      <c r="R33" s="7"/>
      <c r="S33" s="7"/>
    </row>
    <row r="34" spans="1:19">
      <c r="A34" s="11">
        <v>45152</v>
      </c>
      <c r="B34" s="10">
        <v>6.7</v>
      </c>
      <c r="C34" s="10">
        <v>6.7</v>
      </c>
      <c r="D34" s="10">
        <v>6.7</v>
      </c>
      <c r="E34" s="10">
        <v>6.7</v>
      </c>
      <c r="F34" s="29">
        <f t="shared" si="0"/>
        <v>-1.9033674963396762E-2</v>
      </c>
      <c r="G34" s="10"/>
      <c r="H34" s="10"/>
      <c r="I34" s="10"/>
      <c r="J34" s="10"/>
      <c r="K34" s="10"/>
      <c r="L34" s="12">
        <v>45152</v>
      </c>
      <c r="M34" s="7">
        <v>20322.12</v>
      </c>
      <c r="N34" s="7">
        <v>20415.189999999999</v>
      </c>
      <c r="O34" s="7">
        <v>20199.57</v>
      </c>
      <c r="P34" s="7">
        <v>20379.27</v>
      </c>
      <c r="Q34" s="30">
        <f>((P34-M34)/M34)</f>
        <v>2.8122066004925401E-3</v>
      </c>
      <c r="R34" s="7"/>
      <c r="S34" s="7"/>
    </row>
    <row r="35" spans="1:19">
      <c r="A35" s="11">
        <v>45149</v>
      </c>
      <c r="B35" s="10">
        <v>6.83</v>
      </c>
      <c r="C35" s="10">
        <v>6.83</v>
      </c>
      <c r="D35" s="10">
        <v>6.83</v>
      </c>
      <c r="E35" s="10">
        <v>6.83</v>
      </c>
      <c r="F35" s="29">
        <f t="shared" si="0"/>
        <v>-1.8678160919540214E-2</v>
      </c>
      <c r="G35" s="10"/>
      <c r="H35" s="10"/>
      <c r="I35" s="10"/>
      <c r="J35" s="10"/>
      <c r="K35" s="10"/>
      <c r="L35" s="12">
        <v>45149</v>
      </c>
      <c r="M35" s="7">
        <v>20512.900000000001</v>
      </c>
      <c r="N35" s="7">
        <v>20513.05</v>
      </c>
      <c r="O35" s="7">
        <v>20361.18</v>
      </c>
      <c r="P35" s="7">
        <v>20375.75</v>
      </c>
      <c r="Q35" s="30">
        <f>((P35-M35)/M35)</f>
        <v>-6.6860365916082782E-3</v>
      </c>
      <c r="R35" s="7"/>
      <c r="S35" s="7"/>
    </row>
    <row r="36" spans="1:19">
      <c r="A36" s="11">
        <v>45148</v>
      </c>
      <c r="B36" s="10">
        <v>6.96</v>
      </c>
      <c r="C36" s="10">
        <v>7</v>
      </c>
      <c r="D36" s="10">
        <v>6.96</v>
      </c>
      <c r="E36" s="10">
        <v>6.96</v>
      </c>
      <c r="F36" s="29">
        <f t="shared" si="0"/>
        <v>-1.9718309859154886E-2</v>
      </c>
      <c r="G36" s="10"/>
      <c r="H36" s="10"/>
      <c r="I36" s="10"/>
      <c r="J36" s="10"/>
      <c r="K36" s="10"/>
      <c r="L36" s="12">
        <v>45148</v>
      </c>
      <c r="M36" s="7">
        <v>20575.28</v>
      </c>
      <c r="N36" s="7">
        <v>20582.349999999999</v>
      </c>
      <c r="O36" s="7">
        <v>20450.080000000002</v>
      </c>
      <c r="P36" s="7">
        <v>20498.48</v>
      </c>
      <c r="Q36" s="30">
        <f>((P36-M36)/M36)</f>
        <v>-3.7326345012072388E-3</v>
      </c>
      <c r="R36" s="7"/>
      <c r="S36" s="7"/>
    </row>
    <row r="37" spans="1:19">
      <c r="A37" s="11">
        <v>45147</v>
      </c>
      <c r="B37" s="10">
        <v>7.1</v>
      </c>
      <c r="C37" s="10">
        <v>7.1</v>
      </c>
      <c r="D37" s="10">
        <v>7.1</v>
      </c>
      <c r="E37" s="10">
        <v>7.1</v>
      </c>
      <c r="F37" s="29">
        <f t="shared" si="0"/>
        <v>-1.9337016574585714E-2</v>
      </c>
      <c r="G37" s="10"/>
      <c r="H37" s="10"/>
      <c r="I37" s="10"/>
      <c r="J37" s="10"/>
      <c r="K37" s="10"/>
      <c r="L37" s="12">
        <v>45147</v>
      </c>
      <c r="M37" s="7">
        <v>20519.54</v>
      </c>
      <c r="N37" s="7">
        <v>20606.96</v>
      </c>
      <c r="O37" s="7">
        <v>20418.849999999999</v>
      </c>
      <c r="P37" s="7">
        <v>20587.599999999999</v>
      </c>
      <c r="Q37" s="30">
        <f>((P37-M37)/M37)</f>
        <v>3.3168384866326278E-3</v>
      </c>
      <c r="R37" s="7"/>
      <c r="S37" s="7"/>
    </row>
    <row r="38" spans="1:19">
      <c r="A38" s="11">
        <v>45146</v>
      </c>
      <c r="B38" s="10">
        <v>7.24</v>
      </c>
      <c r="C38" s="10">
        <v>7.24</v>
      </c>
      <c r="D38" s="10">
        <v>7.24</v>
      </c>
      <c r="E38" s="10">
        <v>7.24</v>
      </c>
      <c r="F38" s="29">
        <f t="shared" si="0"/>
        <v>-1.8970189701896976E-2</v>
      </c>
      <c r="G38" s="10"/>
      <c r="H38" s="10"/>
      <c r="I38" s="10"/>
      <c r="J38" s="10"/>
      <c r="K38" s="10"/>
      <c r="L38" s="12">
        <v>45146</v>
      </c>
      <c r="M38" s="7">
        <v>20587.71</v>
      </c>
      <c r="N38" s="7">
        <v>20589.53</v>
      </c>
      <c r="O38" s="7">
        <v>20486.27</v>
      </c>
      <c r="P38" s="7">
        <v>20525.259999999998</v>
      </c>
      <c r="Q38" s="30">
        <f>((P38-M38)/M38)</f>
        <v>-3.033363108378772E-3</v>
      </c>
      <c r="R38" s="7"/>
      <c r="S38" s="7"/>
    </row>
    <row r="39" spans="1:19">
      <c r="A39" s="11">
        <v>45145</v>
      </c>
      <c r="B39" s="10">
        <v>7.38</v>
      </c>
      <c r="C39" s="10">
        <v>7.38</v>
      </c>
      <c r="D39" s="10">
        <v>7.38</v>
      </c>
      <c r="E39" s="10">
        <v>7.38</v>
      </c>
      <c r="F39" s="29">
        <f t="shared" si="0"/>
        <v>-1.992031872509965E-2</v>
      </c>
      <c r="G39" s="10"/>
      <c r="H39" s="10"/>
      <c r="I39" s="10"/>
      <c r="J39" s="10"/>
      <c r="K39" s="10"/>
      <c r="L39" s="12">
        <v>45145</v>
      </c>
      <c r="M39" s="7">
        <v>20498.189999999999</v>
      </c>
      <c r="N39" s="7">
        <v>20580.71</v>
      </c>
      <c r="O39" s="7">
        <v>20482.919999999998</v>
      </c>
      <c r="P39" s="7">
        <v>20555.16</v>
      </c>
      <c r="Q39" s="30">
        <f>((P39-M39)/M39)</f>
        <v>2.7792697794293626E-3</v>
      </c>
      <c r="R39" s="7"/>
      <c r="S39" s="7"/>
    </row>
    <row r="40" spans="1:19">
      <c r="A40" s="11">
        <v>45142</v>
      </c>
      <c r="B40" s="10">
        <v>7.53</v>
      </c>
      <c r="C40" s="10">
        <v>7.53</v>
      </c>
      <c r="D40" s="10">
        <v>7.53</v>
      </c>
      <c r="E40" s="10">
        <v>7.53</v>
      </c>
      <c r="F40" s="29">
        <f t="shared" si="0"/>
        <v>-1.9531249999999931E-2</v>
      </c>
      <c r="G40" s="10"/>
      <c r="H40" s="10"/>
      <c r="I40" s="10"/>
      <c r="J40" s="10"/>
      <c r="K40" s="10"/>
      <c r="L40" s="12">
        <v>45142</v>
      </c>
      <c r="M40" s="7">
        <v>20404.240000000002</v>
      </c>
      <c r="N40" s="7">
        <v>20499.45</v>
      </c>
      <c r="O40" s="7">
        <v>20391.689999999999</v>
      </c>
      <c r="P40" s="7">
        <v>20476.02</v>
      </c>
      <c r="Q40" s="30">
        <f>((P40-M40)/M40)</f>
        <v>3.517896280380883E-3</v>
      </c>
      <c r="R40" s="7"/>
      <c r="S40" s="7"/>
    </row>
    <row r="41" spans="1:19">
      <c r="A41" s="11">
        <v>45141</v>
      </c>
      <c r="B41" s="10">
        <v>7.68</v>
      </c>
      <c r="C41" s="10">
        <v>7.68</v>
      </c>
      <c r="D41" s="10">
        <v>7.68</v>
      </c>
      <c r="E41" s="10">
        <v>7.68</v>
      </c>
      <c r="F41" s="29">
        <f t="shared" si="0"/>
        <v>-1.9157088122605408E-2</v>
      </c>
      <c r="G41" s="10"/>
      <c r="H41" s="10"/>
      <c r="I41" s="10"/>
      <c r="J41" s="10"/>
      <c r="K41" s="10"/>
      <c r="L41" s="12">
        <v>45141</v>
      </c>
      <c r="M41" s="7">
        <v>20414.27</v>
      </c>
      <c r="N41" s="7">
        <v>20496.32</v>
      </c>
      <c r="O41" s="7">
        <v>20247.39</v>
      </c>
      <c r="P41" s="7">
        <v>20334.740000000002</v>
      </c>
      <c r="Q41" s="30">
        <f>((P41-M41)/M41)</f>
        <v>-3.8958042584916744E-3</v>
      </c>
      <c r="R41" s="7"/>
      <c r="S41" s="7"/>
    </row>
    <row r="42" spans="1:19">
      <c r="A42" s="11">
        <v>45140</v>
      </c>
      <c r="B42" s="10">
        <v>7.83</v>
      </c>
      <c r="C42" s="10">
        <v>7.83</v>
      </c>
      <c r="D42" s="10">
        <v>7.83</v>
      </c>
      <c r="E42" s="10">
        <v>7.83</v>
      </c>
      <c r="F42" s="29">
        <f t="shared" si="0"/>
        <v>-1.8796992481203052E-2</v>
      </c>
      <c r="G42" s="10"/>
      <c r="H42" s="10"/>
      <c r="I42" s="10"/>
      <c r="J42" s="10"/>
      <c r="K42" s="10"/>
      <c r="L42" s="12">
        <v>45140</v>
      </c>
      <c r="M42" s="7">
        <v>20598.75</v>
      </c>
      <c r="N42" s="7">
        <v>20642.14</v>
      </c>
      <c r="O42" s="7">
        <v>20381.47</v>
      </c>
      <c r="P42" s="7">
        <v>20488.509999999998</v>
      </c>
      <c r="Q42" s="30">
        <f>((P42-M42)/M42)</f>
        <v>-5.3517810546757257E-3</v>
      </c>
      <c r="R42" s="7"/>
      <c r="S42" s="7"/>
    </row>
    <row r="43" spans="1:19">
      <c r="A43" s="11">
        <v>45139</v>
      </c>
      <c r="B43" s="10">
        <v>7.98</v>
      </c>
      <c r="C43" s="10">
        <v>7.98</v>
      </c>
      <c r="D43" s="10">
        <v>7.98</v>
      </c>
      <c r="E43" s="10">
        <v>7.98</v>
      </c>
      <c r="F43" s="29">
        <f t="shared" si="0"/>
        <v>-1.9656019656019673E-2</v>
      </c>
      <c r="G43" s="10"/>
      <c r="H43" s="10"/>
      <c r="I43" s="10"/>
      <c r="J43" s="10"/>
      <c r="K43" s="10"/>
      <c r="L43" s="12">
        <v>45139</v>
      </c>
      <c r="M43" s="7">
        <v>20720.84</v>
      </c>
      <c r="N43" s="7">
        <v>20763.580000000002</v>
      </c>
      <c r="O43" s="7">
        <v>20674.36</v>
      </c>
      <c r="P43" s="7">
        <v>20700.509999999998</v>
      </c>
      <c r="Q43" s="30">
        <f>((P43-M43)/M43)</f>
        <v>-9.8113783031970447E-4</v>
      </c>
      <c r="R43" s="7"/>
      <c r="S43" s="7"/>
    </row>
    <row r="44" spans="1:19">
      <c r="A44" s="11">
        <v>45138</v>
      </c>
      <c r="B44" s="10">
        <v>8.14</v>
      </c>
      <c r="C44" s="10">
        <v>8.14</v>
      </c>
      <c r="D44" s="10">
        <v>8.14</v>
      </c>
      <c r="E44" s="10">
        <v>8.14</v>
      </c>
      <c r="F44" s="29">
        <f t="shared" si="0"/>
        <v>-1.9277108433734955E-2</v>
      </c>
      <c r="G44" s="10"/>
      <c r="H44" s="10"/>
      <c r="I44" s="10"/>
      <c r="J44" s="10"/>
      <c r="K44" s="10"/>
      <c r="L44" s="12">
        <v>45138</v>
      </c>
      <c r="M44" s="7">
        <v>20615.150000000001</v>
      </c>
      <c r="N44" s="7">
        <v>20746.2</v>
      </c>
      <c r="O44" s="7">
        <v>20566.02</v>
      </c>
      <c r="P44" s="7">
        <v>20724.91</v>
      </c>
      <c r="Q44" s="30">
        <f>((P44-M44)/M44)</f>
        <v>5.3242396975039423E-3</v>
      </c>
      <c r="R44" s="7"/>
      <c r="S44" s="7"/>
    </row>
    <row r="45" spans="1:19">
      <c r="A45" s="11">
        <v>45135</v>
      </c>
      <c r="B45" s="10">
        <v>8.3000000000000007</v>
      </c>
      <c r="C45" s="10">
        <v>8.3000000000000007</v>
      </c>
      <c r="D45" s="10">
        <v>8.3000000000000007</v>
      </c>
      <c r="E45" s="10">
        <v>8.3000000000000007</v>
      </c>
      <c r="F45" s="29">
        <f t="shared" si="0"/>
        <v>-1.8912529550827437E-2</v>
      </c>
      <c r="G45" s="10"/>
      <c r="H45" s="10"/>
      <c r="I45" s="10"/>
      <c r="J45" s="10"/>
      <c r="K45" s="10"/>
      <c r="L45" s="12">
        <v>45135</v>
      </c>
      <c r="M45" s="7">
        <v>20632.04</v>
      </c>
      <c r="N45" s="7">
        <v>20656.439999999999</v>
      </c>
      <c r="O45" s="7">
        <v>20528.46</v>
      </c>
      <c r="P45" s="7">
        <v>20615.37</v>
      </c>
      <c r="Q45" s="30">
        <f>((P45-M45)/M45)</f>
        <v>-8.0796663829664397E-4</v>
      </c>
      <c r="R45" s="7"/>
      <c r="S45" s="7"/>
    </row>
    <row r="46" spans="1:19">
      <c r="A46" s="11">
        <v>45134</v>
      </c>
      <c r="B46" s="10">
        <v>8.4600000000000009</v>
      </c>
      <c r="C46" s="10">
        <v>8.4600000000000009</v>
      </c>
      <c r="D46" s="10">
        <v>8.06</v>
      </c>
      <c r="E46" s="10">
        <v>8.4600000000000009</v>
      </c>
      <c r="F46" s="29">
        <f t="shared" si="0"/>
        <v>4.9627791563275472E-2</v>
      </c>
      <c r="G46" s="10"/>
      <c r="H46" s="10"/>
      <c r="I46" s="10"/>
      <c r="J46" s="10"/>
      <c r="K46" s="10"/>
      <c r="L46" s="12">
        <v>45134</v>
      </c>
      <c r="M46" s="7">
        <v>20789.900000000001</v>
      </c>
      <c r="N46" s="7">
        <v>20846.77</v>
      </c>
      <c r="O46" s="7">
        <v>20568.060000000001</v>
      </c>
      <c r="P46" s="7">
        <v>20631.830000000002</v>
      </c>
      <c r="Q46" s="30">
        <f>((P46-M46)/M46)</f>
        <v>-7.6032111746569099E-3</v>
      </c>
      <c r="R46" s="7"/>
      <c r="S46" s="7"/>
    </row>
    <row r="47" spans="1:19">
      <c r="A47" s="11">
        <v>45133</v>
      </c>
      <c r="B47" s="10">
        <v>8.0500000000000007</v>
      </c>
      <c r="C47" s="10">
        <v>8.06</v>
      </c>
      <c r="D47" s="10">
        <v>7.9</v>
      </c>
      <c r="E47" s="10">
        <v>8.06</v>
      </c>
      <c r="F47" s="29">
        <f t="shared" si="0"/>
        <v>4.9479166666666768E-2</v>
      </c>
      <c r="G47" s="10"/>
      <c r="H47" s="10"/>
      <c r="I47" s="10"/>
      <c r="J47" s="10"/>
      <c r="K47" s="10"/>
      <c r="L47" s="12">
        <v>45133</v>
      </c>
      <c r="M47" s="7">
        <v>20666.7</v>
      </c>
      <c r="N47" s="7">
        <v>20800.810000000001</v>
      </c>
      <c r="O47" s="7">
        <v>20665.64</v>
      </c>
      <c r="P47" s="7">
        <v>20749.89</v>
      </c>
      <c r="Q47" s="30">
        <f>((P47-M47)/M47)</f>
        <v>4.025316088199794E-3</v>
      </c>
      <c r="R47" s="7"/>
      <c r="S47" s="7"/>
    </row>
    <row r="48" spans="1:19">
      <c r="A48" s="11">
        <v>45132</v>
      </c>
      <c r="B48" s="10">
        <v>7.25</v>
      </c>
      <c r="C48" s="10">
        <v>7.68</v>
      </c>
      <c r="D48" s="10">
        <v>7.01</v>
      </c>
      <c r="E48" s="10">
        <v>7.68</v>
      </c>
      <c r="F48" s="29">
        <f t="shared" si="0"/>
        <v>4.9180327868852382E-2</v>
      </c>
      <c r="G48" s="10"/>
      <c r="H48" s="10"/>
      <c r="I48" s="10"/>
      <c r="J48" s="10"/>
      <c r="K48" s="10"/>
      <c r="L48" s="12">
        <v>45132</v>
      </c>
      <c r="M48" s="7">
        <v>20683.11</v>
      </c>
      <c r="N48" s="7">
        <v>20693.73</v>
      </c>
      <c r="O48" s="7">
        <v>20584.400000000001</v>
      </c>
      <c r="P48" s="7">
        <v>20643.98</v>
      </c>
      <c r="Q48" s="30">
        <f>((P48-M48)/M48)</f>
        <v>-1.8918818301503506E-3</v>
      </c>
      <c r="R48" s="7"/>
      <c r="S48" s="7"/>
    </row>
    <row r="49" spans="1:19">
      <c r="A49" s="11">
        <v>45131</v>
      </c>
      <c r="B49" s="10">
        <v>7.43</v>
      </c>
      <c r="C49" s="10">
        <v>7.43</v>
      </c>
      <c r="D49" s="10">
        <v>7.22</v>
      </c>
      <c r="E49" s="10">
        <v>7.32</v>
      </c>
      <c r="F49" s="29">
        <f t="shared" si="0"/>
        <v>3.389830508474579E-2</v>
      </c>
      <c r="G49" s="10"/>
      <c r="H49" s="10"/>
      <c r="I49" s="10"/>
      <c r="J49" s="10"/>
      <c r="K49" s="10"/>
      <c r="L49" s="12">
        <v>45131</v>
      </c>
      <c r="M49" s="7">
        <v>20695.93</v>
      </c>
      <c r="N49" s="7">
        <v>20755.599999999999</v>
      </c>
      <c r="O49" s="7">
        <v>20623.04</v>
      </c>
      <c r="P49" s="7">
        <v>20638.990000000002</v>
      </c>
      <c r="Q49" s="30">
        <f>((P49-M49)/M49)</f>
        <v>-2.7512655870018253E-3</v>
      </c>
      <c r="R49" s="7"/>
      <c r="S49" s="7"/>
    </row>
    <row r="50" spans="1:19">
      <c r="A50" s="11">
        <v>45128</v>
      </c>
      <c r="B50" s="10">
        <v>6.79</v>
      </c>
      <c r="C50" s="10">
        <v>7.08</v>
      </c>
      <c r="D50" s="10">
        <v>6.45</v>
      </c>
      <c r="E50" s="10">
        <v>7.08</v>
      </c>
      <c r="F50" s="29">
        <f t="shared" si="0"/>
        <v>4.8888888888888898E-2</v>
      </c>
      <c r="G50" s="10"/>
      <c r="H50" s="10"/>
      <c r="I50" s="10"/>
      <c r="J50" s="10"/>
      <c r="K50" s="10"/>
      <c r="L50" s="12">
        <v>45128</v>
      </c>
      <c r="M50" s="7">
        <v>20776.060000000001</v>
      </c>
      <c r="N50" s="7">
        <v>20865.52</v>
      </c>
      <c r="O50" s="7">
        <v>20670.12</v>
      </c>
      <c r="P50" s="7">
        <v>20711.16</v>
      </c>
      <c r="Q50" s="30">
        <f>((P50-M50)/M50)</f>
        <v>-3.1237876671515894E-3</v>
      </c>
      <c r="R50" s="7"/>
      <c r="S50" s="7"/>
    </row>
    <row r="51" spans="1:19">
      <c r="A51" s="11">
        <v>45127</v>
      </c>
      <c r="B51" s="10">
        <v>6.87</v>
      </c>
      <c r="C51" s="10">
        <v>7.05</v>
      </c>
      <c r="D51" s="10">
        <v>6.51</v>
      </c>
      <c r="E51" s="10">
        <v>6.75</v>
      </c>
      <c r="F51" s="29">
        <f t="shared" si="0"/>
        <v>-1.4598540145985351E-2</v>
      </c>
      <c r="G51" s="10"/>
      <c r="H51" s="10"/>
      <c r="I51" s="10"/>
      <c r="J51" s="10"/>
      <c r="K51" s="10"/>
      <c r="L51" s="12">
        <v>45127</v>
      </c>
      <c r="M51" s="7">
        <v>20818.509999999998</v>
      </c>
      <c r="N51" s="7">
        <v>20980.080000000002</v>
      </c>
      <c r="O51" s="7">
        <v>20742.330000000002</v>
      </c>
      <c r="P51" s="7">
        <v>20966.830000000002</v>
      </c>
      <c r="Q51" s="30">
        <f>((P51-M51)/M51)</f>
        <v>7.1244291738459357E-3</v>
      </c>
      <c r="R51" s="7"/>
      <c r="S51" s="7"/>
    </row>
    <row r="52" spans="1:19">
      <c r="A52" s="11">
        <v>45126</v>
      </c>
      <c r="B52" s="10">
        <v>7.31</v>
      </c>
      <c r="C52" s="10">
        <v>7.31</v>
      </c>
      <c r="D52" s="10">
        <v>6.85</v>
      </c>
      <c r="E52" s="10">
        <v>6.85</v>
      </c>
      <c r="F52" s="29">
        <f t="shared" si="0"/>
        <v>-4.9930651872399492E-2</v>
      </c>
      <c r="G52" s="10"/>
      <c r="H52" s="10"/>
      <c r="I52" s="10"/>
      <c r="J52" s="10"/>
      <c r="K52" s="10"/>
      <c r="L52" s="12">
        <v>45126</v>
      </c>
      <c r="M52" s="7">
        <v>20765.669999999998</v>
      </c>
      <c r="N52" s="7">
        <v>20841.150000000001</v>
      </c>
      <c r="O52" s="7">
        <v>20713.2</v>
      </c>
      <c r="P52" s="7">
        <v>20820.52</v>
      </c>
      <c r="Q52" s="30">
        <f>((P52-M52)/M52)</f>
        <v>2.6413787756427885E-3</v>
      </c>
      <c r="R52" s="7"/>
      <c r="S52" s="7"/>
    </row>
    <row r="53" spans="1:19">
      <c r="A53" s="11">
        <v>45125</v>
      </c>
      <c r="B53" s="10">
        <v>7.35</v>
      </c>
      <c r="C53" s="10">
        <v>7.5</v>
      </c>
      <c r="D53" s="10">
        <v>7.04</v>
      </c>
      <c r="E53" s="10">
        <v>7.21</v>
      </c>
      <c r="F53" s="29">
        <f t="shared" si="0"/>
        <v>-2.6990553306342802E-2</v>
      </c>
      <c r="G53" s="10"/>
      <c r="H53" s="10"/>
      <c r="I53" s="10"/>
      <c r="J53" s="10"/>
      <c r="K53" s="10"/>
      <c r="L53" s="12">
        <v>45125</v>
      </c>
      <c r="M53" s="7">
        <v>20757.34</v>
      </c>
      <c r="N53" s="7">
        <v>20806.830000000002</v>
      </c>
      <c r="O53" s="7">
        <v>20674.650000000001</v>
      </c>
      <c r="P53" s="7">
        <v>20737.32</v>
      </c>
      <c r="Q53" s="30">
        <f>((P53-M53)/M53)</f>
        <v>-9.6447810750319824E-4</v>
      </c>
      <c r="R53" s="7"/>
      <c r="S53" s="7"/>
    </row>
    <row r="54" spans="1:19">
      <c r="A54" s="11">
        <v>45124</v>
      </c>
      <c r="B54" s="10">
        <v>7.4</v>
      </c>
      <c r="C54" s="10">
        <v>7.85</v>
      </c>
      <c r="D54" s="10">
        <v>7.4</v>
      </c>
      <c r="E54" s="10">
        <v>7.41</v>
      </c>
      <c r="F54" s="29">
        <f t="shared" si="0"/>
        <v>-4.7557840616966593E-2</v>
      </c>
      <c r="G54" s="10"/>
      <c r="H54" s="10"/>
      <c r="I54" s="10"/>
      <c r="J54" s="10"/>
      <c r="K54" s="10"/>
      <c r="L54" s="12">
        <v>45124</v>
      </c>
      <c r="M54" s="7">
        <v>20567.66</v>
      </c>
      <c r="N54" s="7">
        <v>20711.04</v>
      </c>
      <c r="O54" s="7">
        <v>20539.169999999998</v>
      </c>
      <c r="P54" s="7">
        <v>20691.75</v>
      </c>
      <c r="Q54" s="30">
        <f>((P54-M54)/M54)</f>
        <v>6.033258037132087E-3</v>
      </c>
      <c r="R54" s="7"/>
      <c r="S54" s="7"/>
    </row>
    <row r="55" spans="1:19">
      <c r="A55" s="11">
        <v>45121</v>
      </c>
      <c r="B55" s="10">
        <v>8</v>
      </c>
      <c r="C55" s="10">
        <v>8.1</v>
      </c>
      <c r="D55" s="10">
        <v>7.73</v>
      </c>
      <c r="E55" s="10">
        <v>7.78</v>
      </c>
      <c r="F55" s="29">
        <f t="shared" si="0"/>
        <v>-1.7676767676767638E-2</v>
      </c>
      <c r="G55" s="10"/>
      <c r="H55" s="10"/>
      <c r="I55" s="10"/>
      <c r="J55" s="10"/>
      <c r="K55" s="10"/>
      <c r="L55" s="12">
        <v>45121</v>
      </c>
      <c r="M55" s="7">
        <v>20455.27</v>
      </c>
      <c r="N55" s="7">
        <v>20571.86</v>
      </c>
      <c r="O55" s="7">
        <v>20404.740000000002</v>
      </c>
      <c r="P55" s="7">
        <v>20542.650000000001</v>
      </c>
      <c r="Q55" s="30">
        <f>((P55-M55)/M55)</f>
        <v>4.2717597958863906E-3</v>
      </c>
      <c r="R55" s="7"/>
      <c r="S55" s="7"/>
    </row>
    <row r="56" spans="1:19">
      <c r="A56" s="11">
        <v>45120</v>
      </c>
      <c r="B56" s="10">
        <v>7.76</v>
      </c>
      <c r="C56" s="10">
        <v>8.15</v>
      </c>
      <c r="D56" s="10">
        <v>7.76</v>
      </c>
      <c r="E56" s="10">
        <v>7.92</v>
      </c>
      <c r="F56" s="29">
        <f t="shared" si="0"/>
        <v>-2.8220858895705574E-2</v>
      </c>
      <c r="G56" s="10"/>
      <c r="H56" s="10"/>
      <c r="I56" s="10"/>
      <c r="J56" s="10"/>
      <c r="K56" s="10"/>
      <c r="L56" s="12">
        <v>45120</v>
      </c>
      <c r="M56" s="7">
        <v>20431.46</v>
      </c>
      <c r="N56" s="7">
        <v>20546.11</v>
      </c>
      <c r="O56" s="7">
        <v>20356.400000000001</v>
      </c>
      <c r="P56" s="7">
        <v>20388.48</v>
      </c>
      <c r="Q56" s="30">
        <f>((P56-M56)/M56)</f>
        <v>-2.1036186351831715E-3</v>
      </c>
      <c r="R56" s="7"/>
      <c r="S56" s="7"/>
    </row>
    <row r="57" spans="1:19">
      <c r="A57" s="11">
        <v>45119</v>
      </c>
      <c r="B57" s="10">
        <v>8.6</v>
      </c>
      <c r="C57" s="10">
        <v>8.6</v>
      </c>
      <c r="D57" s="10">
        <v>8.06</v>
      </c>
      <c r="E57" s="10">
        <v>8.15</v>
      </c>
      <c r="F57" s="29">
        <f t="shared" si="0"/>
        <v>-3.7780401416765086E-2</v>
      </c>
      <c r="G57" s="10"/>
      <c r="H57" s="10"/>
      <c r="I57" s="10"/>
      <c r="J57" s="10"/>
      <c r="K57" s="10"/>
      <c r="L57" s="12">
        <v>45119</v>
      </c>
      <c r="M57" s="7">
        <v>20451.45</v>
      </c>
      <c r="N57" s="7">
        <v>20467.03</v>
      </c>
      <c r="O57" s="7">
        <v>20331.2</v>
      </c>
      <c r="P57" s="7">
        <v>20351.39</v>
      </c>
      <c r="Q57" s="30">
        <f>((P57-M57)/M57)</f>
        <v>-4.8925626300336308E-3</v>
      </c>
      <c r="R57" s="7"/>
      <c r="S57" s="7"/>
    </row>
    <row r="58" spans="1:19">
      <c r="A58" s="11">
        <v>45118</v>
      </c>
      <c r="B58" s="10">
        <v>8.76</v>
      </c>
      <c r="C58" s="10">
        <v>8.8000000000000007</v>
      </c>
      <c r="D58" s="10">
        <v>8.4</v>
      </c>
      <c r="E58" s="10">
        <v>8.4700000000000006</v>
      </c>
      <c r="F58" s="29">
        <f t="shared" si="0"/>
        <v>-2.7554535017221608E-2</v>
      </c>
      <c r="G58" s="10"/>
      <c r="H58" s="10"/>
      <c r="I58" s="10"/>
      <c r="J58" s="10"/>
      <c r="K58" s="10"/>
      <c r="L58" s="12">
        <v>45118</v>
      </c>
      <c r="M58" s="7">
        <v>20397.91</v>
      </c>
      <c r="N58" s="7">
        <v>20487.349999999999</v>
      </c>
      <c r="O58" s="7">
        <v>20379.73</v>
      </c>
      <c r="P58" s="7">
        <v>20411.32</v>
      </c>
      <c r="Q58" s="30">
        <f>((P58-M58)/M58)</f>
        <v>6.5742029453016776E-4</v>
      </c>
      <c r="R58" s="7"/>
      <c r="S58" s="7"/>
    </row>
    <row r="59" spans="1:19">
      <c r="A59" s="11">
        <v>45117</v>
      </c>
      <c r="B59" s="10">
        <v>8.8000000000000007</v>
      </c>
      <c r="C59" s="10">
        <v>8.9499999999999993</v>
      </c>
      <c r="D59" s="10">
        <v>8.39</v>
      </c>
      <c r="E59" s="10">
        <v>8.7100000000000009</v>
      </c>
      <c r="F59" s="29">
        <f t="shared" si="0"/>
        <v>-1.2471655328798121E-2</v>
      </c>
      <c r="G59" s="10"/>
      <c r="H59" s="10"/>
      <c r="I59" s="10"/>
      <c r="J59" s="10"/>
      <c r="K59" s="10"/>
      <c r="L59" s="12">
        <v>45117</v>
      </c>
      <c r="M59" s="7">
        <v>20361.86</v>
      </c>
      <c r="N59" s="7">
        <v>20406.38</v>
      </c>
      <c r="O59" s="7">
        <v>20295.349999999999</v>
      </c>
      <c r="P59" s="7">
        <v>20325.86</v>
      </c>
      <c r="Q59" s="30">
        <f>((P59-M59)/M59)</f>
        <v>-1.7680113702775678E-3</v>
      </c>
      <c r="R59" s="7"/>
      <c r="S59" s="7"/>
    </row>
    <row r="60" spans="1:19">
      <c r="A60" s="11">
        <v>45114</v>
      </c>
      <c r="B60" s="10">
        <v>8.92</v>
      </c>
      <c r="C60" s="10">
        <v>8.99</v>
      </c>
      <c r="D60" s="10">
        <v>8.6</v>
      </c>
      <c r="E60" s="10">
        <v>8.82</v>
      </c>
      <c r="F60" s="29">
        <f t="shared" si="0"/>
        <v>4.5558086560365521E-3</v>
      </c>
      <c r="G60" s="10"/>
      <c r="H60" s="10"/>
      <c r="I60" s="10"/>
      <c r="J60" s="10"/>
      <c r="K60" s="10"/>
      <c r="L60" s="12">
        <v>45114</v>
      </c>
      <c r="M60" s="7">
        <v>20401.849999999999</v>
      </c>
      <c r="N60" s="7">
        <v>20499.05</v>
      </c>
      <c r="O60" s="7">
        <v>20272.830000000002</v>
      </c>
      <c r="P60" s="7">
        <v>20302.73</v>
      </c>
      <c r="Q60" s="30">
        <f>((P60-M60)/M60)</f>
        <v>-4.8583829407626757E-3</v>
      </c>
      <c r="R60" s="7"/>
      <c r="S60" s="7"/>
    </row>
    <row r="61" spans="1:19">
      <c r="A61" s="11">
        <v>45113</v>
      </c>
      <c r="B61" s="10">
        <v>9.09</v>
      </c>
      <c r="C61" s="10">
        <v>9.09</v>
      </c>
      <c r="D61" s="10">
        <v>8.7100000000000009</v>
      </c>
      <c r="E61" s="10">
        <v>8.7799999999999994</v>
      </c>
      <c r="F61" s="29">
        <f t="shared" si="0"/>
        <v>-2.2271714922049116E-2</v>
      </c>
      <c r="G61" s="10"/>
      <c r="H61" s="10"/>
      <c r="I61" s="10"/>
      <c r="J61" s="10"/>
      <c r="K61" s="10"/>
      <c r="L61" s="12">
        <v>45113</v>
      </c>
      <c r="M61" s="7">
        <v>20359.29</v>
      </c>
      <c r="N61" s="7">
        <v>20483.849999999999</v>
      </c>
      <c r="O61" s="7">
        <v>20337.29</v>
      </c>
      <c r="P61" s="7">
        <v>20469.849999999999</v>
      </c>
      <c r="Q61" s="30">
        <f>((P61-M61)/M61)</f>
        <v>5.4304447748422299E-3</v>
      </c>
      <c r="R61" s="7"/>
      <c r="S61" s="7"/>
    </row>
    <row r="62" spans="1:19">
      <c r="A62" s="11">
        <v>45112</v>
      </c>
      <c r="B62" s="10">
        <v>9.19</v>
      </c>
      <c r="C62" s="10">
        <v>9.19</v>
      </c>
      <c r="D62" s="10">
        <v>8.5</v>
      </c>
      <c r="E62" s="10">
        <v>8.98</v>
      </c>
      <c r="F62" s="29">
        <f t="shared" si="0"/>
        <v>1.8140589569161012E-2</v>
      </c>
      <c r="G62" s="10"/>
      <c r="H62" s="10"/>
      <c r="I62" s="10"/>
      <c r="J62" s="10"/>
      <c r="K62" s="10"/>
      <c r="L62" s="12">
        <v>45112</v>
      </c>
      <c r="M62" s="7">
        <v>20358.38</v>
      </c>
      <c r="N62" s="7">
        <v>20392.099999999999</v>
      </c>
      <c r="O62" s="7">
        <v>20310</v>
      </c>
      <c r="P62" s="7">
        <v>20370.32</v>
      </c>
      <c r="Q62" s="30">
        <f>((P62-M62)/M62)</f>
        <v>5.8649067361934938E-4</v>
      </c>
      <c r="R62" s="7"/>
      <c r="S62" s="7"/>
    </row>
    <row r="63" spans="1:19">
      <c r="A63" s="11">
        <v>45111</v>
      </c>
      <c r="B63" s="10">
        <v>8.9499999999999993</v>
      </c>
      <c r="C63" s="10">
        <v>9</v>
      </c>
      <c r="D63" s="10">
        <v>8.69</v>
      </c>
      <c r="E63" s="10">
        <v>8.82</v>
      </c>
      <c r="F63" s="29">
        <f t="shared" si="0"/>
        <v>-1.1210762331838525E-2</v>
      </c>
      <c r="G63" s="10"/>
      <c r="H63" s="10"/>
      <c r="I63" s="10"/>
      <c r="J63" s="10"/>
      <c r="K63" s="10"/>
      <c r="L63" s="12">
        <v>45111</v>
      </c>
      <c r="M63" s="7">
        <v>20367.419999999998</v>
      </c>
      <c r="N63" s="7">
        <v>20406.11</v>
      </c>
      <c r="O63" s="7">
        <v>20268.060000000001</v>
      </c>
      <c r="P63" s="7">
        <v>20353.88</v>
      </c>
      <c r="Q63" s="30">
        <f>((P63-M63)/M63)</f>
        <v>-6.6478719445060971E-4</v>
      </c>
      <c r="R63" s="7"/>
      <c r="S63" s="7"/>
    </row>
    <row r="64" spans="1:19">
      <c r="A64" s="11">
        <v>45110</v>
      </c>
      <c r="B64" s="10">
        <v>9.2200000000000006</v>
      </c>
      <c r="C64" s="10">
        <v>9.2200000000000006</v>
      </c>
      <c r="D64" s="10">
        <v>8.9</v>
      </c>
      <c r="E64" s="10">
        <v>8.92</v>
      </c>
      <c r="F64" s="29">
        <f t="shared" si="0"/>
        <v>-1.9780219780219748E-2</v>
      </c>
      <c r="G64" s="10"/>
      <c r="H64" s="10"/>
      <c r="I64" s="10"/>
      <c r="J64" s="10"/>
      <c r="K64" s="10"/>
      <c r="L64" s="12">
        <v>45110</v>
      </c>
      <c r="M64" s="7">
        <v>20179.2</v>
      </c>
      <c r="N64" s="7">
        <v>20312.09</v>
      </c>
      <c r="O64" s="7">
        <v>20179.2</v>
      </c>
      <c r="P64" s="7">
        <v>20284.599999999999</v>
      </c>
      <c r="Q64" s="30">
        <f>((P64-M64)/M64)</f>
        <v>5.2232001268631961E-3</v>
      </c>
      <c r="R64" s="7"/>
      <c r="S64" s="7"/>
    </row>
    <row r="65" spans="1:19">
      <c r="A65" s="11">
        <v>45107</v>
      </c>
      <c r="B65" s="10">
        <v>9.76</v>
      </c>
      <c r="C65" s="10">
        <v>9.76</v>
      </c>
      <c r="D65" s="10">
        <v>9.01</v>
      </c>
      <c r="E65" s="10">
        <v>9.1</v>
      </c>
      <c r="F65" s="29">
        <f t="shared" si="0"/>
        <v>-4.0084388185654088E-2</v>
      </c>
      <c r="G65" s="10"/>
      <c r="H65" s="10"/>
      <c r="I65" s="10"/>
      <c r="J65" s="10"/>
      <c r="K65" s="10"/>
      <c r="L65" s="12">
        <v>45107</v>
      </c>
      <c r="M65" s="7">
        <v>19956.2</v>
      </c>
      <c r="N65" s="7">
        <v>20159.43</v>
      </c>
      <c r="O65" s="7">
        <v>19955.689999999999</v>
      </c>
      <c r="P65" s="7">
        <v>20144.259999999998</v>
      </c>
      <c r="Q65" s="30">
        <f>((P65-M65)/M65)</f>
        <v>9.4236377667089762E-3</v>
      </c>
      <c r="R65" s="7"/>
      <c r="S65" s="7"/>
    </row>
    <row r="66" spans="1:19">
      <c r="A66" s="11">
        <v>45105</v>
      </c>
      <c r="B66" s="10">
        <v>9.9499999999999993</v>
      </c>
      <c r="C66" s="10">
        <v>10.4</v>
      </c>
      <c r="D66" s="10">
        <v>9.44</v>
      </c>
      <c r="E66" s="10">
        <v>9.48</v>
      </c>
      <c r="F66" s="29">
        <f t="shared" si="0"/>
        <v>-4.5317220543806574E-2</v>
      </c>
      <c r="G66" s="10"/>
      <c r="H66" s="10"/>
      <c r="I66" s="10"/>
      <c r="J66" s="10"/>
      <c r="K66" s="10"/>
      <c r="L66" s="12">
        <v>45105</v>
      </c>
      <c r="M66" s="7">
        <v>19836.87</v>
      </c>
      <c r="N66" s="7">
        <v>19955.41</v>
      </c>
      <c r="O66" s="7">
        <v>19802.75</v>
      </c>
      <c r="P66" s="7">
        <v>19920.25</v>
      </c>
      <c r="Q66" s="30">
        <f>((P66-M66)/M66)</f>
        <v>4.2032840866528349E-3</v>
      </c>
      <c r="R66" s="7"/>
      <c r="S66" s="7"/>
    </row>
    <row r="67" spans="1:19">
      <c r="A67" s="11">
        <v>45104</v>
      </c>
      <c r="B67" s="10">
        <v>10.44</v>
      </c>
      <c r="C67" s="10">
        <v>10.44</v>
      </c>
      <c r="D67" s="10">
        <v>9.76</v>
      </c>
      <c r="E67" s="10">
        <v>9.93</v>
      </c>
      <c r="F67" s="29">
        <f t="shared" ref="F67:F130" si="1">((E67-E68)/E68)</f>
        <v>-2.1674876847290702E-2</v>
      </c>
      <c r="G67" s="10"/>
      <c r="H67" s="10"/>
      <c r="I67" s="10"/>
      <c r="J67" s="10"/>
      <c r="K67" s="10"/>
      <c r="L67" s="12">
        <v>45104</v>
      </c>
      <c r="M67" s="7">
        <v>19676.78</v>
      </c>
      <c r="N67" s="7">
        <v>19768.53</v>
      </c>
      <c r="O67" s="7">
        <v>19649.599999999999</v>
      </c>
      <c r="P67" s="7">
        <v>19754.25</v>
      </c>
      <c r="Q67" s="30">
        <f>((P67-M67)/M67)</f>
        <v>3.937127924386062E-3</v>
      </c>
      <c r="R67" s="7"/>
      <c r="S67" s="7"/>
    </row>
    <row r="68" spans="1:19">
      <c r="A68" s="11">
        <v>45103</v>
      </c>
      <c r="B68" s="10">
        <v>10.15</v>
      </c>
      <c r="C68" s="10">
        <v>10.61</v>
      </c>
      <c r="D68" s="10">
        <v>9.75</v>
      </c>
      <c r="E68" s="10">
        <v>10.15</v>
      </c>
      <c r="F68" s="29">
        <f t="shared" si="1"/>
        <v>0</v>
      </c>
      <c r="G68" s="10"/>
      <c r="H68" s="10"/>
      <c r="I68" s="10"/>
      <c r="J68" s="10"/>
      <c r="K68" s="10"/>
      <c r="L68" s="12">
        <v>45103</v>
      </c>
      <c r="M68" s="7">
        <v>19590.78</v>
      </c>
      <c r="N68" s="7">
        <v>19658.240000000002</v>
      </c>
      <c r="O68" s="7">
        <v>19579.62</v>
      </c>
      <c r="P68" s="7">
        <v>19622.05</v>
      </c>
      <c r="Q68" s="30">
        <f>((P68-M68)/M68)</f>
        <v>1.5961590094932636E-3</v>
      </c>
      <c r="R68" s="7"/>
      <c r="S68" s="7"/>
    </row>
    <row r="69" spans="1:19">
      <c r="A69" s="11">
        <v>45100</v>
      </c>
      <c r="B69" s="10">
        <v>10.050000000000001</v>
      </c>
      <c r="C69" s="10">
        <v>10.74</v>
      </c>
      <c r="D69" s="10">
        <v>10</v>
      </c>
      <c r="E69" s="10">
        <v>10.15</v>
      </c>
      <c r="F69" s="29">
        <f t="shared" si="1"/>
        <v>-3.1488549618320615E-2</v>
      </c>
      <c r="G69" s="10"/>
      <c r="H69" s="10"/>
      <c r="I69" s="10"/>
      <c r="J69" s="10"/>
      <c r="K69" s="10"/>
      <c r="L69" s="12">
        <v>45100</v>
      </c>
      <c r="M69" s="7">
        <v>19670.46</v>
      </c>
      <c r="N69" s="7">
        <v>19685.03</v>
      </c>
      <c r="O69" s="7">
        <v>19576.64</v>
      </c>
      <c r="P69" s="7">
        <v>19598.97</v>
      </c>
      <c r="Q69" s="30">
        <f>((P69-M69)/M69)</f>
        <v>-3.6343837408986859E-3</v>
      </c>
      <c r="R69" s="7"/>
      <c r="S69" s="7"/>
    </row>
    <row r="70" spans="1:19">
      <c r="A70" s="11">
        <v>45099</v>
      </c>
      <c r="B70" s="10">
        <v>11.25</v>
      </c>
      <c r="C70" s="10">
        <v>11.25</v>
      </c>
      <c r="D70" s="10">
        <v>10.41</v>
      </c>
      <c r="E70" s="10">
        <v>10.48</v>
      </c>
      <c r="F70" s="29">
        <f t="shared" si="1"/>
        <v>-4.2922374429223642E-2</v>
      </c>
      <c r="G70" s="10"/>
      <c r="H70" s="10"/>
      <c r="I70" s="10"/>
      <c r="J70" s="10"/>
      <c r="K70" s="10"/>
      <c r="L70" s="12">
        <v>45099</v>
      </c>
      <c r="M70" s="7">
        <v>19823.82</v>
      </c>
      <c r="N70" s="7">
        <v>19827.98</v>
      </c>
      <c r="O70" s="7">
        <v>19696</v>
      </c>
      <c r="P70" s="7">
        <v>19707.86</v>
      </c>
      <c r="Q70" s="30">
        <f>((P70-M70)/M70)</f>
        <v>-5.8495284965258531E-3</v>
      </c>
      <c r="R70" s="7"/>
      <c r="S70" s="7"/>
    </row>
    <row r="71" spans="1:19">
      <c r="A71" s="11">
        <v>45098</v>
      </c>
      <c r="B71" s="10">
        <v>10.5</v>
      </c>
      <c r="C71" s="10">
        <v>10.95</v>
      </c>
      <c r="D71" s="10">
        <v>10.49</v>
      </c>
      <c r="E71" s="10">
        <v>10.95</v>
      </c>
      <c r="F71" s="29">
        <f t="shared" si="1"/>
        <v>4.9856184084371966E-2</v>
      </c>
      <c r="G71" s="10"/>
      <c r="H71" s="10"/>
      <c r="I71" s="10"/>
      <c r="J71" s="10"/>
      <c r="K71" s="10"/>
      <c r="L71" s="12">
        <v>45098</v>
      </c>
      <c r="M71" s="7">
        <v>19791.27</v>
      </c>
      <c r="N71" s="7">
        <v>19824.91</v>
      </c>
      <c r="O71" s="7">
        <v>19740.740000000002</v>
      </c>
      <c r="P71" s="7">
        <v>19804.32</v>
      </c>
      <c r="Q71" s="30">
        <f>((P71-M71)/M71)</f>
        <v>6.5938163644876111E-4</v>
      </c>
      <c r="R71" s="7"/>
      <c r="S71" s="7"/>
    </row>
    <row r="72" spans="1:19">
      <c r="A72" s="11">
        <v>45097</v>
      </c>
      <c r="B72" s="10">
        <v>11.17</v>
      </c>
      <c r="C72" s="10">
        <v>11.25</v>
      </c>
      <c r="D72" s="10">
        <v>10.41</v>
      </c>
      <c r="E72" s="10">
        <v>10.43</v>
      </c>
      <c r="F72" s="29">
        <f t="shared" si="1"/>
        <v>-4.7488584474885812E-2</v>
      </c>
      <c r="G72" s="10"/>
      <c r="H72" s="10"/>
      <c r="I72" s="10"/>
      <c r="J72" s="10"/>
      <c r="K72" s="10"/>
      <c r="L72" s="12">
        <v>45097</v>
      </c>
      <c r="M72" s="7">
        <v>19699.150000000001</v>
      </c>
      <c r="N72" s="7">
        <v>19785.05</v>
      </c>
      <c r="O72" s="7">
        <v>19597.64</v>
      </c>
      <c r="P72" s="7">
        <v>19752.12</v>
      </c>
      <c r="Q72" s="30">
        <f>((P72-M72)/M72)</f>
        <v>2.6889485079304195E-3</v>
      </c>
      <c r="R72" s="7"/>
      <c r="S72" s="7"/>
    </row>
    <row r="73" spans="1:19">
      <c r="A73" s="11">
        <v>45096</v>
      </c>
      <c r="B73" s="10">
        <v>11.8</v>
      </c>
      <c r="C73" s="10">
        <v>11.8</v>
      </c>
      <c r="D73" s="10">
        <v>10.83</v>
      </c>
      <c r="E73" s="10">
        <v>10.95</v>
      </c>
      <c r="F73" s="29">
        <f t="shared" si="1"/>
        <v>-3.9473684210526411E-2</v>
      </c>
      <c r="G73" s="10"/>
      <c r="H73" s="10"/>
      <c r="I73" s="10"/>
      <c r="J73" s="10"/>
      <c r="K73" s="10"/>
      <c r="L73" s="12">
        <v>45096</v>
      </c>
      <c r="M73" s="7">
        <v>19795.150000000001</v>
      </c>
      <c r="N73" s="7">
        <v>19827.96</v>
      </c>
      <c r="O73" s="7">
        <v>19660.439999999999</v>
      </c>
      <c r="P73" s="7">
        <v>19695.47</v>
      </c>
      <c r="Q73" s="30">
        <f>((P73-M73)/M73)</f>
        <v>-5.0355768963609914E-3</v>
      </c>
      <c r="R73" s="7"/>
      <c r="S73" s="7"/>
    </row>
    <row r="74" spans="1:19">
      <c r="A74" s="11">
        <v>45093</v>
      </c>
      <c r="B74" s="10">
        <v>11.56</v>
      </c>
      <c r="C74" s="10">
        <v>11.85</v>
      </c>
      <c r="D74" s="10">
        <v>11.01</v>
      </c>
      <c r="E74" s="10">
        <v>11.4</v>
      </c>
      <c r="F74" s="29">
        <f t="shared" si="1"/>
        <v>-3.4965034965034219E-3</v>
      </c>
      <c r="G74" s="10"/>
      <c r="H74" s="10"/>
      <c r="I74" s="10"/>
      <c r="J74" s="10"/>
      <c r="K74" s="10"/>
      <c r="L74" s="12">
        <v>45093</v>
      </c>
      <c r="M74" s="7">
        <v>19634.689999999999</v>
      </c>
      <c r="N74" s="7">
        <v>19810.14</v>
      </c>
      <c r="O74" s="7">
        <v>19634.23</v>
      </c>
      <c r="P74" s="7">
        <v>19769.740000000002</v>
      </c>
      <c r="Q74" s="30">
        <f>((P74-M74)/M74)</f>
        <v>6.8781325297217789E-3</v>
      </c>
      <c r="R74" s="7"/>
      <c r="S74" s="7"/>
    </row>
    <row r="75" spans="1:19">
      <c r="A75" s="11">
        <v>45092</v>
      </c>
      <c r="B75" s="10">
        <v>10.52</v>
      </c>
      <c r="C75" s="10">
        <v>11.55</v>
      </c>
      <c r="D75" s="10">
        <v>10.52</v>
      </c>
      <c r="E75" s="10">
        <v>11.44</v>
      </c>
      <c r="F75" s="29">
        <f t="shared" si="1"/>
        <v>3.9055404178019955E-2</v>
      </c>
      <c r="G75" s="10"/>
      <c r="H75" s="10"/>
      <c r="I75" s="10"/>
      <c r="J75" s="10"/>
      <c r="K75" s="10"/>
      <c r="L75" s="12">
        <v>45092</v>
      </c>
      <c r="M75" s="7">
        <v>19679.5</v>
      </c>
      <c r="N75" s="7">
        <v>19740.009999999998</v>
      </c>
      <c r="O75" s="7">
        <v>19605.91</v>
      </c>
      <c r="P75" s="7">
        <v>19621.490000000002</v>
      </c>
      <c r="Q75" s="30">
        <f>((P75-M75)/M75)</f>
        <v>-2.947737493330542E-3</v>
      </c>
      <c r="R75" s="7"/>
      <c r="S75" s="7"/>
    </row>
    <row r="76" spans="1:19">
      <c r="A76" s="11">
        <v>45091</v>
      </c>
      <c r="B76" s="10">
        <v>11.48</v>
      </c>
      <c r="C76" s="10">
        <v>11.48</v>
      </c>
      <c r="D76" s="10">
        <v>11</v>
      </c>
      <c r="E76" s="10">
        <v>11.01</v>
      </c>
      <c r="F76" s="29">
        <f t="shared" si="1"/>
        <v>-4.840103716508215E-2</v>
      </c>
      <c r="G76" s="10"/>
      <c r="H76" s="10"/>
      <c r="I76" s="10"/>
      <c r="J76" s="10"/>
      <c r="K76" s="10"/>
      <c r="L76" s="12">
        <v>45091</v>
      </c>
      <c r="M76" s="7">
        <v>19656.990000000002</v>
      </c>
      <c r="N76" s="7">
        <v>19713.59</v>
      </c>
      <c r="O76" s="7">
        <v>19632.169999999998</v>
      </c>
      <c r="P76" s="7">
        <v>19700.32</v>
      </c>
      <c r="Q76" s="30">
        <f>((P76-M76)/M76)</f>
        <v>2.2043049317315676E-3</v>
      </c>
      <c r="R76" s="7"/>
      <c r="S76" s="7"/>
    </row>
    <row r="77" spans="1:19">
      <c r="A77" s="11">
        <v>45090</v>
      </c>
      <c r="B77" s="10">
        <v>10.47</v>
      </c>
      <c r="C77" s="10">
        <v>11.57</v>
      </c>
      <c r="D77" s="10">
        <v>10.47</v>
      </c>
      <c r="E77" s="10">
        <v>11.57</v>
      </c>
      <c r="F77" s="29">
        <f t="shared" si="1"/>
        <v>4.9909255898366672E-2</v>
      </c>
      <c r="G77" s="10"/>
      <c r="H77" s="10"/>
      <c r="I77" s="10"/>
      <c r="J77" s="10"/>
      <c r="K77" s="10"/>
      <c r="L77" s="12">
        <v>45090</v>
      </c>
      <c r="M77" s="7">
        <v>19548.38</v>
      </c>
      <c r="N77" s="7">
        <v>19672.5</v>
      </c>
      <c r="O77" s="7">
        <v>19548.38</v>
      </c>
      <c r="P77" s="7">
        <v>19663.12</v>
      </c>
      <c r="Q77" s="30">
        <f>((P77-M77)/M77)</f>
        <v>5.8695400846514112E-3</v>
      </c>
      <c r="R77" s="7"/>
      <c r="S77" s="7"/>
    </row>
    <row r="78" spans="1:19">
      <c r="A78" s="11">
        <v>45089</v>
      </c>
      <c r="B78" s="10">
        <v>11.02</v>
      </c>
      <c r="C78" s="10">
        <v>11.02</v>
      </c>
      <c r="D78" s="10">
        <v>11.02</v>
      </c>
      <c r="E78" s="10">
        <v>11.02</v>
      </c>
      <c r="F78" s="29">
        <f t="shared" si="1"/>
        <v>-5.000000000000001E-2</v>
      </c>
      <c r="G78" s="10"/>
      <c r="H78" s="10"/>
      <c r="I78" s="10"/>
      <c r="J78" s="10"/>
      <c r="K78" s="10"/>
      <c r="L78" s="12">
        <v>45089</v>
      </c>
      <c r="M78" s="7">
        <v>19505.73</v>
      </c>
      <c r="N78" s="7">
        <v>19560.43</v>
      </c>
      <c r="O78" s="7">
        <v>19490.84</v>
      </c>
      <c r="P78" s="7">
        <v>19535.36</v>
      </c>
      <c r="Q78" s="30">
        <f>((P78-M78)/M78)</f>
        <v>1.519040815186154E-3</v>
      </c>
      <c r="R78" s="7"/>
      <c r="S78" s="7"/>
    </row>
    <row r="79" spans="1:19">
      <c r="A79" s="11">
        <v>45086</v>
      </c>
      <c r="B79" s="10">
        <v>12.1</v>
      </c>
      <c r="C79" s="10">
        <v>12.1</v>
      </c>
      <c r="D79" s="10">
        <v>11.6</v>
      </c>
      <c r="E79" s="10">
        <v>11.6</v>
      </c>
      <c r="F79" s="29">
        <f t="shared" si="1"/>
        <v>-4.9959049959050053E-2</v>
      </c>
      <c r="G79" s="10"/>
      <c r="H79" s="10"/>
      <c r="I79" s="10"/>
      <c r="J79" s="10"/>
      <c r="K79" s="10"/>
      <c r="L79" s="12">
        <v>45086</v>
      </c>
      <c r="M79" s="7">
        <v>19564.259999999998</v>
      </c>
      <c r="N79" s="7">
        <v>19614.91</v>
      </c>
      <c r="O79" s="7">
        <v>19485.62</v>
      </c>
      <c r="P79" s="7">
        <v>19495.400000000001</v>
      </c>
      <c r="Q79" s="30">
        <f>((P79-M79)/M79)</f>
        <v>-3.5196833409491058E-3</v>
      </c>
      <c r="R79" s="7"/>
      <c r="S79" s="7"/>
    </row>
    <row r="80" spans="1:19">
      <c r="A80" s="11">
        <v>45085</v>
      </c>
      <c r="B80" s="10">
        <v>12.19</v>
      </c>
      <c r="C80" s="10">
        <v>12.21</v>
      </c>
      <c r="D80" s="10">
        <v>11.63</v>
      </c>
      <c r="E80" s="10">
        <v>12.21</v>
      </c>
      <c r="F80" s="29">
        <f t="shared" si="1"/>
        <v>4.9871023215821153E-2</v>
      </c>
      <c r="G80" s="10"/>
      <c r="H80" s="10"/>
      <c r="I80" s="10"/>
      <c r="J80" s="10"/>
      <c r="K80" s="10"/>
      <c r="L80" s="12">
        <v>45085</v>
      </c>
      <c r="M80" s="7">
        <v>19670.259999999998</v>
      </c>
      <c r="N80" s="7">
        <v>19722.59</v>
      </c>
      <c r="O80" s="7">
        <v>19554.29</v>
      </c>
      <c r="P80" s="7">
        <v>19571.47</v>
      </c>
      <c r="Q80" s="30">
        <f>((P80-M80)/M80)</f>
        <v>-5.0223027046921208E-3</v>
      </c>
      <c r="R80" s="7"/>
      <c r="S80" s="7"/>
    </row>
    <row r="81" spans="1:19">
      <c r="A81" s="11">
        <v>45084</v>
      </c>
      <c r="B81" s="10">
        <v>11.65</v>
      </c>
      <c r="C81" s="10">
        <v>11.65</v>
      </c>
      <c r="D81" s="10">
        <v>11</v>
      </c>
      <c r="E81" s="10">
        <v>11.63</v>
      </c>
      <c r="F81" s="29">
        <f t="shared" si="1"/>
        <v>4.774774774774785E-2</v>
      </c>
      <c r="G81" s="10"/>
      <c r="H81" s="10"/>
      <c r="I81" s="10"/>
      <c r="J81" s="10"/>
      <c r="K81" s="10"/>
      <c r="L81" s="12">
        <v>45084</v>
      </c>
      <c r="M81" s="7">
        <v>19570.87</v>
      </c>
      <c r="N81" s="7">
        <v>19679.400000000001</v>
      </c>
      <c r="O81" s="7">
        <v>19570.87</v>
      </c>
      <c r="P81" s="7">
        <v>19663.990000000002</v>
      </c>
      <c r="Q81" s="30">
        <f>((P81-M81)/M81)</f>
        <v>4.7580920010200176E-3</v>
      </c>
      <c r="R81" s="7"/>
      <c r="S81" s="7"/>
    </row>
    <row r="82" spans="1:19">
      <c r="A82" s="11">
        <v>45083</v>
      </c>
      <c r="B82" s="10">
        <v>11.1</v>
      </c>
      <c r="C82" s="10">
        <v>11.1</v>
      </c>
      <c r="D82" s="10">
        <v>11.1</v>
      </c>
      <c r="E82" s="10">
        <v>11.1</v>
      </c>
      <c r="F82" s="29">
        <f t="shared" si="1"/>
        <v>4.9149338374291078E-2</v>
      </c>
      <c r="G82" s="10"/>
      <c r="H82" s="10"/>
      <c r="I82" s="10"/>
      <c r="J82" s="10"/>
      <c r="K82" s="10"/>
      <c r="L82" s="12">
        <v>45083</v>
      </c>
      <c r="M82" s="7">
        <v>19518.96</v>
      </c>
      <c r="N82" s="7">
        <v>19558.82</v>
      </c>
      <c r="O82" s="7">
        <v>19464.2</v>
      </c>
      <c r="P82" s="7">
        <v>19537.03</v>
      </c>
      <c r="Q82" s="30">
        <f>((P82-M82)/M82)</f>
        <v>9.2576653674169673E-4</v>
      </c>
      <c r="R82" s="7"/>
      <c r="S82" s="7"/>
    </row>
    <row r="83" spans="1:19">
      <c r="A83" s="11">
        <v>45082</v>
      </c>
      <c r="B83" s="10">
        <v>10.58</v>
      </c>
      <c r="C83" s="10">
        <v>10.58</v>
      </c>
      <c r="D83" s="10">
        <v>10.58</v>
      </c>
      <c r="E83" s="10">
        <v>10.58</v>
      </c>
      <c r="F83" s="29">
        <f t="shared" si="1"/>
        <v>4.96031746031746E-2</v>
      </c>
      <c r="G83" s="10"/>
      <c r="H83" s="10"/>
      <c r="I83" s="10"/>
      <c r="J83" s="10"/>
      <c r="K83" s="10"/>
      <c r="L83" s="12">
        <v>45082</v>
      </c>
      <c r="M83" s="7">
        <v>19522.68</v>
      </c>
      <c r="N83" s="7">
        <v>19575.25</v>
      </c>
      <c r="O83" s="7">
        <v>19519.509999999998</v>
      </c>
      <c r="P83" s="7">
        <v>19527.89</v>
      </c>
      <c r="Q83" s="30">
        <f>((P83-M83)/M83)</f>
        <v>2.6686909789020395E-4</v>
      </c>
      <c r="R83" s="7"/>
      <c r="S83" s="7"/>
    </row>
    <row r="84" spans="1:19">
      <c r="A84" s="11">
        <v>45079</v>
      </c>
      <c r="B84" s="10">
        <v>9.1199999999999992</v>
      </c>
      <c r="C84" s="10">
        <v>10.08</v>
      </c>
      <c r="D84" s="10">
        <v>9.1199999999999992</v>
      </c>
      <c r="E84" s="10">
        <v>10.08</v>
      </c>
      <c r="F84" s="29">
        <f t="shared" si="1"/>
        <v>5.0000000000000044E-2</v>
      </c>
      <c r="G84" s="10"/>
      <c r="H84" s="10"/>
      <c r="I84" s="10"/>
      <c r="J84" s="10"/>
      <c r="K84" s="10"/>
      <c r="L84" s="12">
        <v>45079</v>
      </c>
      <c r="M84" s="7">
        <v>19471.66</v>
      </c>
      <c r="N84" s="7">
        <v>19511.71</v>
      </c>
      <c r="O84" s="7">
        <v>19410.32</v>
      </c>
      <c r="P84" s="7">
        <v>19460.18</v>
      </c>
      <c r="Q84" s="30">
        <f>((P84-M84)/M84)</f>
        <v>-5.8957479742351518E-4</v>
      </c>
      <c r="R84" s="7"/>
      <c r="S84" s="7"/>
    </row>
    <row r="85" spans="1:19">
      <c r="A85" s="11">
        <v>45078</v>
      </c>
      <c r="B85" s="10">
        <v>9.6</v>
      </c>
      <c r="C85" s="10">
        <v>9.6</v>
      </c>
      <c r="D85" s="10">
        <v>9.6</v>
      </c>
      <c r="E85" s="10">
        <v>9.6</v>
      </c>
      <c r="F85" s="29">
        <f t="shared" si="1"/>
        <v>-4.9504950495049507E-2</v>
      </c>
      <c r="G85" s="10"/>
      <c r="H85" s="10"/>
      <c r="I85" s="10"/>
      <c r="J85" s="10"/>
      <c r="K85" s="10"/>
      <c r="L85" s="12">
        <v>45078</v>
      </c>
      <c r="M85" s="7">
        <v>19504.240000000002</v>
      </c>
      <c r="N85" s="7">
        <v>19516.3</v>
      </c>
      <c r="O85" s="7">
        <v>19396.25</v>
      </c>
      <c r="P85" s="7">
        <v>19416.8</v>
      </c>
      <c r="Q85" s="30">
        <f>((P85-M85)/M85)</f>
        <v>-4.4831277711924345E-3</v>
      </c>
      <c r="R85" s="7"/>
      <c r="S85" s="7"/>
    </row>
    <row r="86" spans="1:19">
      <c r="A86" s="11">
        <v>45077</v>
      </c>
      <c r="B86" s="10">
        <v>10.1</v>
      </c>
      <c r="C86" s="10">
        <v>10.1</v>
      </c>
      <c r="D86" s="10">
        <v>10.1</v>
      </c>
      <c r="E86" s="10">
        <v>10.1</v>
      </c>
      <c r="F86" s="29">
        <f t="shared" si="1"/>
        <v>-4.9858889934148741E-2</v>
      </c>
      <c r="G86" s="10"/>
      <c r="H86" s="10"/>
      <c r="I86" s="10"/>
      <c r="J86" s="10"/>
      <c r="K86" s="10"/>
      <c r="L86" s="12">
        <v>45077</v>
      </c>
      <c r="M86" s="7">
        <v>19537.89</v>
      </c>
      <c r="N86" s="7">
        <v>19546.400000000001</v>
      </c>
      <c r="O86" s="7">
        <v>19418.66</v>
      </c>
      <c r="P86" s="7">
        <v>19475.939999999999</v>
      </c>
      <c r="Q86" s="30">
        <f>((P86-M86)/M86)</f>
        <v>-3.1707620423700169E-3</v>
      </c>
      <c r="R86" s="7"/>
      <c r="S86" s="7"/>
    </row>
    <row r="87" spans="1:19">
      <c r="A87" s="11">
        <v>45076</v>
      </c>
      <c r="B87" s="10">
        <v>10.63</v>
      </c>
      <c r="C87" s="10">
        <v>11.69</v>
      </c>
      <c r="D87" s="10">
        <v>10.63</v>
      </c>
      <c r="E87" s="10">
        <v>10.63</v>
      </c>
      <c r="F87" s="29">
        <f t="shared" si="1"/>
        <v>-4.9194991055456078E-2</v>
      </c>
      <c r="G87" s="10"/>
      <c r="H87" s="10"/>
      <c r="I87" s="10"/>
      <c r="J87" s="10"/>
      <c r="K87" s="10"/>
      <c r="L87" s="12">
        <v>45076</v>
      </c>
      <c r="M87" s="7">
        <v>19547.900000000001</v>
      </c>
      <c r="N87" s="7">
        <v>19603.7</v>
      </c>
      <c r="O87" s="7">
        <v>19515.650000000001</v>
      </c>
      <c r="P87" s="7">
        <v>19575.009999999998</v>
      </c>
      <c r="Q87" s="30">
        <f>((P87-M87)/M87)</f>
        <v>1.3868497383349076E-3</v>
      </c>
      <c r="R87" s="7"/>
      <c r="S87" s="7"/>
    </row>
    <row r="88" spans="1:19">
      <c r="A88" s="11">
        <v>45075</v>
      </c>
      <c r="B88" s="10">
        <v>11.18</v>
      </c>
      <c r="C88" s="10">
        <v>11.18</v>
      </c>
      <c r="D88" s="10">
        <v>11.18</v>
      </c>
      <c r="E88" s="10">
        <v>11.18</v>
      </c>
      <c r="F88" s="29">
        <f t="shared" si="1"/>
        <v>-4.9319727891156469E-2</v>
      </c>
      <c r="G88" s="10"/>
      <c r="H88" s="10"/>
      <c r="I88" s="10"/>
      <c r="J88" s="10"/>
      <c r="K88" s="10"/>
      <c r="L88" s="12">
        <v>45075</v>
      </c>
      <c r="M88" s="7">
        <v>19527.18</v>
      </c>
      <c r="N88" s="7">
        <v>19595.43</v>
      </c>
      <c r="O88" s="7">
        <v>19527.18</v>
      </c>
      <c r="P88" s="7">
        <v>19549.009999999998</v>
      </c>
      <c r="Q88" s="30">
        <f>((P88-M88)/M88)</f>
        <v>1.1179289585079928E-3</v>
      </c>
      <c r="R88" s="7"/>
      <c r="S88" s="7"/>
    </row>
    <row r="89" spans="1:19">
      <c r="A89" s="11">
        <v>45072</v>
      </c>
      <c r="B89" s="10">
        <v>11.76</v>
      </c>
      <c r="C89" s="10">
        <v>11.76</v>
      </c>
      <c r="D89" s="10">
        <v>11.76</v>
      </c>
      <c r="E89" s="10">
        <v>11.76</v>
      </c>
      <c r="F89" s="29">
        <f t="shared" si="1"/>
        <v>-4.9312853678253797E-2</v>
      </c>
      <c r="G89" s="10"/>
      <c r="H89" s="10"/>
      <c r="I89" s="10"/>
      <c r="J89" s="10"/>
      <c r="K89" s="10"/>
      <c r="L89" s="12">
        <v>45072</v>
      </c>
      <c r="M89" s="7">
        <v>19287.849999999999</v>
      </c>
      <c r="N89" s="7">
        <v>19454.97</v>
      </c>
      <c r="O89" s="7">
        <v>19271.189999999999</v>
      </c>
      <c r="P89" s="7">
        <v>19445.939999999999</v>
      </c>
      <c r="Q89" s="30">
        <f>((P89-M89)/M89)</f>
        <v>8.1963515892129069E-3</v>
      </c>
      <c r="R89" s="7"/>
      <c r="S89" s="7"/>
    </row>
    <row r="90" spans="1:19">
      <c r="A90" s="11">
        <v>45071</v>
      </c>
      <c r="B90" s="10">
        <v>12.37</v>
      </c>
      <c r="C90" s="10">
        <v>13.67</v>
      </c>
      <c r="D90" s="10">
        <v>12.37</v>
      </c>
      <c r="E90" s="10">
        <v>12.37</v>
      </c>
      <c r="F90" s="29">
        <f t="shared" si="1"/>
        <v>-4.9923195084485436E-2</v>
      </c>
      <c r="G90" s="10"/>
      <c r="H90" s="10"/>
      <c r="I90" s="10"/>
      <c r="J90" s="10"/>
      <c r="K90" s="10"/>
      <c r="L90" s="12">
        <v>45071</v>
      </c>
      <c r="M90" s="7">
        <v>19191.669999999998</v>
      </c>
      <c r="N90" s="7">
        <v>19277.98</v>
      </c>
      <c r="O90" s="7">
        <v>19136.900000000001</v>
      </c>
      <c r="P90" s="7">
        <v>19260.060000000001</v>
      </c>
      <c r="Q90" s="30">
        <f>((P90-M90)/M90)</f>
        <v>3.5635252169302131E-3</v>
      </c>
      <c r="R90" s="7"/>
      <c r="S90" s="7"/>
    </row>
    <row r="91" spans="1:19">
      <c r="A91" s="11">
        <v>45070</v>
      </c>
      <c r="B91" s="10">
        <v>13.02</v>
      </c>
      <c r="C91" s="10">
        <v>13.02</v>
      </c>
      <c r="D91" s="10">
        <v>13.02</v>
      </c>
      <c r="E91" s="10">
        <v>13.02</v>
      </c>
      <c r="F91" s="29">
        <f t="shared" si="1"/>
        <v>-4.963503649635035E-2</v>
      </c>
      <c r="G91" s="10"/>
      <c r="H91" s="10"/>
      <c r="I91" s="10"/>
      <c r="J91" s="10"/>
      <c r="K91" s="10"/>
      <c r="L91" s="12">
        <v>45070</v>
      </c>
      <c r="M91" s="7">
        <v>19239.919999999998</v>
      </c>
      <c r="N91" s="7">
        <v>19331.86</v>
      </c>
      <c r="O91" s="7">
        <v>19199.3</v>
      </c>
      <c r="P91" s="7">
        <v>19218.310000000001</v>
      </c>
      <c r="Q91" s="30">
        <f>((P91-M91)/M91)</f>
        <v>-1.123185543390874E-3</v>
      </c>
      <c r="R91" s="7"/>
      <c r="S91" s="7"/>
    </row>
    <row r="92" spans="1:19">
      <c r="A92" s="11">
        <v>45069</v>
      </c>
      <c r="B92" s="10">
        <v>13.7</v>
      </c>
      <c r="C92" s="10">
        <v>14.42</v>
      </c>
      <c r="D92" s="10">
        <v>13.7</v>
      </c>
      <c r="E92" s="10">
        <v>13.7</v>
      </c>
      <c r="F92" s="29">
        <f t="shared" si="1"/>
        <v>-4.9930651872399492E-2</v>
      </c>
      <c r="G92" s="10"/>
      <c r="H92" s="10"/>
      <c r="I92" s="10"/>
      <c r="J92" s="10"/>
      <c r="K92" s="10"/>
      <c r="L92" s="12">
        <v>45069</v>
      </c>
      <c r="M92" s="7">
        <v>19293.78</v>
      </c>
      <c r="N92" s="7">
        <v>19358.36</v>
      </c>
      <c r="O92" s="7">
        <v>19261.82</v>
      </c>
      <c r="P92" s="7">
        <v>19281.900000000001</v>
      </c>
      <c r="Q92" s="30">
        <f>((P92-M92)/M92)</f>
        <v>-6.1574248281038668E-4</v>
      </c>
      <c r="R92" s="7"/>
      <c r="S92" s="7"/>
    </row>
    <row r="93" spans="1:19">
      <c r="A93" s="11">
        <v>45068</v>
      </c>
      <c r="B93" s="10">
        <v>14.42</v>
      </c>
      <c r="C93" s="10">
        <v>14.42</v>
      </c>
      <c r="D93" s="10">
        <v>14.42</v>
      </c>
      <c r="E93" s="10">
        <v>14.42</v>
      </c>
      <c r="F93" s="29">
        <f t="shared" si="1"/>
        <v>-4.9439683586025053E-2</v>
      </c>
      <c r="G93" s="10"/>
      <c r="H93" s="10"/>
      <c r="I93" s="10"/>
      <c r="J93" s="10"/>
      <c r="K93" s="10"/>
      <c r="L93" s="12">
        <v>45068</v>
      </c>
      <c r="M93" s="7">
        <v>19102.759999999998</v>
      </c>
      <c r="N93" s="7">
        <v>19269.66</v>
      </c>
      <c r="O93" s="7">
        <v>19101.310000000001</v>
      </c>
      <c r="P93" s="7">
        <v>19246.52</v>
      </c>
      <c r="Q93" s="30">
        <f>((P93-M93)/M93)</f>
        <v>7.5256140997427626E-3</v>
      </c>
      <c r="R93" s="7"/>
      <c r="S93" s="7"/>
    </row>
    <row r="94" spans="1:19">
      <c r="A94" s="11">
        <v>45065</v>
      </c>
      <c r="B94" s="10">
        <v>15.17</v>
      </c>
      <c r="C94" s="10">
        <v>15.17</v>
      </c>
      <c r="D94" s="10">
        <v>15.17</v>
      </c>
      <c r="E94" s="10">
        <v>15.17</v>
      </c>
      <c r="F94" s="29">
        <f t="shared" si="1"/>
        <v>-4.9498746867167973E-2</v>
      </c>
      <c r="G94" s="10"/>
      <c r="H94" s="10"/>
      <c r="I94" s="10"/>
      <c r="J94" s="10"/>
      <c r="K94" s="10"/>
      <c r="L94" s="12">
        <v>45065</v>
      </c>
      <c r="M94" s="7">
        <v>19093.580000000002</v>
      </c>
      <c r="N94" s="7">
        <v>19153.96</v>
      </c>
      <c r="O94" s="7">
        <v>18989.61</v>
      </c>
      <c r="P94" s="7">
        <v>19137.46</v>
      </c>
      <c r="Q94" s="30">
        <f>((P94-M94)/M94)</f>
        <v>2.2981546676944489E-3</v>
      </c>
      <c r="R94" s="7"/>
      <c r="S94" s="7"/>
    </row>
    <row r="95" spans="1:19">
      <c r="A95" s="11">
        <v>45064</v>
      </c>
      <c r="B95" s="10">
        <v>16.2</v>
      </c>
      <c r="C95" s="10">
        <v>16.98</v>
      </c>
      <c r="D95" s="10">
        <v>15.96</v>
      </c>
      <c r="E95" s="10">
        <v>15.96</v>
      </c>
      <c r="F95" s="29">
        <f t="shared" si="1"/>
        <v>-4.9999999999999989E-2</v>
      </c>
      <c r="G95" s="10"/>
      <c r="H95" s="10"/>
      <c r="I95" s="10"/>
      <c r="J95" s="10"/>
      <c r="K95" s="10"/>
      <c r="L95" s="12">
        <v>45064</v>
      </c>
      <c r="M95" s="7">
        <v>19229.72</v>
      </c>
      <c r="N95" s="7">
        <v>19235.080000000002</v>
      </c>
      <c r="O95" s="7">
        <v>19036.63</v>
      </c>
      <c r="P95" s="7">
        <v>19058.099999999999</v>
      </c>
      <c r="Q95" s="30">
        <f>((P95-M95)/M95)</f>
        <v>-8.9247269331016055E-3</v>
      </c>
      <c r="R95" s="7"/>
      <c r="S95" s="7"/>
    </row>
    <row r="96" spans="1:19">
      <c r="A96" s="11">
        <v>45063</v>
      </c>
      <c r="B96" s="10">
        <v>17.25</v>
      </c>
      <c r="C96" s="10">
        <v>17.7</v>
      </c>
      <c r="D96" s="10">
        <v>16.559999999999999</v>
      </c>
      <c r="E96" s="10">
        <v>16.8</v>
      </c>
      <c r="F96" s="29">
        <f t="shared" si="1"/>
        <v>-3.2258064516128962E-2</v>
      </c>
      <c r="G96" s="10"/>
      <c r="H96" s="10"/>
      <c r="I96" s="10"/>
      <c r="J96" s="10"/>
      <c r="K96" s="10"/>
      <c r="L96" s="12">
        <v>45063</v>
      </c>
      <c r="M96" s="7">
        <v>19221.939999999999</v>
      </c>
      <c r="N96" s="7">
        <v>19237.93</v>
      </c>
      <c r="O96" s="7">
        <v>19046.38</v>
      </c>
      <c r="P96" s="7">
        <v>19114.95</v>
      </c>
      <c r="Q96" s="30">
        <f>((P96-M96)/M96)</f>
        <v>-5.5660354782086493E-3</v>
      </c>
      <c r="R96" s="7"/>
      <c r="S96" s="7"/>
    </row>
    <row r="97" spans="1:19">
      <c r="A97" s="11">
        <v>45062</v>
      </c>
      <c r="B97" s="10">
        <v>18.95</v>
      </c>
      <c r="C97" s="10">
        <v>18.95</v>
      </c>
      <c r="D97" s="10">
        <v>17.36</v>
      </c>
      <c r="E97" s="10">
        <v>17.36</v>
      </c>
      <c r="F97" s="29">
        <f t="shared" si="1"/>
        <v>-4.9808429118773957E-2</v>
      </c>
      <c r="G97" s="10"/>
      <c r="H97" s="10"/>
      <c r="I97" s="10"/>
      <c r="J97" s="10"/>
      <c r="K97" s="10"/>
      <c r="L97" s="12">
        <v>45062</v>
      </c>
      <c r="M97" s="7">
        <v>19377.98</v>
      </c>
      <c r="N97" s="7">
        <v>19378.48</v>
      </c>
      <c r="O97" s="7">
        <v>19196.12</v>
      </c>
      <c r="P97" s="7">
        <v>19221.64</v>
      </c>
      <c r="Q97" s="30">
        <f>((P97-M97)/M97)</f>
        <v>-8.0679203921151816E-3</v>
      </c>
      <c r="R97" s="7"/>
      <c r="S97" s="7"/>
    </row>
    <row r="98" spans="1:19">
      <c r="A98" s="11">
        <v>45061</v>
      </c>
      <c r="B98" s="10">
        <v>19</v>
      </c>
      <c r="C98" s="10">
        <v>19.88</v>
      </c>
      <c r="D98" s="10">
        <v>18.27</v>
      </c>
      <c r="E98" s="10">
        <v>18.27</v>
      </c>
      <c r="F98" s="29">
        <f t="shared" si="1"/>
        <v>-4.9921996879875238E-2</v>
      </c>
      <c r="G98" s="10"/>
      <c r="H98" s="10"/>
      <c r="I98" s="10"/>
      <c r="J98" s="10"/>
      <c r="K98" s="10"/>
      <c r="L98" s="12">
        <v>45061</v>
      </c>
      <c r="M98" s="7">
        <v>19280.97</v>
      </c>
      <c r="N98" s="7">
        <v>19399.73</v>
      </c>
      <c r="O98" s="7">
        <v>19223.63</v>
      </c>
      <c r="P98" s="7">
        <v>19337.09</v>
      </c>
      <c r="Q98" s="30">
        <f>((P98-M98)/M98)</f>
        <v>2.9106419438440587E-3</v>
      </c>
      <c r="R98" s="7"/>
      <c r="S98" s="7"/>
    </row>
    <row r="99" spans="1:19">
      <c r="A99" s="11">
        <v>45058</v>
      </c>
      <c r="B99" s="10">
        <v>20.25</v>
      </c>
      <c r="C99" s="10">
        <v>20.3</v>
      </c>
      <c r="D99" s="10">
        <v>18.850000000000001</v>
      </c>
      <c r="E99" s="10">
        <v>19.23</v>
      </c>
      <c r="F99" s="29">
        <f t="shared" si="1"/>
        <v>-2.9278142352347214E-2</v>
      </c>
      <c r="G99" s="10"/>
      <c r="H99" s="10"/>
      <c r="I99" s="10"/>
      <c r="J99" s="10"/>
      <c r="K99" s="10"/>
      <c r="L99" s="12">
        <v>45058</v>
      </c>
      <c r="M99" s="7">
        <v>19218.57</v>
      </c>
      <c r="N99" s="7">
        <v>19277.38</v>
      </c>
      <c r="O99" s="7">
        <v>19126.099999999999</v>
      </c>
      <c r="P99" s="7">
        <v>19248.8</v>
      </c>
      <c r="Q99" s="30">
        <f>((P99-M99)/M99)</f>
        <v>1.5729578215236391E-3</v>
      </c>
      <c r="R99" s="7"/>
      <c r="S99" s="7"/>
    </row>
    <row r="100" spans="1:19">
      <c r="A100" s="11">
        <v>45057</v>
      </c>
      <c r="B100" s="10">
        <v>20.9</v>
      </c>
      <c r="C100" s="10">
        <v>20.9</v>
      </c>
      <c r="D100" s="10">
        <v>19.559999999999999</v>
      </c>
      <c r="E100" s="10">
        <v>19.809999999999999</v>
      </c>
      <c r="F100" s="29">
        <f t="shared" si="1"/>
        <v>-3.1295843520782428E-2</v>
      </c>
      <c r="G100" s="10"/>
      <c r="H100" s="10"/>
      <c r="I100" s="10"/>
      <c r="J100" s="10"/>
      <c r="K100" s="10"/>
      <c r="L100" s="12">
        <v>45057</v>
      </c>
      <c r="M100" s="7">
        <v>19309.189999999999</v>
      </c>
      <c r="N100" s="7">
        <v>19311.48</v>
      </c>
      <c r="O100" s="7">
        <v>19205.27</v>
      </c>
      <c r="P100" s="7">
        <v>19229.79</v>
      </c>
      <c r="Q100" s="30">
        <f>((P100-M100)/M100)</f>
        <v>-4.1120316284628108E-3</v>
      </c>
      <c r="R100" s="7"/>
      <c r="S100" s="7"/>
    </row>
    <row r="101" spans="1:19">
      <c r="A101" s="11">
        <v>45056</v>
      </c>
      <c r="B101" s="10">
        <v>20.8</v>
      </c>
      <c r="C101" s="10">
        <v>20.95</v>
      </c>
      <c r="D101" s="10">
        <v>20.100000000000001</v>
      </c>
      <c r="E101" s="10">
        <v>20.45</v>
      </c>
      <c r="F101" s="29">
        <f t="shared" si="1"/>
        <v>1.0375494071146288E-2</v>
      </c>
      <c r="G101" s="10"/>
      <c r="H101" s="10"/>
      <c r="I101" s="10"/>
      <c r="J101" s="10"/>
      <c r="K101" s="10"/>
      <c r="L101" s="12">
        <v>45056</v>
      </c>
      <c r="M101" s="7">
        <v>19222.400000000001</v>
      </c>
      <c r="N101" s="7">
        <v>19259.38</v>
      </c>
      <c r="O101" s="7">
        <v>19141.12</v>
      </c>
      <c r="P101" s="7">
        <v>19249.939999999999</v>
      </c>
      <c r="Q101" s="30">
        <f>((P101-M101)/M101)</f>
        <v>1.432703512568526E-3</v>
      </c>
      <c r="R101" s="7"/>
      <c r="S101" s="7"/>
    </row>
    <row r="102" spans="1:19">
      <c r="A102" s="11">
        <v>45055</v>
      </c>
      <c r="B102" s="10">
        <v>20</v>
      </c>
      <c r="C102" s="10">
        <v>20.3</v>
      </c>
      <c r="D102" s="10">
        <v>19.5</v>
      </c>
      <c r="E102" s="10">
        <v>20.239999999999998</v>
      </c>
      <c r="F102" s="29">
        <f t="shared" si="1"/>
        <v>1.6064257028112285E-2</v>
      </c>
      <c r="G102" s="10"/>
      <c r="H102" s="10"/>
      <c r="I102" s="10"/>
      <c r="J102" s="10"/>
      <c r="K102" s="10"/>
      <c r="L102" s="12">
        <v>45055</v>
      </c>
      <c r="M102" s="7">
        <v>19227.57</v>
      </c>
      <c r="N102" s="7">
        <v>19278.41</v>
      </c>
      <c r="O102" s="7">
        <v>19160.740000000002</v>
      </c>
      <c r="P102" s="7">
        <v>19195.990000000002</v>
      </c>
      <c r="Q102" s="30">
        <f>((P102-M102)/M102)</f>
        <v>-1.6424332351929083E-3</v>
      </c>
      <c r="R102" s="7"/>
      <c r="S102" s="7"/>
    </row>
    <row r="103" spans="1:19">
      <c r="A103" s="11">
        <v>45054</v>
      </c>
      <c r="B103" s="10">
        <v>20.92</v>
      </c>
      <c r="C103" s="10">
        <v>21.44</v>
      </c>
      <c r="D103" s="10">
        <v>19.88</v>
      </c>
      <c r="E103" s="10">
        <v>19.920000000000002</v>
      </c>
      <c r="F103" s="29">
        <f t="shared" si="1"/>
        <v>-4.780114722753346E-2</v>
      </c>
      <c r="G103" s="10"/>
      <c r="H103" s="10"/>
      <c r="I103" s="10"/>
      <c r="J103" s="10"/>
      <c r="K103" s="10"/>
      <c r="L103" s="12">
        <v>45054</v>
      </c>
      <c r="M103" s="7">
        <v>19014.759999999998</v>
      </c>
      <c r="N103" s="7">
        <v>19216.310000000001</v>
      </c>
      <c r="O103" s="7">
        <v>19014.759999999998</v>
      </c>
      <c r="P103" s="7">
        <v>19195.650000000001</v>
      </c>
      <c r="Q103" s="30">
        <f>((P103-M103)/M103)</f>
        <v>9.5131361111054288E-3</v>
      </c>
      <c r="R103" s="7"/>
      <c r="S103" s="7"/>
    </row>
    <row r="104" spans="1:19">
      <c r="A104" s="11">
        <v>45051</v>
      </c>
      <c r="B104" s="10">
        <v>20.92</v>
      </c>
      <c r="C104" s="10">
        <v>21.95</v>
      </c>
      <c r="D104" s="10">
        <v>20.92</v>
      </c>
      <c r="E104" s="10">
        <v>20.92</v>
      </c>
      <c r="F104" s="29">
        <f t="shared" si="1"/>
        <v>-4.9954586739327789E-2</v>
      </c>
      <c r="G104" s="10"/>
      <c r="H104" s="10"/>
      <c r="I104" s="10"/>
      <c r="J104" s="10"/>
      <c r="K104" s="10"/>
      <c r="L104" s="12">
        <v>45051</v>
      </c>
      <c r="M104" s="7">
        <v>19027.099999999999</v>
      </c>
      <c r="N104" s="7">
        <v>19146.63</v>
      </c>
      <c r="O104" s="7">
        <v>18970.66</v>
      </c>
      <c r="P104" s="7">
        <v>18985.95</v>
      </c>
      <c r="Q104" s="30">
        <f>((P104-M104)/M104)</f>
        <v>-2.1627047737173728E-3</v>
      </c>
      <c r="R104" s="7"/>
      <c r="S104" s="7"/>
    </row>
    <row r="105" spans="1:19">
      <c r="A105" s="11">
        <v>45050</v>
      </c>
      <c r="B105" s="10">
        <v>22.59</v>
      </c>
      <c r="C105" s="10">
        <v>22.71</v>
      </c>
      <c r="D105" s="10">
        <v>21.5</v>
      </c>
      <c r="E105" s="10">
        <v>22.02</v>
      </c>
      <c r="F105" s="29">
        <f t="shared" si="1"/>
        <v>1.8030513176144271E-2</v>
      </c>
      <c r="G105" s="10"/>
      <c r="H105" s="10"/>
      <c r="I105" s="10"/>
      <c r="J105" s="10"/>
      <c r="K105" s="10"/>
      <c r="L105" s="12">
        <v>45050</v>
      </c>
      <c r="M105" s="7">
        <v>19034.93</v>
      </c>
      <c r="N105" s="7">
        <v>19199.12</v>
      </c>
      <c r="O105" s="7">
        <v>18993.080000000002</v>
      </c>
      <c r="P105" s="7">
        <v>19186.060000000001</v>
      </c>
      <c r="Q105" s="30">
        <f>((P105-M105)/M105)</f>
        <v>7.9396141724713994E-3</v>
      </c>
      <c r="R105" s="7"/>
      <c r="S105" s="7"/>
    </row>
    <row r="106" spans="1:19">
      <c r="A106" s="11">
        <v>45049</v>
      </c>
      <c r="B106" s="10">
        <v>22.1</v>
      </c>
      <c r="C106" s="10">
        <v>22.59</v>
      </c>
      <c r="D106" s="10">
        <v>21</v>
      </c>
      <c r="E106" s="10">
        <v>21.63</v>
      </c>
      <c r="F106" s="29">
        <f t="shared" si="1"/>
        <v>5.1115241635687472E-3</v>
      </c>
      <c r="G106" s="10"/>
      <c r="H106" s="10"/>
      <c r="I106" s="10"/>
      <c r="J106" s="10"/>
      <c r="K106" s="10"/>
      <c r="L106" s="12">
        <v>45049</v>
      </c>
      <c r="M106" s="7">
        <v>19041.95</v>
      </c>
      <c r="N106" s="7">
        <v>19045.22</v>
      </c>
      <c r="O106" s="7">
        <v>18969.22</v>
      </c>
      <c r="P106" s="7">
        <v>19015.490000000002</v>
      </c>
      <c r="Q106" s="30">
        <f>((P106-M106)/M106)</f>
        <v>-1.3895635688571351E-3</v>
      </c>
      <c r="R106" s="7"/>
      <c r="S106" s="7"/>
    </row>
    <row r="107" spans="1:19">
      <c r="A107" s="11">
        <v>45048</v>
      </c>
      <c r="B107" s="10">
        <v>22.11</v>
      </c>
      <c r="C107" s="10">
        <v>23.18</v>
      </c>
      <c r="D107" s="10">
        <v>21.44</v>
      </c>
      <c r="E107" s="10">
        <v>21.52</v>
      </c>
      <c r="F107" s="29">
        <f t="shared" si="1"/>
        <v>-4.6099290780141806E-2</v>
      </c>
      <c r="G107" s="10"/>
      <c r="H107" s="10"/>
      <c r="I107" s="10"/>
      <c r="J107" s="10"/>
      <c r="K107" s="10"/>
      <c r="L107" s="12">
        <v>45048</v>
      </c>
      <c r="M107" s="7">
        <v>19034.93</v>
      </c>
      <c r="N107" s="7">
        <v>19109.88</v>
      </c>
      <c r="O107" s="7">
        <v>19025.14</v>
      </c>
      <c r="P107" s="7">
        <v>19076.169999999998</v>
      </c>
      <c r="Q107" s="30">
        <f>((P107-M107)/M107)</f>
        <v>2.1665432969807594E-3</v>
      </c>
      <c r="R107" s="7"/>
      <c r="S107" s="7"/>
    </row>
    <row r="108" spans="1:19">
      <c r="A108" s="11">
        <v>45044</v>
      </c>
      <c r="B108" s="10">
        <v>23.74</v>
      </c>
      <c r="C108" s="10">
        <v>23.74</v>
      </c>
      <c r="D108" s="10">
        <v>22.56</v>
      </c>
      <c r="E108" s="10">
        <v>22.56</v>
      </c>
      <c r="F108" s="29">
        <f t="shared" si="1"/>
        <v>-4.9705139005897209E-2</v>
      </c>
      <c r="G108" s="10"/>
      <c r="H108" s="10"/>
      <c r="I108" s="10"/>
      <c r="J108" s="10"/>
      <c r="K108" s="10"/>
      <c r="L108" s="12">
        <v>45044</v>
      </c>
      <c r="M108" s="7">
        <v>18853.32</v>
      </c>
      <c r="N108" s="7">
        <v>19013.189999999999</v>
      </c>
      <c r="O108" s="7">
        <v>18802.259999999998</v>
      </c>
      <c r="P108" s="7">
        <v>18984.02</v>
      </c>
      <c r="Q108" s="30">
        <f>((P108-M108)/M108)</f>
        <v>6.9324660059873131E-3</v>
      </c>
      <c r="R108" s="7"/>
      <c r="S108" s="7"/>
    </row>
    <row r="109" spans="1:19">
      <c r="A109" s="11">
        <v>45043</v>
      </c>
      <c r="B109" s="10">
        <v>24.45</v>
      </c>
      <c r="C109" s="10">
        <v>25.9</v>
      </c>
      <c r="D109" s="10">
        <v>23.72</v>
      </c>
      <c r="E109" s="10">
        <v>23.74</v>
      </c>
      <c r="F109" s="29">
        <f t="shared" si="1"/>
        <v>-4.8878205128205225E-2</v>
      </c>
      <c r="G109" s="10"/>
      <c r="H109" s="10"/>
      <c r="I109" s="10"/>
      <c r="J109" s="10"/>
      <c r="K109" s="10"/>
      <c r="L109" s="12">
        <v>45043</v>
      </c>
      <c r="M109" s="7">
        <v>18731.310000000001</v>
      </c>
      <c r="N109" s="7">
        <v>18849.22</v>
      </c>
      <c r="O109" s="7">
        <v>18714.57</v>
      </c>
      <c r="P109" s="7">
        <v>18834.37</v>
      </c>
      <c r="Q109" s="30">
        <f>((P109-M109)/M109)</f>
        <v>5.5020177446210468E-3</v>
      </c>
      <c r="R109" s="7"/>
      <c r="S109" s="7"/>
    </row>
    <row r="110" spans="1:19">
      <c r="A110" s="11">
        <v>45042</v>
      </c>
      <c r="B110" s="10">
        <v>26</v>
      </c>
      <c r="C110" s="10">
        <v>26.52</v>
      </c>
      <c r="D110" s="10">
        <v>24.96</v>
      </c>
      <c r="E110" s="10">
        <v>24.96</v>
      </c>
      <c r="F110" s="29">
        <f t="shared" si="1"/>
        <v>-4.9866768176627281E-2</v>
      </c>
      <c r="G110" s="10"/>
      <c r="H110" s="10"/>
      <c r="I110" s="10"/>
      <c r="J110" s="10"/>
      <c r="K110" s="10"/>
      <c r="L110" s="12">
        <v>45042</v>
      </c>
      <c r="M110" s="7">
        <v>18659.990000000002</v>
      </c>
      <c r="N110" s="7">
        <v>18743.79</v>
      </c>
      <c r="O110" s="7">
        <v>18621.43</v>
      </c>
      <c r="P110" s="7">
        <v>18725.39</v>
      </c>
      <c r="Q110" s="30">
        <f>((P110-M110)/M110)</f>
        <v>3.5048250293809274E-3</v>
      </c>
      <c r="R110" s="7"/>
      <c r="S110" s="7"/>
    </row>
    <row r="111" spans="1:19">
      <c r="A111" s="11">
        <v>45041</v>
      </c>
      <c r="B111" s="10">
        <v>24.75</v>
      </c>
      <c r="C111" s="10">
        <v>26.67</v>
      </c>
      <c r="D111" s="10">
        <v>24.75</v>
      </c>
      <c r="E111" s="10">
        <v>26.27</v>
      </c>
      <c r="F111" s="29">
        <f t="shared" si="1"/>
        <v>3.4251968503937046E-2</v>
      </c>
      <c r="G111" s="10"/>
      <c r="H111" s="10"/>
      <c r="I111" s="10"/>
      <c r="J111" s="10"/>
      <c r="K111" s="10"/>
      <c r="L111" s="12">
        <v>45041</v>
      </c>
      <c r="M111" s="7">
        <v>18686.52</v>
      </c>
      <c r="N111" s="7">
        <v>18719.419999999998</v>
      </c>
      <c r="O111" s="7">
        <v>18626.310000000001</v>
      </c>
      <c r="P111" s="7">
        <v>18676.22</v>
      </c>
      <c r="Q111" s="30">
        <f>((P111-M111)/M111)</f>
        <v>-5.5119947427339448E-4</v>
      </c>
      <c r="R111" s="7"/>
      <c r="S111" s="7"/>
    </row>
    <row r="112" spans="1:19">
      <c r="A112" s="11">
        <v>45040</v>
      </c>
      <c r="B112" s="10">
        <v>25.85</v>
      </c>
      <c r="C112" s="10">
        <v>26.99</v>
      </c>
      <c r="D112" s="10">
        <v>25.35</v>
      </c>
      <c r="E112" s="10">
        <v>25.4</v>
      </c>
      <c r="F112" s="29">
        <f t="shared" si="1"/>
        <v>-4.7976011994003039E-2</v>
      </c>
      <c r="G112" s="10"/>
      <c r="H112" s="10"/>
      <c r="I112" s="10"/>
      <c r="J112" s="10"/>
      <c r="K112" s="10"/>
      <c r="L112" s="12">
        <v>45040</v>
      </c>
      <c r="M112" s="7">
        <v>18587.400000000001</v>
      </c>
      <c r="N112" s="7">
        <v>18664.28</v>
      </c>
      <c r="O112" s="7">
        <v>18515.21</v>
      </c>
      <c r="P112" s="7">
        <v>18650.48</v>
      </c>
      <c r="Q112" s="30">
        <f>((P112-M112)/M112)</f>
        <v>3.3936968053626705E-3</v>
      </c>
      <c r="R112" s="7"/>
      <c r="S112" s="7"/>
    </row>
    <row r="113" spans="1:19">
      <c r="A113" s="11">
        <v>45037</v>
      </c>
      <c r="B113" s="10">
        <v>26.68</v>
      </c>
      <c r="C113" s="10">
        <v>29.48</v>
      </c>
      <c r="D113" s="10">
        <v>26.68</v>
      </c>
      <c r="E113" s="10">
        <v>26.68</v>
      </c>
      <c r="F113" s="29">
        <f t="shared" si="1"/>
        <v>-4.985754985754981E-2</v>
      </c>
      <c r="G113" s="10"/>
      <c r="H113" s="10"/>
      <c r="I113" s="10"/>
      <c r="J113" s="10"/>
      <c r="K113" s="10"/>
      <c r="L113" s="12">
        <v>45037</v>
      </c>
      <c r="M113" s="7">
        <v>18500.990000000002</v>
      </c>
      <c r="N113" s="7">
        <v>18570.11</v>
      </c>
      <c r="O113" s="7">
        <v>18455.48</v>
      </c>
      <c r="P113" s="7">
        <v>18524.169999999998</v>
      </c>
      <c r="Q113" s="30">
        <f>((P113-M113)/M113)</f>
        <v>1.2529059255746125E-3</v>
      </c>
      <c r="R113" s="7"/>
      <c r="S113" s="7"/>
    </row>
    <row r="114" spans="1:19">
      <c r="A114" s="11">
        <v>45036</v>
      </c>
      <c r="B114" s="10">
        <v>28.09</v>
      </c>
      <c r="C114" s="10">
        <v>28.09</v>
      </c>
      <c r="D114" s="10">
        <v>26.76</v>
      </c>
      <c r="E114" s="10">
        <v>28.08</v>
      </c>
      <c r="F114" s="29">
        <f t="shared" si="1"/>
        <v>4.9327354260089558E-2</v>
      </c>
      <c r="G114" s="10"/>
      <c r="H114" s="10"/>
      <c r="I114" s="10"/>
      <c r="J114" s="10"/>
      <c r="K114" s="10"/>
      <c r="L114" s="12">
        <v>45036</v>
      </c>
      <c r="M114" s="7">
        <v>18519.830000000002</v>
      </c>
      <c r="N114" s="7">
        <v>18592.53</v>
      </c>
      <c r="O114" s="7">
        <v>18487.73</v>
      </c>
      <c r="P114" s="7">
        <v>18528.439999999999</v>
      </c>
      <c r="Q114" s="30">
        <f>((P114-M114)/M114)</f>
        <v>4.6490707528076353E-4</v>
      </c>
      <c r="R114" s="7"/>
      <c r="S114" s="7"/>
    </row>
    <row r="115" spans="1:19">
      <c r="A115" s="11">
        <v>45035</v>
      </c>
      <c r="B115" s="10">
        <v>26.78</v>
      </c>
      <c r="C115" s="10">
        <v>26.78</v>
      </c>
      <c r="D115" s="10">
        <v>24.24</v>
      </c>
      <c r="E115" s="10">
        <v>26.76</v>
      </c>
      <c r="F115" s="29">
        <f t="shared" si="1"/>
        <v>4.9000392003136023E-2</v>
      </c>
      <c r="G115" s="10"/>
      <c r="H115" s="10"/>
      <c r="I115" s="10"/>
      <c r="J115" s="10"/>
      <c r="K115" s="10"/>
      <c r="L115" s="12">
        <v>45035</v>
      </c>
      <c r="M115" s="7">
        <v>18566.68</v>
      </c>
      <c r="N115" s="7">
        <v>18572.810000000001</v>
      </c>
      <c r="O115" s="7">
        <v>18484.02</v>
      </c>
      <c r="P115" s="7">
        <v>18519.75</v>
      </c>
      <c r="Q115" s="30">
        <f>((P115-M115)/M115)</f>
        <v>-2.5276462997154197E-3</v>
      </c>
      <c r="R115" s="7"/>
      <c r="S115" s="7"/>
    </row>
    <row r="116" spans="1:19">
      <c r="A116" s="11">
        <v>45034</v>
      </c>
      <c r="B116" s="10">
        <v>25.51</v>
      </c>
      <c r="C116" s="10">
        <v>25.51</v>
      </c>
      <c r="D116" s="10">
        <v>25.51</v>
      </c>
      <c r="E116" s="10">
        <v>25.51</v>
      </c>
      <c r="F116" s="29">
        <f t="shared" si="1"/>
        <v>4.9794238683127608E-2</v>
      </c>
      <c r="G116" s="10"/>
      <c r="H116" s="10"/>
      <c r="I116" s="10"/>
      <c r="J116" s="10"/>
      <c r="K116" s="10"/>
      <c r="L116" s="12">
        <v>45034</v>
      </c>
      <c r="M116" s="7">
        <v>18636.259999999998</v>
      </c>
      <c r="N116" s="7">
        <v>18671.13</v>
      </c>
      <c r="O116" s="7">
        <v>18514.68</v>
      </c>
      <c r="P116" s="7">
        <v>18564.599999999999</v>
      </c>
      <c r="Q116" s="30">
        <f>((P116-M116)/M116)</f>
        <v>-3.8451921147268746E-3</v>
      </c>
      <c r="R116" s="7"/>
      <c r="S116" s="7"/>
    </row>
    <row r="117" spans="1:19">
      <c r="A117" s="11">
        <v>45033</v>
      </c>
      <c r="B117" s="10">
        <v>24.3</v>
      </c>
      <c r="C117" s="10">
        <v>24.3</v>
      </c>
      <c r="D117" s="10">
        <v>24.3</v>
      </c>
      <c r="E117" s="10">
        <v>24.3</v>
      </c>
      <c r="F117" s="29">
        <f t="shared" si="1"/>
        <v>4.9676025917926664E-2</v>
      </c>
      <c r="G117" s="10"/>
      <c r="H117" s="10"/>
      <c r="I117" s="10"/>
      <c r="J117" s="10"/>
      <c r="K117" s="10"/>
      <c r="L117" s="12">
        <v>45033</v>
      </c>
      <c r="M117" s="7">
        <v>18730.099999999999</v>
      </c>
      <c r="N117" s="7">
        <v>18737.349999999999</v>
      </c>
      <c r="O117" s="7">
        <v>18475.8</v>
      </c>
      <c r="P117" s="7">
        <v>18613.419999999998</v>
      </c>
      <c r="Q117" s="30">
        <f>((P117-M117)/M117)</f>
        <v>-6.2295449570477623E-3</v>
      </c>
      <c r="R117" s="7"/>
      <c r="S117" s="7"/>
    </row>
    <row r="118" spans="1:19">
      <c r="A118" s="11">
        <v>45029</v>
      </c>
      <c r="B118" s="10">
        <v>23.15</v>
      </c>
      <c r="C118" s="10">
        <v>23.15</v>
      </c>
      <c r="D118" s="10">
        <v>23.15</v>
      </c>
      <c r="E118" s="10">
        <v>23.15</v>
      </c>
      <c r="F118" s="29">
        <f t="shared" si="1"/>
        <v>4.9886621315192649E-2</v>
      </c>
      <c r="G118" s="10"/>
      <c r="H118" s="10"/>
      <c r="I118" s="10"/>
      <c r="J118" s="10"/>
      <c r="K118" s="10"/>
      <c r="L118" s="12">
        <v>45029</v>
      </c>
      <c r="M118" s="7">
        <v>18720.439999999999</v>
      </c>
      <c r="N118" s="7">
        <v>18760.34</v>
      </c>
      <c r="O118" s="7">
        <v>18640.97</v>
      </c>
      <c r="P118" s="7">
        <v>18744.13</v>
      </c>
      <c r="Q118" s="30">
        <f>((P118-M118)/M118)</f>
        <v>1.2654617092334544E-3</v>
      </c>
      <c r="R118" s="7"/>
      <c r="S118" s="7"/>
    </row>
    <row r="119" spans="1:19">
      <c r="A119" s="11">
        <v>45028</v>
      </c>
      <c r="B119" s="10">
        <v>19.95</v>
      </c>
      <c r="C119" s="10">
        <v>22.05</v>
      </c>
      <c r="D119" s="10">
        <v>19.95</v>
      </c>
      <c r="E119" s="10">
        <v>22.05</v>
      </c>
      <c r="F119" s="29">
        <f t="shared" si="1"/>
        <v>5.0000000000000031E-2</v>
      </c>
      <c r="G119" s="10"/>
      <c r="H119" s="10"/>
      <c r="I119" s="10"/>
      <c r="J119" s="10"/>
      <c r="K119" s="10"/>
      <c r="L119" s="12">
        <v>45028</v>
      </c>
      <c r="M119" s="7">
        <v>18644.34</v>
      </c>
      <c r="N119" s="7">
        <v>18740.240000000002</v>
      </c>
      <c r="O119" s="7">
        <v>18629.12</v>
      </c>
      <c r="P119" s="7">
        <v>18727.54</v>
      </c>
      <c r="Q119" s="30">
        <f>((P119-M119)/M119)</f>
        <v>4.4624803023330792E-3</v>
      </c>
      <c r="R119" s="7"/>
      <c r="S119" s="7"/>
    </row>
    <row r="120" spans="1:19">
      <c r="A120" s="11">
        <v>45027</v>
      </c>
      <c r="B120" s="10">
        <v>21</v>
      </c>
      <c r="C120" s="10">
        <v>21</v>
      </c>
      <c r="D120" s="10">
        <v>21</v>
      </c>
      <c r="E120" s="10">
        <v>21</v>
      </c>
      <c r="F120" s="29">
        <f t="shared" si="1"/>
        <v>-4.9773755656108656E-2</v>
      </c>
      <c r="G120" s="10"/>
      <c r="H120" s="10"/>
      <c r="I120" s="10"/>
      <c r="J120" s="10"/>
      <c r="K120" s="10"/>
      <c r="L120" s="12">
        <v>45027</v>
      </c>
      <c r="M120" s="7">
        <v>18584.86</v>
      </c>
      <c r="N120" s="7">
        <v>18663.169999999998</v>
      </c>
      <c r="O120" s="7">
        <v>18562.62</v>
      </c>
      <c r="P120" s="7">
        <v>18637.150000000001</v>
      </c>
      <c r="Q120" s="30">
        <f>((P120-M120)/M120)</f>
        <v>2.8135805166141078E-3</v>
      </c>
      <c r="R120" s="7"/>
      <c r="S120" s="7"/>
    </row>
    <row r="121" spans="1:19">
      <c r="A121" s="11">
        <v>45026</v>
      </c>
      <c r="B121" s="10">
        <v>22.1</v>
      </c>
      <c r="C121" s="10">
        <v>22.1</v>
      </c>
      <c r="D121" s="10">
        <v>22.1</v>
      </c>
      <c r="E121" s="10">
        <v>22.1</v>
      </c>
      <c r="F121" s="29">
        <f t="shared" si="1"/>
        <v>-4.9871023215821153E-2</v>
      </c>
      <c r="G121" s="10"/>
      <c r="H121" s="10"/>
      <c r="I121" s="10"/>
      <c r="J121" s="10"/>
      <c r="K121" s="10"/>
      <c r="L121" s="12">
        <v>45026</v>
      </c>
      <c r="M121" s="7">
        <v>18514.689999999999</v>
      </c>
      <c r="N121" s="7">
        <v>18604.43</v>
      </c>
      <c r="O121" s="7">
        <v>18506.64</v>
      </c>
      <c r="P121" s="7">
        <v>18532.07</v>
      </c>
      <c r="Q121" s="30">
        <f>((P121-M121)/M121)</f>
        <v>9.387140697468345E-4</v>
      </c>
      <c r="R121" s="7"/>
      <c r="S121" s="7"/>
    </row>
    <row r="122" spans="1:19">
      <c r="A122" s="11">
        <v>45022</v>
      </c>
      <c r="B122" s="10">
        <v>23.26</v>
      </c>
      <c r="C122" s="10">
        <v>23.26</v>
      </c>
      <c r="D122" s="10">
        <v>23.26</v>
      </c>
      <c r="E122" s="10">
        <v>23.26</v>
      </c>
      <c r="F122" s="29">
        <f t="shared" si="1"/>
        <v>-4.9836601307189497E-2</v>
      </c>
      <c r="G122" s="10"/>
      <c r="H122" s="10"/>
      <c r="I122" s="10"/>
      <c r="J122" s="10"/>
      <c r="K122" s="10"/>
      <c r="L122" s="12">
        <v>45022</v>
      </c>
      <c r="M122" s="7">
        <v>18444.09</v>
      </c>
      <c r="N122" s="7">
        <v>18547.68</v>
      </c>
      <c r="O122" s="7">
        <v>18412.89</v>
      </c>
      <c r="P122" s="7">
        <v>18507.689999999999</v>
      </c>
      <c r="Q122" s="30">
        <f>((P122-M122)/M122)</f>
        <v>3.4482590358211516E-3</v>
      </c>
      <c r="R122" s="7"/>
      <c r="S122" s="7"/>
    </row>
    <row r="123" spans="1:19">
      <c r="A123" s="11">
        <v>45021</v>
      </c>
      <c r="B123" s="10">
        <v>24.48</v>
      </c>
      <c r="C123" s="10">
        <v>24.48</v>
      </c>
      <c r="D123" s="10">
        <v>24.48</v>
      </c>
      <c r="E123" s="10">
        <v>24.48</v>
      </c>
      <c r="F123" s="29">
        <f t="shared" si="1"/>
        <v>-4.9689440993788858E-2</v>
      </c>
      <c r="G123" s="10"/>
      <c r="H123" s="10"/>
      <c r="I123" s="10"/>
      <c r="J123" s="10"/>
      <c r="K123" s="10"/>
      <c r="L123" s="12">
        <v>45021</v>
      </c>
      <c r="M123" s="7">
        <v>18297.57</v>
      </c>
      <c r="N123" s="7">
        <v>18480.810000000001</v>
      </c>
      <c r="O123" s="7">
        <v>18297.490000000002</v>
      </c>
      <c r="P123" s="7">
        <v>18464.259999999998</v>
      </c>
      <c r="Q123" s="30">
        <f>((P123-M123)/M123)</f>
        <v>9.1099528516627448E-3</v>
      </c>
      <c r="R123" s="7"/>
      <c r="S123" s="7"/>
    </row>
    <row r="124" spans="1:19">
      <c r="A124" s="11">
        <v>45019</v>
      </c>
      <c r="B124" s="10">
        <v>25.76</v>
      </c>
      <c r="C124" s="10">
        <v>25.76</v>
      </c>
      <c r="D124" s="10">
        <v>25.76</v>
      </c>
      <c r="E124" s="10">
        <v>25.76</v>
      </c>
      <c r="F124" s="29">
        <f t="shared" si="1"/>
        <v>-4.9797122832902913E-2</v>
      </c>
      <c r="G124" s="10"/>
      <c r="H124" s="10"/>
      <c r="I124" s="10"/>
      <c r="J124" s="10"/>
      <c r="K124" s="10"/>
      <c r="L124" s="12">
        <v>45019</v>
      </c>
      <c r="M124" s="7">
        <v>18305.310000000001</v>
      </c>
      <c r="N124" s="7">
        <v>18325.62</v>
      </c>
      <c r="O124" s="7">
        <v>18207.41</v>
      </c>
      <c r="P124" s="7">
        <v>18297.89</v>
      </c>
      <c r="Q124" s="30">
        <f>((P124-M124)/M124)</f>
        <v>-4.0534686383360302E-4</v>
      </c>
      <c r="R124" s="7"/>
      <c r="S124" s="7"/>
    </row>
    <row r="125" spans="1:19">
      <c r="A125" s="11">
        <v>45016</v>
      </c>
      <c r="B125" s="10">
        <v>27.11</v>
      </c>
      <c r="C125" s="10">
        <v>27.11</v>
      </c>
      <c r="D125" s="10">
        <v>27.11</v>
      </c>
      <c r="E125" s="10">
        <v>27.11</v>
      </c>
      <c r="F125" s="29">
        <f t="shared" si="1"/>
        <v>-4.9772169645986741E-2</v>
      </c>
      <c r="G125" s="10"/>
      <c r="H125" s="10"/>
      <c r="I125" s="10"/>
      <c r="J125" s="10"/>
      <c r="K125" s="10"/>
      <c r="L125" s="12">
        <v>45016</v>
      </c>
      <c r="M125" s="7">
        <v>18042.88</v>
      </c>
      <c r="N125" s="7">
        <v>18280.580000000002</v>
      </c>
      <c r="O125" s="7">
        <v>18042.88</v>
      </c>
      <c r="P125" s="7">
        <v>18256.53</v>
      </c>
      <c r="Q125" s="30">
        <f>((P125-M125)/M125)</f>
        <v>1.184123598893291E-2</v>
      </c>
      <c r="R125" s="7"/>
      <c r="S125" s="7"/>
    </row>
    <row r="126" spans="1:19">
      <c r="A126" s="11">
        <v>45014</v>
      </c>
      <c r="B126" s="10">
        <v>28.53</v>
      </c>
      <c r="C126" s="10">
        <v>28.53</v>
      </c>
      <c r="D126" s="10">
        <v>28.53</v>
      </c>
      <c r="E126" s="10">
        <v>28.53</v>
      </c>
      <c r="F126" s="29">
        <f t="shared" si="1"/>
        <v>-4.9950049950049945E-2</v>
      </c>
      <c r="G126" s="10"/>
      <c r="H126" s="10"/>
      <c r="I126" s="10"/>
      <c r="J126" s="10"/>
      <c r="K126" s="10"/>
      <c r="L126" s="12">
        <v>45014</v>
      </c>
      <c r="M126" s="7">
        <v>17809.439999999999</v>
      </c>
      <c r="N126" s="7">
        <v>18004.009999999998</v>
      </c>
      <c r="O126" s="7">
        <v>17808.7</v>
      </c>
      <c r="P126" s="7">
        <v>17957.439999999999</v>
      </c>
      <c r="Q126" s="30">
        <f>((P126-M126)/M126)</f>
        <v>8.3101995346288263E-3</v>
      </c>
      <c r="R126" s="7"/>
      <c r="S126" s="7"/>
    </row>
    <row r="127" spans="1:19">
      <c r="A127" s="11">
        <v>45013</v>
      </c>
      <c r="B127" s="10">
        <v>30.03</v>
      </c>
      <c r="C127" s="10">
        <v>30.03</v>
      </c>
      <c r="D127" s="10">
        <v>30.03</v>
      </c>
      <c r="E127" s="10">
        <v>30.03</v>
      </c>
      <c r="F127" s="29">
        <f t="shared" si="1"/>
        <v>-4.9984182220816145E-2</v>
      </c>
      <c r="G127" s="10"/>
      <c r="H127" s="10"/>
      <c r="I127" s="10"/>
      <c r="J127" s="10"/>
      <c r="K127" s="10"/>
      <c r="L127" s="12">
        <v>45013</v>
      </c>
      <c r="M127" s="7">
        <v>17883.91</v>
      </c>
      <c r="N127" s="7">
        <v>17939.599999999999</v>
      </c>
      <c r="O127" s="7">
        <v>17782.759999999998</v>
      </c>
      <c r="P127" s="7">
        <v>17821.78</v>
      </c>
      <c r="Q127" s="30">
        <f>((P127-M127)/M127)</f>
        <v>-3.4740725042790429E-3</v>
      </c>
      <c r="R127" s="7"/>
      <c r="S127" s="7"/>
    </row>
    <row r="128" spans="1:19">
      <c r="A128" s="11">
        <v>45012</v>
      </c>
      <c r="B128" s="10">
        <v>31.61</v>
      </c>
      <c r="C128" s="10">
        <v>31.61</v>
      </c>
      <c r="D128" s="10">
        <v>31.61</v>
      </c>
      <c r="E128" s="10">
        <v>31.61</v>
      </c>
      <c r="F128" s="29">
        <f t="shared" si="1"/>
        <v>-4.9894800120228538E-2</v>
      </c>
      <c r="G128" s="10"/>
      <c r="H128" s="10"/>
      <c r="I128" s="10"/>
      <c r="J128" s="10"/>
      <c r="K128" s="10"/>
      <c r="L128" s="12">
        <v>45012</v>
      </c>
      <c r="M128" s="7">
        <v>17826.189999999999</v>
      </c>
      <c r="N128" s="7">
        <v>17966.98</v>
      </c>
      <c r="O128" s="7">
        <v>17788.12</v>
      </c>
      <c r="P128" s="7">
        <v>17856.009999999998</v>
      </c>
      <c r="Q128" s="30">
        <f>((P128-M128)/M128)</f>
        <v>1.6728195985793773E-3</v>
      </c>
      <c r="R128" s="7"/>
      <c r="S128" s="7"/>
    </row>
    <row r="129" spans="1:19">
      <c r="A129" s="11">
        <v>45009</v>
      </c>
      <c r="B129" s="10">
        <v>33.270000000000003</v>
      </c>
      <c r="C129" s="10">
        <v>33.270000000000003</v>
      </c>
      <c r="D129" s="10">
        <v>33.270000000000003</v>
      </c>
      <c r="E129" s="10">
        <v>33.270000000000003</v>
      </c>
      <c r="F129" s="29">
        <f t="shared" si="1"/>
        <v>-4.9971444888635058E-2</v>
      </c>
      <c r="G129" s="10"/>
      <c r="H129" s="10"/>
      <c r="I129" s="10"/>
      <c r="J129" s="10"/>
      <c r="K129" s="10"/>
      <c r="L129" s="12">
        <v>45009</v>
      </c>
      <c r="M129" s="7">
        <v>17942.080000000002</v>
      </c>
      <c r="N129" s="7">
        <v>17988.7</v>
      </c>
      <c r="O129" s="7">
        <v>17787.22</v>
      </c>
      <c r="P129" s="7">
        <v>17818.41</v>
      </c>
      <c r="Q129" s="30">
        <f>((P129-M129)/M129)</f>
        <v>-6.8927348445666208E-3</v>
      </c>
      <c r="R129" s="7"/>
      <c r="S129" s="7"/>
    </row>
    <row r="130" spans="1:19">
      <c r="A130" s="11">
        <v>45008</v>
      </c>
      <c r="B130" s="10">
        <v>35.020000000000003</v>
      </c>
      <c r="C130" s="10">
        <v>35.020000000000003</v>
      </c>
      <c r="D130" s="10">
        <v>35.020000000000003</v>
      </c>
      <c r="E130" s="10">
        <v>35.020000000000003</v>
      </c>
      <c r="F130" s="29">
        <f t="shared" si="1"/>
        <v>-4.9918610960390568E-2</v>
      </c>
      <c r="G130" s="10"/>
      <c r="H130" s="10"/>
      <c r="I130" s="10"/>
      <c r="J130" s="10"/>
      <c r="K130" s="10"/>
      <c r="L130" s="12">
        <v>45008</v>
      </c>
      <c r="M130" s="7">
        <v>17984.82</v>
      </c>
      <c r="N130" s="7">
        <v>18091.86</v>
      </c>
      <c r="O130" s="7">
        <v>17925.29</v>
      </c>
      <c r="P130" s="7">
        <v>17953.46</v>
      </c>
      <c r="Q130" s="30">
        <f>((P130-M130)/M130)</f>
        <v>-1.7436927364299771E-3</v>
      </c>
      <c r="R130" s="7"/>
      <c r="S130" s="7"/>
    </row>
    <row r="131" spans="1:19">
      <c r="A131" s="11">
        <v>45007</v>
      </c>
      <c r="B131" s="10">
        <v>36.86</v>
      </c>
      <c r="C131" s="10">
        <v>36.86</v>
      </c>
      <c r="D131" s="10">
        <v>36.86</v>
      </c>
      <c r="E131" s="10">
        <v>36.86</v>
      </c>
      <c r="F131" s="29">
        <f t="shared" ref="F131:F194" si="2">((E131-E132)/E132)</f>
        <v>-4.9755091518432583E-2</v>
      </c>
      <c r="G131" s="10"/>
      <c r="H131" s="10"/>
      <c r="I131" s="10"/>
      <c r="J131" s="10"/>
      <c r="K131" s="10"/>
      <c r="L131" s="12">
        <v>45007</v>
      </c>
      <c r="M131" s="7">
        <v>18040.27</v>
      </c>
      <c r="N131" s="7">
        <v>18093.3</v>
      </c>
      <c r="O131" s="7">
        <v>17991.53</v>
      </c>
      <c r="P131" s="7">
        <v>18034.080000000002</v>
      </c>
      <c r="Q131" s="30">
        <f>((P131-M131)/M131)</f>
        <v>-3.4312125040249897E-4</v>
      </c>
      <c r="R131" s="7"/>
      <c r="S131" s="7"/>
    </row>
    <row r="132" spans="1:19">
      <c r="A132" s="11">
        <v>45006</v>
      </c>
      <c r="B132" s="10">
        <v>38.79</v>
      </c>
      <c r="C132" s="10">
        <v>38.79</v>
      </c>
      <c r="D132" s="10">
        <v>38.79</v>
      </c>
      <c r="E132" s="10">
        <v>38.79</v>
      </c>
      <c r="F132" s="29">
        <f t="shared" si="2"/>
        <v>-4.9963262307127096E-2</v>
      </c>
      <c r="G132" s="10"/>
      <c r="H132" s="10"/>
      <c r="I132" s="10"/>
      <c r="J132" s="10"/>
      <c r="K132" s="10"/>
      <c r="L132" s="12">
        <v>45006</v>
      </c>
      <c r="M132" s="7">
        <v>17956.810000000001</v>
      </c>
      <c r="N132" s="7">
        <v>18008.2</v>
      </c>
      <c r="O132" s="7">
        <v>17892.78</v>
      </c>
      <c r="P132" s="7">
        <v>17988.05</v>
      </c>
      <c r="Q132" s="30">
        <f>((P132-M132)/M132)</f>
        <v>1.7397299408969612E-3</v>
      </c>
      <c r="R132" s="7"/>
      <c r="S132" s="7"/>
    </row>
    <row r="133" spans="1:19">
      <c r="A133" s="11">
        <v>45005</v>
      </c>
      <c r="B133" s="10">
        <v>40.83</v>
      </c>
      <c r="C133" s="10">
        <v>40.83</v>
      </c>
      <c r="D133" s="10">
        <v>40.83</v>
      </c>
      <c r="E133" s="10">
        <v>40.83</v>
      </c>
      <c r="F133" s="29">
        <f t="shared" si="2"/>
        <v>-4.9802187572725171E-2</v>
      </c>
      <c r="G133" s="10"/>
      <c r="H133" s="10"/>
      <c r="I133" s="10"/>
      <c r="J133" s="10"/>
      <c r="K133" s="10"/>
      <c r="L133" s="12">
        <v>45005</v>
      </c>
      <c r="M133" s="7">
        <v>17901.29</v>
      </c>
      <c r="N133" s="7">
        <v>17917.689999999999</v>
      </c>
      <c r="O133" s="7">
        <v>17697.990000000002</v>
      </c>
      <c r="P133" s="7">
        <v>17861.080000000002</v>
      </c>
      <c r="Q133" s="30">
        <f>((P133-M133)/M133)</f>
        <v>-2.2462068376077437E-3</v>
      </c>
      <c r="R133" s="7"/>
      <c r="S133" s="7"/>
    </row>
    <row r="134" spans="1:19">
      <c r="A134" s="11">
        <v>45002</v>
      </c>
      <c r="B134" s="10">
        <v>42.97</v>
      </c>
      <c r="C134" s="10">
        <v>42.97</v>
      </c>
      <c r="D134" s="10">
        <v>42.97</v>
      </c>
      <c r="E134" s="10">
        <v>42.97</v>
      </c>
      <c r="F134" s="29">
        <f t="shared" si="2"/>
        <v>-4.9966836170683135E-2</v>
      </c>
      <c r="G134" s="10"/>
      <c r="H134" s="10"/>
      <c r="I134" s="10"/>
      <c r="J134" s="10"/>
      <c r="K134" s="10"/>
      <c r="L134" s="12">
        <v>45002</v>
      </c>
      <c r="M134" s="7">
        <v>17981.47</v>
      </c>
      <c r="N134" s="7">
        <v>18026.61</v>
      </c>
      <c r="O134" s="7">
        <v>17832.82</v>
      </c>
      <c r="P134" s="7">
        <v>17978.32</v>
      </c>
      <c r="Q134" s="30">
        <f>((P134-M134)/M134)</f>
        <v>-1.7518033842624963E-4</v>
      </c>
      <c r="R134" s="7"/>
      <c r="S134" s="7"/>
    </row>
    <row r="135" spans="1:19">
      <c r="A135" s="11">
        <v>45001</v>
      </c>
      <c r="B135" s="10">
        <v>45.23</v>
      </c>
      <c r="C135" s="10">
        <v>45.23</v>
      </c>
      <c r="D135" s="10">
        <v>45.23</v>
      </c>
      <c r="E135" s="10">
        <v>45.23</v>
      </c>
      <c r="F135" s="29">
        <f t="shared" si="2"/>
        <v>-4.9989498004620929E-2</v>
      </c>
      <c r="G135" s="10"/>
      <c r="H135" s="10"/>
      <c r="I135" s="10"/>
      <c r="J135" s="10"/>
      <c r="K135" s="10"/>
      <c r="L135" s="12">
        <v>45001</v>
      </c>
      <c r="M135" s="7">
        <v>17823.97</v>
      </c>
      <c r="N135" s="7">
        <v>17937.990000000002</v>
      </c>
      <c r="O135" s="7">
        <v>17715.3</v>
      </c>
      <c r="P135" s="7">
        <v>17861.54</v>
      </c>
      <c r="Q135" s="30">
        <f>((P135-M135)/M135)</f>
        <v>2.1078356841937968E-3</v>
      </c>
      <c r="R135" s="7"/>
      <c r="S135" s="7"/>
    </row>
    <row r="136" spans="1:19">
      <c r="A136" s="11">
        <v>45000</v>
      </c>
      <c r="B136" s="10">
        <v>47.61</v>
      </c>
      <c r="C136" s="10">
        <v>47.61</v>
      </c>
      <c r="D136" s="10">
        <v>47.61</v>
      </c>
      <c r="E136" s="10">
        <v>47.61</v>
      </c>
      <c r="F136" s="29">
        <f t="shared" si="2"/>
        <v>-4.9890241468768706E-2</v>
      </c>
      <c r="G136" s="10"/>
      <c r="H136" s="10"/>
      <c r="I136" s="10"/>
      <c r="J136" s="10"/>
      <c r="K136" s="10"/>
      <c r="L136" s="12">
        <v>45000</v>
      </c>
      <c r="M136" s="7">
        <v>18033.43</v>
      </c>
      <c r="N136" s="7">
        <v>18095.55</v>
      </c>
      <c r="O136" s="7">
        <v>17809.830000000002</v>
      </c>
      <c r="P136" s="7">
        <v>17838.759999999998</v>
      </c>
      <c r="Q136" s="30">
        <f>((P136-M136)/M136)</f>
        <v>-1.0794951376416017E-2</v>
      </c>
      <c r="R136" s="7"/>
      <c r="S136" s="7"/>
    </row>
    <row r="137" spans="1:19">
      <c r="A137" s="11">
        <v>44999</v>
      </c>
      <c r="B137" s="10">
        <v>50.11</v>
      </c>
      <c r="C137" s="10">
        <v>50.11</v>
      </c>
      <c r="D137" s="10">
        <v>50.11</v>
      </c>
      <c r="E137" s="10">
        <v>50.11</v>
      </c>
      <c r="F137" s="29">
        <f t="shared" si="2"/>
        <v>-4.9867273416761518E-2</v>
      </c>
      <c r="G137" s="10"/>
      <c r="H137" s="10"/>
      <c r="I137" s="10"/>
      <c r="J137" s="10"/>
      <c r="K137" s="10"/>
      <c r="L137" s="12">
        <v>44999</v>
      </c>
      <c r="M137" s="7">
        <v>18016.89</v>
      </c>
      <c r="N137" s="7">
        <v>18107.759999999998</v>
      </c>
      <c r="O137" s="7">
        <v>17862.54</v>
      </c>
      <c r="P137" s="7">
        <v>17922.48</v>
      </c>
      <c r="Q137" s="30">
        <f>((P137-M137)/M137)</f>
        <v>-5.2400830553996757E-3</v>
      </c>
      <c r="R137" s="7"/>
      <c r="S137" s="7"/>
    </row>
    <row r="138" spans="1:19">
      <c r="A138" s="11">
        <v>44998</v>
      </c>
      <c r="B138" s="10">
        <v>52.74</v>
      </c>
      <c r="C138" s="10">
        <v>52.74</v>
      </c>
      <c r="D138" s="10">
        <v>52.74</v>
      </c>
      <c r="E138" s="10">
        <v>52.74</v>
      </c>
      <c r="F138" s="29">
        <f t="shared" si="2"/>
        <v>-4.9900918753377703E-2</v>
      </c>
      <c r="G138" s="10"/>
      <c r="H138" s="10"/>
      <c r="I138" s="10"/>
      <c r="J138" s="10"/>
      <c r="K138" s="10"/>
      <c r="L138" s="12">
        <v>44998</v>
      </c>
      <c r="M138" s="7">
        <v>18273.2</v>
      </c>
      <c r="N138" s="7">
        <v>18425.88</v>
      </c>
      <c r="O138" s="7">
        <v>17992.849999999999</v>
      </c>
      <c r="P138" s="7">
        <v>18035.53</v>
      </c>
      <c r="Q138" s="30">
        <f>((P138-M138)/M138)</f>
        <v>-1.3006479434362995E-2</v>
      </c>
      <c r="R138" s="7"/>
      <c r="S138" s="7"/>
    </row>
    <row r="139" spans="1:19">
      <c r="A139" s="11">
        <v>44995</v>
      </c>
      <c r="B139" s="10">
        <v>55.51</v>
      </c>
      <c r="C139" s="10">
        <v>55.51</v>
      </c>
      <c r="D139" s="10">
        <v>55.51</v>
      </c>
      <c r="E139" s="10">
        <v>55.51</v>
      </c>
      <c r="F139" s="29">
        <f t="shared" si="2"/>
        <v>-4.9974328256032888E-2</v>
      </c>
      <c r="G139" s="10"/>
      <c r="H139" s="10"/>
      <c r="I139" s="10"/>
      <c r="J139" s="10"/>
      <c r="K139" s="10"/>
      <c r="L139" s="12">
        <v>44995</v>
      </c>
      <c r="M139" s="7">
        <v>18328.61</v>
      </c>
      <c r="N139" s="7">
        <v>18332.25</v>
      </c>
      <c r="O139" s="7">
        <v>18216.86</v>
      </c>
      <c r="P139" s="7">
        <v>18307.21</v>
      </c>
      <c r="Q139" s="30">
        <f>((P139-M139)/M139)</f>
        <v>-1.167573536673073E-3</v>
      </c>
      <c r="R139" s="7"/>
      <c r="S139" s="7"/>
    </row>
    <row r="140" spans="1:19">
      <c r="A140" s="11">
        <v>44994</v>
      </c>
      <c r="B140" s="10">
        <v>58.43</v>
      </c>
      <c r="C140" s="10">
        <v>58.43</v>
      </c>
      <c r="D140" s="10">
        <v>58.43</v>
      </c>
      <c r="E140" s="10">
        <v>58.43</v>
      </c>
      <c r="F140" s="29">
        <f t="shared" si="2"/>
        <v>-4.9918699186991877E-2</v>
      </c>
      <c r="G140" s="10"/>
      <c r="H140" s="10"/>
      <c r="I140" s="10"/>
      <c r="J140" s="10"/>
      <c r="K140" s="10"/>
      <c r="L140" s="12">
        <v>44994</v>
      </c>
      <c r="M140" s="7">
        <v>18700.52</v>
      </c>
      <c r="N140" s="7">
        <v>18700.52</v>
      </c>
      <c r="O140" s="7">
        <v>18477.75</v>
      </c>
      <c r="P140" s="7">
        <v>18496.18</v>
      </c>
      <c r="Q140" s="30">
        <f>((P140-M140)/M140)</f>
        <v>-1.0926968875731805E-2</v>
      </c>
      <c r="R140" s="7"/>
      <c r="S140" s="7"/>
    </row>
    <row r="141" spans="1:19">
      <c r="A141" s="11">
        <v>44993</v>
      </c>
      <c r="B141" s="10">
        <v>67.7</v>
      </c>
      <c r="C141" s="10">
        <v>67.7</v>
      </c>
      <c r="D141" s="10">
        <v>61.5</v>
      </c>
      <c r="E141" s="10">
        <v>61.5</v>
      </c>
      <c r="F141" s="29">
        <f t="shared" si="2"/>
        <v>-4.9899582882743765E-2</v>
      </c>
      <c r="G141" s="10"/>
      <c r="H141" s="10"/>
      <c r="I141" s="10"/>
      <c r="J141" s="10"/>
      <c r="K141" s="10"/>
      <c r="L141" s="12">
        <v>44993</v>
      </c>
      <c r="M141" s="7">
        <v>18531.990000000002</v>
      </c>
      <c r="N141" s="7">
        <v>18680.71</v>
      </c>
      <c r="O141" s="7">
        <v>18505.419999999998</v>
      </c>
      <c r="P141" s="7">
        <v>18665.259999999998</v>
      </c>
      <c r="Q141" s="30">
        <f>((P141-M141)/M141)</f>
        <v>7.1913485815606843E-3</v>
      </c>
      <c r="R141" s="7"/>
      <c r="S141" s="7"/>
    </row>
    <row r="142" spans="1:19">
      <c r="A142" s="11">
        <v>44991</v>
      </c>
      <c r="B142" s="10">
        <v>63.35</v>
      </c>
      <c r="C142" s="10">
        <v>64.78</v>
      </c>
      <c r="D142" s="10">
        <v>63.35</v>
      </c>
      <c r="E142" s="10">
        <v>64.73</v>
      </c>
      <c r="F142" s="29">
        <f t="shared" si="2"/>
        <v>4.9108589951377651E-2</v>
      </c>
      <c r="G142" s="10"/>
      <c r="H142" s="10"/>
      <c r="I142" s="10"/>
      <c r="J142" s="10"/>
      <c r="K142" s="10"/>
      <c r="L142" s="12">
        <v>44991</v>
      </c>
      <c r="M142" s="7">
        <v>18557.63</v>
      </c>
      <c r="N142" s="7">
        <v>18711.18</v>
      </c>
      <c r="O142" s="7">
        <v>18556.73</v>
      </c>
      <c r="P142" s="7">
        <v>18620.53</v>
      </c>
      <c r="Q142" s="30">
        <f>((P142-M142)/M142)</f>
        <v>3.3894414319068662E-3</v>
      </c>
      <c r="R142" s="7"/>
      <c r="S142" s="7"/>
    </row>
    <row r="143" spans="1:19">
      <c r="A143" s="11">
        <v>44988</v>
      </c>
      <c r="B143" s="10">
        <v>60.8</v>
      </c>
      <c r="C143" s="10">
        <v>61.7</v>
      </c>
      <c r="D143" s="10">
        <v>56.84</v>
      </c>
      <c r="E143" s="10">
        <v>61.7</v>
      </c>
      <c r="F143" s="29">
        <f t="shared" si="2"/>
        <v>4.9855368385230553E-2</v>
      </c>
      <c r="G143" s="10"/>
      <c r="H143" s="10"/>
      <c r="I143" s="10"/>
      <c r="J143" s="10"/>
      <c r="K143" s="10"/>
      <c r="L143" s="12">
        <v>44988</v>
      </c>
      <c r="M143" s="7">
        <v>18322.86</v>
      </c>
      <c r="N143" s="7">
        <v>18547.240000000002</v>
      </c>
      <c r="O143" s="7">
        <v>18320.3</v>
      </c>
      <c r="P143" s="7">
        <v>18496.73</v>
      </c>
      <c r="Q143" s="30">
        <f>((P143-M143)/M143)</f>
        <v>9.4892391253329975E-3</v>
      </c>
      <c r="R143" s="7"/>
      <c r="S143" s="7"/>
    </row>
    <row r="144" spans="1:19">
      <c r="A144" s="11">
        <v>44987</v>
      </c>
      <c r="B144" s="10">
        <v>54.52</v>
      </c>
      <c r="C144" s="10">
        <v>60.24</v>
      </c>
      <c r="D144" s="10">
        <v>54.52</v>
      </c>
      <c r="E144" s="10">
        <v>58.77</v>
      </c>
      <c r="F144" s="29">
        <f t="shared" si="2"/>
        <v>2.4224468455907991E-2</v>
      </c>
      <c r="G144" s="10"/>
      <c r="H144" s="10"/>
      <c r="I144" s="10"/>
      <c r="J144" s="10"/>
      <c r="K144" s="10"/>
      <c r="L144" s="12">
        <v>44987</v>
      </c>
      <c r="M144" s="7">
        <v>18309.39</v>
      </c>
      <c r="N144" s="7">
        <v>18340.21</v>
      </c>
      <c r="O144" s="7">
        <v>18198.169999999998</v>
      </c>
      <c r="P144" s="7">
        <v>18212.759999999998</v>
      </c>
      <c r="Q144" s="30">
        <f>((P144-M144)/M144)</f>
        <v>-5.2776198442439108E-3</v>
      </c>
      <c r="R144" s="7"/>
      <c r="S144" s="7"/>
    </row>
    <row r="145" spans="1:19">
      <c r="A145" s="11">
        <v>44986</v>
      </c>
      <c r="B145" s="10">
        <v>57.38</v>
      </c>
      <c r="C145" s="10">
        <v>57.38</v>
      </c>
      <c r="D145" s="10">
        <v>57.38</v>
      </c>
      <c r="E145" s="10">
        <v>57.38</v>
      </c>
      <c r="F145" s="29">
        <f t="shared" si="2"/>
        <v>-4.9999999999999933E-2</v>
      </c>
      <c r="G145" s="10"/>
      <c r="H145" s="10"/>
      <c r="I145" s="10"/>
      <c r="J145" s="10"/>
      <c r="K145" s="10"/>
      <c r="L145" s="12">
        <v>44986</v>
      </c>
      <c r="M145" s="7">
        <v>18244.64</v>
      </c>
      <c r="N145" s="7">
        <v>18363.2</v>
      </c>
      <c r="O145" s="7">
        <v>18238.5</v>
      </c>
      <c r="P145" s="7">
        <v>18344.990000000002</v>
      </c>
      <c r="Q145" s="30">
        <f>((P145-M145)/M145)</f>
        <v>5.5002455515703345E-3</v>
      </c>
      <c r="R145" s="7"/>
      <c r="S145" s="7"/>
    </row>
    <row r="146" spans="1:19">
      <c r="A146" s="11">
        <v>44985</v>
      </c>
      <c r="B146" s="10">
        <v>60.4</v>
      </c>
      <c r="C146" s="10">
        <v>60.4</v>
      </c>
      <c r="D146" s="10">
        <v>60.4</v>
      </c>
      <c r="E146" s="10">
        <v>60.4</v>
      </c>
      <c r="F146" s="29">
        <f t="shared" si="2"/>
        <v>-4.956726986624703E-2</v>
      </c>
      <c r="G146" s="10"/>
      <c r="H146" s="10"/>
      <c r="I146" s="10"/>
      <c r="J146" s="10"/>
      <c r="K146" s="10"/>
      <c r="L146" s="12">
        <v>44985</v>
      </c>
      <c r="M146" s="7">
        <v>18298.060000000001</v>
      </c>
      <c r="N146" s="7">
        <v>18335.599999999999</v>
      </c>
      <c r="O146" s="7">
        <v>18144.759999999998</v>
      </c>
      <c r="P146" s="7">
        <v>18192.14</v>
      </c>
      <c r="Q146" s="30">
        <f>((P146-M146)/M146)</f>
        <v>-5.7885917960702879E-3</v>
      </c>
      <c r="R146" s="7"/>
      <c r="S146" s="7"/>
    </row>
    <row r="147" spans="1:19">
      <c r="A147" s="11">
        <v>44984</v>
      </c>
      <c r="B147" s="10">
        <v>63.55</v>
      </c>
      <c r="C147" s="10">
        <v>63.55</v>
      </c>
      <c r="D147" s="10">
        <v>63.55</v>
      </c>
      <c r="E147" s="10">
        <v>63.55</v>
      </c>
      <c r="F147" s="29">
        <f t="shared" si="2"/>
        <v>-4.9364248317127858E-2</v>
      </c>
      <c r="G147" s="10"/>
      <c r="H147" s="10"/>
      <c r="I147" s="10"/>
      <c r="J147" s="10"/>
      <c r="K147" s="10"/>
      <c r="L147" s="12">
        <v>44984</v>
      </c>
      <c r="M147" s="7">
        <v>18324.47</v>
      </c>
      <c r="N147" s="7">
        <v>18346.54</v>
      </c>
      <c r="O147" s="7">
        <v>18186.150000000001</v>
      </c>
      <c r="P147" s="7">
        <v>18285.38</v>
      </c>
      <c r="Q147" s="30">
        <f>((P147-M147)/M147)</f>
        <v>-2.1332131297658345E-3</v>
      </c>
      <c r="R147" s="7"/>
      <c r="S147" s="7"/>
    </row>
    <row r="148" spans="1:19">
      <c r="A148" s="11">
        <v>44981</v>
      </c>
      <c r="B148" s="10">
        <v>66.849999999999994</v>
      </c>
      <c r="C148" s="10">
        <v>66.849999999999994</v>
      </c>
      <c r="D148" s="10">
        <v>66.849999999999994</v>
      </c>
      <c r="E148" s="10">
        <v>66.849999999999994</v>
      </c>
      <c r="F148" s="29">
        <f t="shared" si="2"/>
        <v>-4.975124378109453E-2</v>
      </c>
      <c r="G148" s="10"/>
      <c r="H148" s="10"/>
      <c r="I148" s="10"/>
      <c r="J148" s="10"/>
      <c r="K148" s="10"/>
      <c r="L148" s="12">
        <v>44981</v>
      </c>
      <c r="M148" s="7">
        <v>18492.740000000002</v>
      </c>
      <c r="N148" s="7">
        <v>18504.72</v>
      </c>
      <c r="O148" s="7">
        <v>18318.03</v>
      </c>
      <c r="P148" s="7">
        <v>18363.759999999998</v>
      </c>
      <c r="Q148" s="30">
        <f>((P148-M148)/M148)</f>
        <v>-6.9746289625011327E-3</v>
      </c>
      <c r="R148" s="7"/>
      <c r="S148" s="7"/>
    </row>
    <row r="149" spans="1:19">
      <c r="A149" s="11">
        <v>44980</v>
      </c>
      <c r="B149" s="10">
        <v>70.349999999999994</v>
      </c>
      <c r="C149" s="10">
        <v>70.349999999999994</v>
      </c>
      <c r="D149" s="10">
        <v>70.349999999999994</v>
      </c>
      <c r="E149" s="10">
        <v>70.349999999999994</v>
      </c>
      <c r="F149" s="29">
        <f t="shared" si="2"/>
        <v>-4.9966239027684038E-2</v>
      </c>
      <c r="G149" s="10"/>
      <c r="H149" s="10"/>
      <c r="I149" s="10"/>
      <c r="J149" s="10"/>
      <c r="K149" s="10"/>
      <c r="L149" s="12">
        <v>44980</v>
      </c>
      <c r="M149" s="7">
        <v>18460.36</v>
      </c>
      <c r="N149" s="7">
        <v>18527.21</v>
      </c>
      <c r="O149" s="7">
        <v>18356.86</v>
      </c>
      <c r="P149" s="7">
        <v>18418.72</v>
      </c>
      <c r="Q149" s="30">
        <f>((P149-M149)/M149)</f>
        <v>-2.2556439852743615E-3</v>
      </c>
      <c r="R149" s="7"/>
      <c r="S149" s="7"/>
    </row>
    <row r="150" spans="1:19">
      <c r="A150" s="11">
        <v>44979</v>
      </c>
      <c r="B150" s="10">
        <v>74.05</v>
      </c>
      <c r="C150" s="10">
        <v>74.05</v>
      </c>
      <c r="D150" s="10">
        <v>74.05</v>
      </c>
      <c r="E150" s="10">
        <v>74.05</v>
      </c>
      <c r="F150" s="29">
        <f t="shared" si="2"/>
        <v>-4.9422336328626547E-2</v>
      </c>
      <c r="G150" s="10"/>
      <c r="H150" s="10"/>
      <c r="I150" s="10"/>
      <c r="J150" s="10"/>
      <c r="K150" s="10"/>
      <c r="L150" s="12">
        <v>44979</v>
      </c>
      <c r="M150" s="7">
        <v>18662.28</v>
      </c>
      <c r="N150" s="7">
        <v>18686.419999999998</v>
      </c>
      <c r="O150" s="7">
        <v>18435.38</v>
      </c>
      <c r="P150" s="7">
        <v>18455.400000000001</v>
      </c>
      <c r="Q150" s="30">
        <f>((P150-M150)/M150)</f>
        <v>-1.1085462226480226E-2</v>
      </c>
      <c r="R150" s="7"/>
      <c r="S150" s="7"/>
    </row>
    <row r="151" spans="1:19">
      <c r="A151" s="11">
        <v>44978</v>
      </c>
      <c r="B151" s="10">
        <v>77.900000000000006</v>
      </c>
      <c r="C151" s="10">
        <v>77.900000000000006</v>
      </c>
      <c r="D151" s="10">
        <v>77.900000000000006</v>
      </c>
      <c r="E151" s="10">
        <v>77.900000000000006</v>
      </c>
      <c r="F151" s="29">
        <f t="shared" si="2"/>
        <v>-4.9420378279438647E-2</v>
      </c>
      <c r="G151" s="10"/>
      <c r="H151" s="10"/>
      <c r="I151" s="10"/>
      <c r="J151" s="10"/>
      <c r="K151" s="10"/>
      <c r="L151" s="12">
        <v>44978</v>
      </c>
      <c r="M151" s="7">
        <v>18786.64</v>
      </c>
      <c r="N151" s="7">
        <v>18846.310000000001</v>
      </c>
      <c r="O151" s="7">
        <v>18718.7</v>
      </c>
      <c r="P151" s="7">
        <v>18744.98</v>
      </c>
      <c r="Q151" s="30">
        <f>((P151-M151)/M151)</f>
        <v>-2.2175333109060403E-3</v>
      </c>
      <c r="R151" s="7"/>
      <c r="S151" s="7"/>
    </row>
    <row r="152" spans="1:19">
      <c r="A152" s="11">
        <v>44977</v>
      </c>
      <c r="B152" s="10">
        <v>79</v>
      </c>
      <c r="C152" s="10">
        <v>85</v>
      </c>
      <c r="D152" s="10">
        <v>79</v>
      </c>
      <c r="E152" s="10">
        <v>81.95</v>
      </c>
      <c r="F152" s="29">
        <f t="shared" si="2"/>
        <v>-1.4431749849669306E-2</v>
      </c>
      <c r="G152" s="10"/>
      <c r="H152" s="10"/>
      <c r="I152" s="10"/>
      <c r="J152" s="10"/>
      <c r="K152" s="10"/>
      <c r="L152" s="12">
        <v>44977</v>
      </c>
      <c r="M152" s="7">
        <v>18879.25</v>
      </c>
      <c r="N152" s="7">
        <v>18930.37</v>
      </c>
      <c r="O152" s="7">
        <v>18734.84</v>
      </c>
      <c r="P152" s="7">
        <v>18760.900000000001</v>
      </c>
      <c r="Q152" s="30">
        <f>((P152-M152)/M152)</f>
        <v>-6.2687871605068288E-3</v>
      </c>
      <c r="R152" s="7"/>
      <c r="S152" s="7"/>
    </row>
    <row r="153" spans="1:19">
      <c r="A153" s="11">
        <v>44974</v>
      </c>
      <c r="B153" s="10">
        <v>83.15</v>
      </c>
      <c r="C153" s="10">
        <v>83.15</v>
      </c>
      <c r="D153" s="10">
        <v>83.15</v>
      </c>
      <c r="E153" s="10">
        <v>83.15</v>
      </c>
      <c r="F153" s="29">
        <f t="shared" si="2"/>
        <v>-4.9714285714285648E-2</v>
      </c>
      <c r="G153" s="10"/>
      <c r="H153" s="10"/>
      <c r="I153" s="10"/>
      <c r="J153" s="10"/>
      <c r="K153" s="10"/>
      <c r="L153" s="12">
        <v>44974</v>
      </c>
      <c r="M153" s="7">
        <v>18867.400000000001</v>
      </c>
      <c r="N153" s="7">
        <v>18956.86</v>
      </c>
      <c r="O153" s="7">
        <v>18807.73</v>
      </c>
      <c r="P153" s="7">
        <v>18864.12</v>
      </c>
      <c r="Q153" s="30">
        <f>((P153-M153)/M153)</f>
        <v>-1.7384483288648535E-4</v>
      </c>
      <c r="R153" s="7"/>
      <c r="S153" s="7"/>
    </row>
    <row r="154" spans="1:19">
      <c r="A154" s="11">
        <v>44973</v>
      </c>
      <c r="B154" s="10">
        <v>92.1</v>
      </c>
      <c r="C154" s="10">
        <v>93.55</v>
      </c>
      <c r="D154" s="10">
        <v>87.5</v>
      </c>
      <c r="E154" s="10">
        <v>87.5</v>
      </c>
      <c r="F154" s="29">
        <f t="shared" si="2"/>
        <v>-4.9945711183496139E-2</v>
      </c>
      <c r="G154" s="10"/>
      <c r="H154" s="10"/>
      <c r="I154" s="10"/>
      <c r="J154" s="10"/>
      <c r="K154" s="10"/>
      <c r="L154" s="12">
        <v>44973</v>
      </c>
      <c r="M154" s="7">
        <v>19031.55</v>
      </c>
      <c r="N154" s="7">
        <v>19067.43</v>
      </c>
      <c r="O154" s="7">
        <v>18928.97</v>
      </c>
      <c r="P154" s="7">
        <v>18963.48</v>
      </c>
      <c r="Q154" s="30">
        <f>((P154-M154)/M154)</f>
        <v>-3.5766923871150646E-3</v>
      </c>
      <c r="R154" s="7"/>
      <c r="S154" s="7"/>
    </row>
    <row r="155" spans="1:19">
      <c r="A155" s="11">
        <v>44972</v>
      </c>
      <c r="B155" s="10">
        <v>98</v>
      </c>
      <c r="C155" s="10">
        <v>99</v>
      </c>
      <c r="D155" s="10">
        <v>90.25</v>
      </c>
      <c r="E155" s="10">
        <v>92.1</v>
      </c>
      <c r="F155" s="29">
        <f t="shared" si="2"/>
        <v>-2.8993147074327888E-2</v>
      </c>
      <c r="G155" s="10"/>
      <c r="H155" s="10"/>
      <c r="I155" s="10"/>
      <c r="J155" s="10"/>
      <c r="K155" s="10"/>
      <c r="L155" s="12">
        <v>44972</v>
      </c>
      <c r="M155" s="7">
        <v>18846.28</v>
      </c>
      <c r="N155" s="7">
        <v>18963.25</v>
      </c>
      <c r="O155" s="7">
        <v>18782.22</v>
      </c>
      <c r="P155" s="7">
        <v>18940.52</v>
      </c>
      <c r="Q155" s="30">
        <f>((P155-M155)/M155)</f>
        <v>5.0004563234761238E-3</v>
      </c>
      <c r="R155" s="7"/>
      <c r="S155" s="7"/>
    </row>
    <row r="156" spans="1:19">
      <c r="A156" s="11">
        <v>44971</v>
      </c>
      <c r="B156" s="10">
        <v>94.35</v>
      </c>
      <c r="C156" s="10">
        <v>100</v>
      </c>
      <c r="D156" s="10">
        <v>94.35</v>
      </c>
      <c r="E156" s="10">
        <v>94.85</v>
      </c>
      <c r="F156" s="29">
        <f t="shared" si="2"/>
        <v>-4.4813695871097715E-2</v>
      </c>
      <c r="G156" s="10"/>
      <c r="H156" s="10"/>
      <c r="I156" s="10"/>
      <c r="J156" s="10"/>
      <c r="K156" s="10"/>
      <c r="L156" s="12">
        <v>44971</v>
      </c>
      <c r="M156" s="7">
        <v>18725.259999999998</v>
      </c>
      <c r="N156" s="7">
        <v>18883.45</v>
      </c>
      <c r="O156" s="7">
        <v>18723.330000000002</v>
      </c>
      <c r="P156" s="7">
        <v>18857.419999999998</v>
      </c>
      <c r="Q156" s="30">
        <f>((P156-M156)/M156)</f>
        <v>7.0578459257708498E-3</v>
      </c>
      <c r="R156" s="7"/>
      <c r="S156" s="7"/>
    </row>
    <row r="157" spans="1:19">
      <c r="A157" s="11">
        <v>44970</v>
      </c>
      <c r="B157" s="10">
        <v>99.3</v>
      </c>
      <c r="C157" s="10">
        <v>99.3</v>
      </c>
      <c r="D157" s="10">
        <v>99.3</v>
      </c>
      <c r="E157" s="10">
        <v>99.3</v>
      </c>
      <c r="F157" s="29">
        <f t="shared" si="2"/>
        <v>-4.9760765550239262E-2</v>
      </c>
      <c r="G157" s="10"/>
      <c r="H157" s="10"/>
      <c r="I157" s="10"/>
      <c r="J157" s="10"/>
      <c r="K157" s="10"/>
      <c r="L157" s="12">
        <v>44970</v>
      </c>
      <c r="M157" s="7">
        <v>18766.39</v>
      </c>
      <c r="N157" s="7">
        <v>18803.54</v>
      </c>
      <c r="O157" s="7">
        <v>18638.57</v>
      </c>
      <c r="P157" s="7">
        <v>18689.12</v>
      </c>
      <c r="Q157" s="30">
        <f>((P157-M157)/M157)</f>
        <v>-4.1174674511187523E-3</v>
      </c>
      <c r="R157" s="7"/>
      <c r="S157" s="7"/>
    </row>
    <row r="158" spans="1:19">
      <c r="A158" s="11">
        <v>44967</v>
      </c>
      <c r="B158" s="10">
        <v>104.5</v>
      </c>
      <c r="C158" s="10">
        <v>104.5</v>
      </c>
      <c r="D158" s="10">
        <v>104.5</v>
      </c>
      <c r="E158" s="10">
        <v>104.5</v>
      </c>
      <c r="F158" s="29">
        <f t="shared" si="2"/>
        <v>-4.9567985447930903E-2</v>
      </c>
      <c r="G158" s="10"/>
      <c r="H158" s="10"/>
      <c r="I158" s="10"/>
      <c r="J158" s="10"/>
      <c r="K158" s="10"/>
      <c r="L158" s="12">
        <v>44967</v>
      </c>
      <c r="M158" s="7">
        <v>18777.16</v>
      </c>
      <c r="N158" s="7">
        <v>18801.82</v>
      </c>
      <c r="O158" s="7">
        <v>18722.43</v>
      </c>
      <c r="P158" s="7">
        <v>18775.18</v>
      </c>
      <c r="Q158" s="30">
        <f>((P158-M158)/M158)</f>
        <v>-1.0544725613455727E-4</v>
      </c>
      <c r="R158" s="7"/>
      <c r="S158" s="7"/>
    </row>
    <row r="159" spans="1:19">
      <c r="A159" s="11">
        <v>44966</v>
      </c>
      <c r="B159" s="10">
        <v>109.95</v>
      </c>
      <c r="C159" s="10">
        <v>113.95</v>
      </c>
      <c r="D159" s="10">
        <v>109.95</v>
      </c>
      <c r="E159" s="10">
        <v>109.95</v>
      </c>
      <c r="F159" s="29">
        <f t="shared" si="2"/>
        <v>-4.9697493517718239E-2</v>
      </c>
      <c r="G159" s="10"/>
      <c r="H159" s="10"/>
      <c r="I159" s="10"/>
      <c r="J159" s="10"/>
      <c r="K159" s="10"/>
      <c r="L159" s="12">
        <v>44966</v>
      </c>
      <c r="M159" s="7">
        <v>18808.11</v>
      </c>
      <c r="N159" s="7">
        <v>18840.68</v>
      </c>
      <c r="O159" s="7">
        <v>18702.32</v>
      </c>
      <c r="P159" s="7">
        <v>18816.73</v>
      </c>
      <c r="Q159" s="30">
        <f>((P159-M159)/M159)</f>
        <v>4.5831292990093002E-4</v>
      </c>
      <c r="R159" s="7"/>
      <c r="S159" s="7"/>
    </row>
    <row r="160" spans="1:19">
      <c r="A160" s="11">
        <v>44965</v>
      </c>
      <c r="B160" s="10">
        <v>124.2</v>
      </c>
      <c r="C160" s="10">
        <v>124.2</v>
      </c>
      <c r="D160" s="10">
        <v>115.7</v>
      </c>
      <c r="E160" s="10">
        <v>115.7</v>
      </c>
      <c r="F160" s="29">
        <f t="shared" si="2"/>
        <v>-4.9691991786447613E-2</v>
      </c>
      <c r="G160" s="10"/>
      <c r="H160" s="10"/>
      <c r="I160" s="10"/>
      <c r="J160" s="10"/>
      <c r="K160" s="10"/>
      <c r="L160" s="12">
        <v>44965</v>
      </c>
      <c r="M160" s="7">
        <v>18658.68</v>
      </c>
      <c r="N160" s="7">
        <v>18823.849999999999</v>
      </c>
      <c r="O160" s="7">
        <v>18656.13</v>
      </c>
      <c r="P160" s="7">
        <v>18792.849999999999</v>
      </c>
      <c r="Q160" s="30">
        <f>((P160-M160)/M160)</f>
        <v>7.1907551873979427E-3</v>
      </c>
      <c r="R160" s="7"/>
      <c r="S160" s="7"/>
    </row>
    <row r="161" spans="1:19">
      <c r="A161" s="11">
        <v>44964</v>
      </c>
      <c r="B161" s="10">
        <v>122.05</v>
      </c>
      <c r="C161" s="10">
        <v>124</v>
      </c>
      <c r="D161" s="10">
        <v>116.7</v>
      </c>
      <c r="E161" s="10">
        <v>121.75</v>
      </c>
      <c r="F161" s="29">
        <f t="shared" si="2"/>
        <v>1.7551190973673164E-2</v>
      </c>
      <c r="G161" s="10"/>
      <c r="H161" s="10"/>
      <c r="I161" s="10"/>
      <c r="J161" s="10"/>
      <c r="K161" s="10"/>
      <c r="L161" s="12">
        <v>44964</v>
      </c>
      <c r="M161" s="7">
        <v>18689.48</v>
      </c>
      <c r="N161" s="7">
        <v>18743.27</v>
      </c>
      <c r="O161" s="7">
        <v>18576.75</v>
      </c>
      <c r="P161" s="7">
        <v>18642.5</v>
      </c>
      <c r="Q161" s="30">
        <f>((P161-M161)/M161)</f>
        <v>-2.5137135971680094E-3</v>
      </c>
      <c r="R161" s="7"/>
      <c r="S161" s="7"/>
    </row>
    <row r="162" spans="1:19">
      <c r="A162" s="11">
        <v>44963</v>
      </c>
      <c r="B162" s="10">
        <v>127.8</v>
      </c>
      <c r="C162" s="10">
        <v>128.5</v>
      </c>
      <c r="D162" s="10">
        <v>115.05</v>
      </c>
      <c r="E162" s="10">
        <v>119.65</v>
      </c>
      <c r="F162" s="29">
        <f t="shared" si="2"/>
        <v>-6.3771517996870045E-2</v>
      </c>
      <c r="G162" s="10"/>
      <c r="H162" s="10"/>
      <c r="I162" s="10"/>
      <c r="J162" s="10"/>
      <c r="K162" s="10"/>
      <c r="L162" s="12">
        <v>44963</v>
      </c>
      <c r="M162" s="7">
        <v>18778.490000000002</v>
      </c>
      <c r="N162" s="7">
        <v>18778.490000000002</v>
      </c>
      <c r="O162" s="7">
        <v>18626.689999999999</v>
      </c>
      <c r="P162" s="7">
        <v>18692.169999999998</v>
      </c>
      <c r="Q162" s="30">
        <f>((P162-M162)/M162)</f>
        <v>-4.5967487268679932E-3</v>
      </c>
      <c r="R162" s="7"/>
      <c r="S162" s="7"/>
    </row>
    <row r="163" spans="1:19">
      <c r="A163" s="11">
        <v>44960</v>
      </c>
      <c r="B163" s="10">
        <v>138.19999999999999</v>
      </c>
      <c r="C163" s="10">
        <v>145</v>
      </c>
      <c r="D163" s="10">
        <v>127.8</v>
      </c>
      <c r="E163" s="10">
        <v>127.8</v>
      </c>
      <c r="F163" s="29">
        <f t="shared" si="2"/>
        <v>-0.10000000000000002</v>
      </c>
      <c r="G163" s="10"/>
      <c r="H163" s="10"/>
      <c r="I163" s="10"/>
      <c r="J163" s="10"/>
      <c r="K163" s="10"/>
      <c r="L163" s="12">
        <v>44960</v>
      </c>
      <c r="M163" s="7">
        <v>18653.16</v>
      </c>
      <c r="N163" s="7">
        <v>18805.3</v>
      </c>
      <c r="O163" s="7">
        <v>18506.79</v>
      </c>
      <c r="P163" s="7">
        <v>18786.419999999998</v>
      </c>
      <c r="Q163" s="30">
        <f>((P163-M163)/M163)</f>
        <v>7.1440978365059004E-3</v>
      </c>
      <c r="R163" s="7"/>
      <c r="S163" s="7"/>
    </row>
    <row r="164" spans="1:19">
      <c r="A164" s="11">
        <v>44959</v>
      </c>
      <c r="B164" s="10">
        <v>138.1</v>
      </c>
      <c r="C164" s="10">
        <v>144.94999999999999</v>
      </c>
      <c r="D164" s="10">
        <v>138.1</v>
      </c>
      <c r="E164" s="10">
        <v>142</v>
      </c>
      <c r="F164" s="29">
        <f t="shared" si="2"/>
        <v>-2.5060075523515316E-2</v>
      </c>
      <c r="G164" s="10"/>
      <c r="H164" s="10"/>
      <c r="I164" s="10"/>
      <c r="J164" s="10"/>
      <c r="K164" s="10"/>
      <c r="L164" s="12">
        <v>44959</v>
      </c>
      <c r="M164" s="7">
        <v>18478.439999999999</v>
      </c>
      <c r="N164" s="7">
        <v>18583.91</v>
      </c>
      <c r="O164" s="7">
        <v>18369.18</v>
      </c>
      <c r="P164" s="7">
        <v>18535.68</v>
      </c>
      <c r="Q164" s="30">
        <f>((P164-M164)/M164)</f>
        <v>3.0976640885270403E-3</v>
      </c>
      <c r="R164" s="7"/>
      <c r="S164" s="7"/>
    </row>
    <row r="165" spans="1:19">
      <c r="A165" s="11">
        <v>44958</v>
      </c>
      <c r="B165" s="10">
        <v>140</v>
      </c>
      <c r="C165" s="10">
        <v>149.69999999999999</v>
      </c>
      <c r="D165" s="10">
        <v>138</v>
      </c>
      <c r="E165" s="10">
        <v>145.65</v>
      </c>
      <c r="F165" s="29">
        <f t="shared" si="2"/>
        <v>5.8502906976744269E-2</v>
      </c>
      <c r="G165" s="10"/>
      <c r="H165" s="10"/>
      <c r="I165" s="10"/>
      <c r="J165" s="10"/>
      <c r="K165" s="10"/>
      <c r="L165" s="12">
        <v>44958</v>
      </c>
      <c r="M165" s="7">
        <v>18724.29</v>
      </c>
      <c r="N165" s="7">
        <v>18917.509999999998</v>
      </c>
      <c r="O165" s="7">
        <v>18269.54</v>
      </c>
      <c r="P165" s="7">
        <v>18535.009999999998</v>
      </c>
      <c r="Q165" s="30">
        <f>((P165-M165)/M165)</f>
        <v>-1.0108794512368825E-2</v>
      </c>
      <c r="R165" s="7"/>
      <c r="S165" s="7"/>
    </row>
    <row r="166" spans="1:19">
      <c r="A166" s="11">
        <v>44957</v>
      </c>
      <c r="B166" s="10">
        <v>149.80000000000001</v>
      </c>
      <c r="C166" s="10">
        <v>153.9</v>
      </c>
      <c r="D166" s="10">
        <v>137.6</v>
      </c>
      <c r="E166" s="10">
        <v>137.6</v>
      </c>
      <c r="F166" s="29">
        <f t="shared" si="2"/>
        <v>-9.9771017337258752E-2</v>
      </c>
      <c r="G166" s="10"/>
      <c r="H166" s="10"/>
      <c r="I166" s="10"/>
      <c r="J166" s="10"/>
      <c r="K166" s="10"/>
      <c r="L166" s="12">
        <v>44957</v>
      </c>
      <c r="M166" s="7">
        <v>18655.689999999999</v>
      </c>
      <c r="N166" s="7">
        <v>18667.580000000002</v>
      </c>
      <c r="O166" s="7">
        <v>18465.55</v>
      </c>
      <c r="P166" s="7">
        <v>18592.13</v>
      </c>
      <c r="Q166" s="30">
        <f>((P166-M166)/M166)</f>
        <v>-3.4070034397011141E-3</v>
      </c>
      <c r="R166" s="7"/>
      <c r="S166" s="7"/>
    </row>
    <row r="167" spans="1:19">
      <c r="A167" s="11">
        <v>44956</v>
      </c>
      <c r="B167" s="10">
        <v>147.94999999999999</v>
      </c>
      <c r="C167" s="10">
        <v>155.1</v>
      </c>
      <c r="D167" s="10">
        <v>147.94999999999999</v>
      </c>
      <c r="E167" s="10">
        <v>152.85</v>
      </c>
      <c r="F167" s="29">
        <f t="shared" si="2"/>
        <v>-1.9878166078871398E-2</v>
      </c>
      <c r="G167" s="10"/>
      <c r="H167" s="10"/>
      <c r="I167" s="10"/>
      <c r="J167" s="10"/>
      <c r="K167" s="10"/>
      <c r="L167" s="12">
        <v>44956</v>
      </c>
      <c r="M167" s="7">
        <v>18463.689999999999</v>
      </c>
      <c r="N167" s="7">
        <v>18644.03</v>
      </c>
      <c r="O167" s="7">
        <v>18324.04</v>
      </c>
      <c r="P167" s="7">
        <v>18572.259999999998</v>
      </c>
      <c r="Q167" s="30">
        <f>((P167-M167)/M167)</f>
        <v>5.8801897128905279E-3</v>
      </c>
      <c r="R167" s="7"/>
      <c r="S167" s="7"/>
    </row>
    <row r="168" spans="1:19">
      <c r="A168" s="11">
        <v>44953</v>
      </c>
      <c r="B168" s="10">
        <v>155.1</v>
      </c>
      <c r="C168" s="10">
        <v>157.1</v>
      </c>
      <c r="D168" s="10">
        <v>143.1</v>
      </c>
      <c r="E168" s="10">
        <v>155.94999999999999</v>
      </c>
      <c r="F168" s="29">
        <f t="shared" si="2"/>
        <v>-1.3598987982289727E-2</v>
      </c>
      <c r="G168" s="10"/>
      <c r="H168" s="10"/>
      <c r="I168" s="10"/>
      <c r="J168" s="10"/>
      <c r="K168" s="10"/>
      <c r="L168" s="12">
        <v>44953</v>
      </c>
      <c r="M168" s="7">
        <v>18822.060000000001</v>
      </c>
      <c r="N168" s="7">
        <v>18822.72</v>
      </c>
      <c r="O168" s="7">
        <v>18418.47</v>
      </c>
      <c r="P168" s="7">
        <v>18531.939999999999</v>
      </c>
      <c r="Q168" s="30">
        <f>((P168-M168)/M168)</f>
        <v>-1.5413828241967277E-2</v>
      </c>
      <c r="R168" s="7"/>
      <c r="S168" s="7"/>
    </row>
    <row r="169" spans="1:19">
      <c r="A169" s="11">
        <v>44951</v>
      </c>
      <c r="B169" s="10">
        <v>153.5</v>
      </c>
      <c r="C169" s="10">
        <v>158.9</v>
      </c>
      <c r="D169" s="10">
        <v>153.5</v>
      </c>
      <c r="E169" s="10">
        <v>158.1</v>
      </c>
      <c r="F169" s="29">
        <f t="shared" si="2"/>
        <v>9.9009900990097918E-3</v>
      </c>
      <c r="G169" s="10"/>
      <c r="H169" s="10"/>
      <c r="I169" s="10"/>
      <c r="J169" s="10"/>
      <c r="K169" s="10"/>
      <c r="L169" s="12">
        <v>44951</v>
      </c>
      <c r="M169" s="7">
        <v>19021.509999999998</v>
      </c>
      <c r="N169" s="7">
        <v>19041</v>
      </c>
      <c r="O169" s="7">
        <v>18791.509999999998</v>
      </c>
      <c r="P169" s="7">
        <v>18835.5</v>
      </c>
      <c r="Q169" s="30">
        <f>((P169-M169)/M169)</f>
        <v>-9.7789292227587823E-3</v>
      </c>
      <c r="R169" s="7"/>
      <c r="S169" s="7"/>
    </row>
    <row r="170" spans="1:19">
      <c r="A170" s="11">
        <v>44950</v>
      </c>
      <c r="B170" s="10">
        <v>153</v>
      </c>
      <c r="C170" s="10">
        <v>158.25</v>
      </c>
      <c r="D170" s="10">
        <v>153</v>
      </c>
      <c r="E170" s="10">
        <v>156.55000000000001</v>
      </c>
      <c r="F170" s="29">
        <f t="shared" si="2"/>
        <v>7.0762302991317005E-3</v>
      </c>
      <c r="G170" s="10"/>
      <c r="H170" s="10"/>
      <c r="I170" s="10"/>
      <c r="J170" s="10"/>
      <c r="K170" s="10"/>
      <c r="L170" s="12">
        <v>44950</v>
      </c>
      <c r="M170" s="7">
        <v>19118.060000000001</v>
      </c>
      <c r="N170" s="7">
        <v>19156.97</v>
      </c>
      <c r="O170" s="7">
        <v>19028.63</v>
      </c>
      <c r="P170" s="7">
        <v>19064.93</v>
      </c>
      <c r="Q170" s="30">
        <f>((P170-M170)/M170)</f>
        <v>-2.779047664878184E-3</v>
      </c>
      <c r="R170" s="7"/>
      <c r="S170" s="7"/>
    </row>
    <row r="171" spans="1:19">
      <c r="A171" s="11">
        <v>44949</v>
      </c>
      <c r="B171" s="10">
        <v>156.80000000000001</v>
      </c>
      <c r="C171" s="10">
        <v>156.80000000000001</v>
      </c>
      <c r="D171" s="10">
        <v>151.15</v>
      </c>
      <c r="E171" s="10">
        <v>155.44999999999999</v>
      </c>
      <c r="F171" s="29">
        <f t="shared" si="2"/>
        <v>-9.2415551306565778E-3</v>
      </c>
      <c r="G171" s="10"/>
      <c r="H171" s="10"/>
      <c r="I171" s="10"/>
      <c r="J171" s="10"/>
      <c r="K171" s="10"/>
      <c r="L171" s="12">
        <v>44949</v>
      </c>
      <c r="M171" s="7">
        <v>19045.07</v>
      </c>
      <c r="N171" s="7">
        <v>19115.61</v>
      </c>
      <c r="O171" s="7">
        <v>19014.18</v>
      </c>
      <c r="P171" s="7">
        <v>19067.68</v>
      </c>
      <c r="Q171" s="30">
        <f>((P171-M171)/M171)</f>
        <v>1.1871838748820868E-3</v>
      </c>
      <c r="R171" s="7"/>
      <c r="S171" s="7"/>
    </row>
    <row r="172" spans="1:19">
      <c r="A172" s="11">
        <v>44946</v>
      </c>
      <c r="B172" s="10">
        <v>152</v>
      </c>
      <c r="C172" s="10">
        <v>158</v>
      </c>
      <c r="D172" s="10">
        <v>151.5</v>
      </c>
      <c r="E172" s="10">
        <v>156.9</v>
      </c>
      <c r="F172" s="29">
        <f t="shared" si="2"/>
        <v>1.7839766461239054E-2</v>
      </c>
      <c r="G172" s="10"/>
      <c r="H172" s="10"/>
      <c r="I172" s="10"/>
      <c r="J172" s="10"/>
      <c r="K172" s="10"/>
      <c r="L172" s="12">
        <v>44946</v>
      </c>
      <c r="M172" s="7">
        <v>19064.96</v>
      </c>
      <c r="N172" s="7">
        <v>19098.46</v>
      </c>
      <c r="O172" s="7">
        <v>18964.84</v>
      </c>
      <c r="P172" s="7">
        <v>18974.68</v>
      </c>
      <c r="Q172" s="30">
        <f>((P172-M172)/M172)</f>
        <v>-4.7353889019436093E-3</v>
      </c>
      <c r="R172" s="7"/>
      <c r="S172" s="7"/>
    </row>
    <row r="173" spans="1:19">
      <c r="A173" s="11">
        <v>44945</v>
      </c>
      <c r="B173" s="10">
        <v>147.9</v>
      </c>
      <c r="C173" s="10">
        <v>154.80000000000001</v>
      </c>
      <c r="D173" s="10">
        <v>147.05000000000001</v>
      </c>
      <c r="E173" s="10">
        <v>154.15</v>
      </c>
      <c r="F173" s="29">
        <f t="shared" si="2"/>
        <v>4.1906049340993699E-2</v>
      </c>
      <c r="G173" s="10"/>
      <c r="H173" s="10"/>
      <c r="I173" s="10"/>
      <c r="J173" s="10"/>
      <c r="K173" s="10"/>
      <c r="L173" s="12">
        <v>44945</v>
      </c>
      <c r="M173" s="7">
        <v>19067.71</v>
      </c>
      <c r="N173" s="7">
        <v>19109.16</v>
      </c>
      <c r="O173" s="7">
        <v>19012.91</v>
      </c>
      <c r="P173" s="7">
        <v>19058.89</v>
      </c>
      <c r="Q173" s="30">
        <f>((P173-M173)/M173)</f>
        <v>-4.6256210105983934E-4</v>
      </c>
      <c r="R173" s="7"/>
      <c r="S173" s="7"/>
    </row>
    <row r="174" spans="1:19">
      <c r="A174" s="11">
        <v>44944</v>
      </c>
      <c r="B174" s="10">
        <v>144.1</v>
      </c>
      <c r="C174" s="10">
        <v>148.6</v>
      </c>
      <c r="D174" s="10">
        <v>144.1</v>
      </c>
      <c r="E174" s="10">
        <v>147.94999999999999</v>
      </c>
      <c r="F174" s="29">
        <f t="shared" si="2"/>
        <v>1.2316113581936249E-2</v>
      </c>
      <c r="G174" s="10"/>
      <c r="H174" s="10"/>
      <c r="I174" s="10"/>
      <c r="J174" s="10"/>
      <c r="K174" s="10"/>
      <c r="L174" s="12">
        <v>44944</v>
      </c>
      <c r="M174" s="7">
        <v>19019.48</v>
      </c>
      <c r="N174" s="7">
        <v>19135.240000000002</v>
      </c>
      <c r="O174" s="7">
        <v>18980.61</v>
      </c>
      <c r="P174" s="7">
        <v>19117.28</v>
      </c>
      <c r="Q174" s="30">
        <f>((P174-M174)/M174)</f>
        <v>5.1420964190398094E-3</v>
      </c>
      <c r="R174" s="7"/>
      <c r="S174" s="7"/>
    </row>
    <row r="175" spans="1:19">
      <c r="A175" s="11">
        <v>44943</v>
      </c>
      <c r="B175" s="10">
        <v>146.30000000000001</v>
      </c>
      <c r="C175" s="10">
        <v>147.85</v>
      </c>
      <c r="D175" s="10">
        <v>143</v>
      </c>
      <c r="E175" s="10">
        <v>146.15</v>
      </c>
      <c r="F175" s="29">
        <f t="shared" si="2"/>
        <v>-1.0252904989747483E-3</v>
      </c>
      <c r="G175" s="10"/>
      <c r="H175" s="10"/>
      <c r="I175" s="10"/>
      <c r="J175" s="10"/>
      <c r="K175" s="10"/>
      <c r="L175" s="12">
        <v>44943</v>
      </c>
      <c r="M175" s="7">
        <v>18847.650000000001</v>
      </c>
      <c r="N175" s="7">
        <v>19015.2</v>
      </c>
      <c r="O175" s="7">
        <v>18825.439999999999</v>
      </c>
      <c r="P175" s="7">
        <v>18999.71</v>
      </c>
      <c r="Q175" s="30">
        <f>((P175-M175)/M175)</f>
        <v>8.0678493074732207E-3</v>
      </c>
      <c r="R175" s="7"/>
      <c r="S175" s="7"/>
    </row>
    <row r="176" spans="1:19">
      <c r="A176" s="11">
        <v>44942</v>
      </c>
      <c r="B176" s="10">
        <v>142</v>
      </c>
      <c r="C176" s="10">
        <v>147</v>
      </c>
      <c r="D176" s="10">
        <v>141.05000000000001</v>
      </c>
      <c r="E176" s="10">
        <v>146.30000000000001</v>
      </c>
      <c r="F176" s="29">
        <f t="shared" si="2"/>
        <v>1.2456747404844369E-2</v>
      </c>
      <c r="G176" s="10"/>
      <c r="H176" s="10"/>
      <c r="I176" s="10"/>
      <c r="J176" s="10"/>
      <c r="K176" s="10"/>
      <c r="L176" s="12">
        <v>44942</v>
      </c>
      <c r="M176" s="7">
        <v>18978.23</v>
      </c>
      <c r="N176" s="7">
        <v>18993.38</v>
      </c>
      <c r="O176" s="7">
        <v>18791.669999999998</v>
      </c>
      <c r="P176" s="7">
        <v>18834.900000000001</v>
      </c>
      <c r="Q176" s="30">
        <f>((P176-M176)/M176)</f>
        <v>-7.5523375994493748E-3</v>
      </c>
      <c r="R176" s="7"/>
      <c r="S176" s="7"/>
    </row>
    <row r="177" spans="1:19">
      <c r="A177" s="11">
        <v>44939</v>
      </c>
      <c r="B177" s="10">
        <v>143.6</v>
      </c>
      <c r="C177" s="10">
        <v>147.1</v>
      </c>
      <c r="D177" s="10">
        <v>139.80000000000001</v>
      </c>
      <c r="E177" s="10">
        <v>144.5</v>
      </c>
      <c r="F177" s="29">
        <f t="shared" si="2"/>
        <v>-1.0951403148528367E-2</v>
      </c>
      <c r="G177" s="10"/>
      <c r="H177" s="10"/>
      <c r="I177" s="10"/>
      <c r="J177" s="10"/>
      <c r="K177" s="10"/>
      <c r="L177" s="12">
        <v>44939</v>
      </c>
      <c r="M177" s="7">
        <v>18825.71</v>
      </c>
      <c r="N177" s="7">
        <v>18944.080000000002</v>
      </c>
      <c r="O177" s="7">
        <v>18708.439999999999</v>
      </c>
      <c r="P177" s="7">
        <v>18897.990000000002</v>
      </c>
      <c r="Q177" s="30">
        <f>((P177-M177)/M177)</f>
        <v>3.839430226004888E-3</v>
      </c>
      <c r="R177" s="7"/>
      <c r="S177" s="7"/>
    </row>
    <row r="178" spans="1:19">
      <c r="A178" s="11">
        <v>44938</v>
      </c>
      <c r="B178" s="10">
        <v>148</v>
      </c>
      <c r="C178" s="10">
        <v>148</v>
      </c>
      <c r="D178" s="10">
        <v>140.30000000000001</v>
      </c>
      <c r="E178" s="10">
        <v>146.1</v>
      </c>
      <c r="F178" s="29">
        <f t="shared" si="2"/>
        <v>-6.4603876232575113E-3</v>
      </c>
      <c r="G178" s="10"/>
      <c r="H178" s="10"/>
      <c r="I178" s="10"/>
      <c r="J178" s="10"/>
      <c r="K178" s="10"/>
      <c r="L178" s="12">
        <v>44938</v>
      </c>
      <c r="M178" s="7">
        <v>18838.82</v>
      </c>
      <c r="N178" s="7">
        <v>18888.259999999998</v>
      </c>
      <c r="O178" s="7">
        <v>18696.18</v>
      </c>
      <c r="P178" s="7">
        <v>18796.34</v>
      </c>
      <c r="Q178" s="30">
        <f>((P178-M178)/M178)</f>
        <v>-2.2549183016770456E-3</v>
      </c>
      <c r="R178" s="7"/>
      <c r="S178" s="7"/>
    </row>
    <row r="179" spans="1:19">
      <c r="A179" s="11">
        <v>44937</v>
      </c>
      <c r="B179" s="10">
        <v>148</v>
      </c>
      <c r="C179" s="10">
        <v>150.35</v>
      </c>
      <c r="D179" s="10">
        <v>143.6</v>
      </c>
      <c r="E179" s="10">
        <v>147.05000000000001</v>
      </c>
      <c r="F179" s="29">
        <f t="shared" si="2"/>
        <v>-2.3744911804612912E-3</v>
      </c>
      <c r="G179" s="10"/>
      <c r="H179" s="10"/>
      <c r="I179" s="10"/>
      <c r="J179" s="10"/>
      <c r="K179" s="10"/>
      <c r="L179" s="12">
        <v>44937</v>
      </c>
      <c r="M179" s="7">
        <v>18863.29</v>
      </c>
      <c r="N179" s="7">
        <v>18919.05</v>
      </c>
      <c r="O179" s="7">
        <v>18759.150000000001</v>
      </c>
      <c r="P179" s="7">
        <v>18837.330000000002</v>
      </c>
      <c r="Q179" s="30">
        <f>((P179-M179)/M179)</f>
        <v>-1.3762180404372263E-3</v>
      </c>
      <c r="R179" s="7"/>
      <c r="S179" s="7"/>
    </row>
    <row r="180" spans="1:19">
      <c r="A180" s="11">
        <v>44936</v>
      </c>
      <c r="B180" s="10">
        <v>152.80000000000001</v>
      </c>
      <c r="C180" s="10">
        <v>153.05000000000001</v>
      </c>
      <c r="D180" s="10">
        <v>145.5</v>
      </c>
      <c r="E180" s="10">
        <v>147.4</v>
      </c>
      <c r="F180" s="29">
        <f t="shared" si="2"/>
        <v>-3.5340314136125692E-2</v>
      </c>
      <c r="G180" s="10"/>
      <c r="H180" s="10"/>
      <c r="I180" s="10"/>
      <c r="J180" s="10"/>
      <c r="K180" s="10"/>
      <c r="L180" s="12">
        <v>44936</v>
      </c>
      <c r="M180" s="7">
        <v>19064.77</v>
      </c>
      <c r="N180" s="7">
        <v>19066.43</v>
      </c>
      <c r="O180" s="7">
        <v>18793.73</v>
      </c>
      <c r="P180" s="7">
        <v>18852.580000000002</v>
      </c>
      <c r="Q180" s="30">
        <f>((P180-M180)/M180)</f>
        <v>-1.1129953311789164E-2</v>
      </c>
      <c r="R180" s="7"/>
      <c r="S180" s="7"/>
    </row>
    <row r="181" spans="1:19">
      <c r="A181" s="11">
        <v>44935</v>
      </c>
      <c r="B181" s="10">
        <v>154.94999999999999</v>
      </c>
      <c r="C181" s="10">
        <v>154.94999999999999</v>
      </c>
      <c r="D181" s="10">
        <v>145.30000000000001</v>
      </c>
      <c r="E181" s="10">
        <v>152.80000000000001</v>
      </c>
      <c r="F181" s="29">
        <f t="shared" si="2"/>
        <v>-1.3875443691513245E-2</v>
      </c>
      <c r="G181" s="10"/>
      <c r="H181" s="10"/>
      <c r="I181" s="10"/>
      <c r="J181" s="10"/>
      <c r="K181" s="10"/>
      <c r="L181" s="12">
        <v>44935</v>
      </c>
      <c r="M181" s="7">
        <v>18881.37</v>
      </c>
      <c r="N181" s="7">
        <v>19090.12</v>
      </c>
      <c r="O181" s="7">
        <v>18873.86</v>
      </c>
      <c r="P181" s="7">
        <v>19048.759999999998</v>
      </c>
      <c r="Q181" s="30">
        <f>((P181-M181)/M181)</f>
        <v>8.8653524611826059E-3</v>
      </c>
      <c r="R181" s="7"/>
      <c r="S181" s="7"/>
    </row>
    <row r="182" spans="1:19">
      <c r="A182" s="11">
        <v>44932</v>
      </c>
      <c r="B182" s="10">
        <v>144.5</v>
      </c>
      <c r="C182" s="10">
        <v>160.65</v>
      </c>
      <c r="D182" s="10">
        <v>144.5</v>
      </c>
      <c r="E182" s="10">
        <v>154.94999999999999</v>
      </c>
      <c r="F182" s="29">
        <f t="shared" si="2"/>
        <v>5.6237218813905934E-2</v>
      </c>
      <c r="G182" s="10"/>
      <c r="H182" s="10"/>
      <c r="I182" s="10"/>
      <c r="J182" s="10"/>
      <c r="K182" s="10"/>
      <c r="L182" s="12">
        <v>44932</v>
      </c>
      <c r="M182" s="7">
        <v>18945.509999999998</v>
      </c>
      <c r="N182" s="7">
        <v>18992.310000000001</v>
      </c>
      <c r="O182" s="7">
        <v>18732.599999999999</v>
      </c>
      <c r="P182" s="7">
        <v>18798.32</v>
      </c>
      <c r="Q182" s="30">
        <f>((P182-M182)/M182)</f>
        <v>-7.7691231326049654E-3</v>
      </c>
      <c r="R182" s="7"/>
      <c r="S182" s="7"/>
    </row>
    <row r="183" spans="1:19">
      <c r="A183" s="11">
        <v>44931</v>
      </c>
      <c r="B183" s="10">
        <v>151</v>
      </c>
      <c r="C183" s="10">
        <v>151</v>
      </c>
      <c r="D183" s="10">
        <v>144</v>
      </c>
      <c r="E183" s="10">
        <v>146.69999999999999</v>
      </c>
      <c r="F183" s="29">
        <f t="shared" si="2"/>
        <v>-1.9385026737967954E-2</v>
      </c>
      <c r="G183" s="10"/>
      <c r="H183" s="10"/>
      <c r="I183" s="10"/>
      <c r="J183" s="10"/>
      <c r="K183" s="10"/>
      <c r="L183" s="12">
        <v>44931</v>
      </c>
      <c r="M183" s="7">
        <v>19047.23</v>
      </c>
      <c r="N183" s="7">
        <v>19072.16</v>
      </c>
      <c r="O183" s="7">
        <v>18836.650000000001</v>
      </c>
      <c r="P183" s="7">
        <v>18937.2</v>
      </c>
      <c r="Q183" s="30">
        <f>((P183-M183)/M183)</f>
        <v>-5.7766929889542388E-3</v>
      </c>
      <c r="R183" s="7"/>
      <c r="S183" s="7"/>
    </row>
    <row r="184" spans="1:19">
      <c r="A184" s="11">
        <v>44930</v>
      </c>
      <c r="B184" s="10">
        <v>149</v>
      </c>
      <c r="C184" s="10">
        <v>151</v>
      </c>
      <c r="D184" s="10">
        <v>143.5</v>
      </c>
      <c r="E184" s="10">
        <v>149.6</v>
      </c>
      <c r="F184" s="29">
        <f t="shared" si="2"/>
        <v>-9.5994703740484404E-3</v>
      </c>
      <c r="G184" s="10"/>
      <c r="H184" s="10"/>
      <c r="I184" s="10"/>
      <c r="J184" s="10"/>
      <c r="K184" s="10"/>
      <c r="L184" s="12">
        <v>44930</v>
      </c>
      <c r="M184" s="7">
        <v>19190.21</v>
      </c>
      <c r="N184" s="7">
        <v>19200.43</v>
      </c>
      <c r="O184" s="7">
        <v>18974.61</v>
      </c>
      <c r="P184" s="7">
        <v>18992.310000000001</v>
      </c>
      <c r="Q184" s="30">
        <f>((P184-M184)/M184)</f>
        <v>-1.0312549992938994E-2</v>
      </c>
      <c r="R184" s="7"/>
      <c r="S184" s="7"/>
    </row>
    <row r="185" spans="1:19">
      <c r="A185" s="11">
        <v>44929</v>
      </c>
      <c r="B185" s="10">
        <v>149.65</v>
      </c>
      <c r="C185" s="10">
        <v>153.6</v>
      </c>
      <c r="D185" s="10">
        <v>148</v>
      </c>
      <c r="E185" s="10">
        <v>151.05000000000001</v>
      </c>
      <c r="F185" s="29">
        <f t="shared" si="2"/>
        <v>9.3551620447711696E-3</v>
      </c>
      <c r="G185" s="10"/>
      <c r="H185" s="10"/>
      <c r="I185" s="10"/>
      <c r="J185" s="10"/>
      <c r="K185" s="10"/>
      <c r="L185" s="12">
        <v>44929</v>
      </c>
      <c r="M185" s="7">
        <v>19126</v>
      </c>
      <c r="N185" s="7">
        <v>19209.3</v>
      </c>
      <c r="O185" s="7">
        <v>19104.89</v>
      </c>
      <c r="P185" s="7">
        <v>19192.919999999998</v>
      </c>
      <c r="Q185" s="30">
        <f>((P185-M185)/M185)</f>
        <v>3.4989020181950357E-3</v>
      </c>
      <c r="R185" s="7"/>
      <c r="S185" s="7"/>
    </row>
    <row r="186" spans="1:19">
      <c r="A186" s="11">
        <v>44928</v>
      </c>
      <c r="B186" s="10">
        <v>150</v>
      </c>
      <c r="C186" s="10">
        <v>150.44999999999999</v>
      </c>
      <c r="D186" s="10">
        <v>146.05000000000001</v>
      </c>
      <c r="E186" s="10">
        <v>149.65</v>
      </c>
      <c r="F186" s="29">
        <f t="shared" si="2"/>
        <v>-1.4163372859025069E-2</v>
      </c>
      <c r="G186" s="10"/>
      <c r="H186" s="10"/>
      <c r="I186" s="10"/>
      <c r="J186" s="10"/>
      <c r="K186" s="10"/>
      <c r="L186" s="12">
        <v>44928</v>
      </c>
      <c r="M186" s="7">
        <v>19076.07</v>
      </c>
      <c r="N186" s="7">
        <v>19172.57</v>
      </c>
      <c r="O186" s="7">
        <v>19037.43</v>
      </c>
      <c r="P186" s="7">
        <v>19155.919999999998</v>
      </c>
      <c r="Q186" s="30">
        <f>((P186-M186)/M186)</f>
        <v>4.1858726666445731E-3</v>
      </c>
      <c r="R186" s="7"/>
      <c r="S186" s="7"/>
    </row>
    <row r="187" spans="1:19">
      <c r="A187" s="11">
        <v>44925</v>
      </c>
      <c r="B187" s="10">
        <v>146.1</v>
      </c>
      <c r="C187" s="10">
        <v>153</v>
      </c>
      <c r="D187" s="10">
        <v>135.05000000000001</v>
      </c>
      <c r="E187" s="10">
        <v>151.80000000000001</v>
      </c>
      <c r="F187" s="29">
        <f t="shared" si="2"/>
        <v>2.6369168356998009E-2</v>
      </c>
      <c r="G187" s="10"/>
      <c r="H187" s="10"/>
      <c r="I187" s="10"/>
      <c r="J187" s="10"/>
      <c r="K187" s="10"/>
      <c r="L187" s="12">
        <v>44925</v>
      </c>
      <c r="M187" s="7">
        <v>19203.7</v>
      </c>
      <c r="N187" s="7">
        <v>19225.57</v>
      </c>
      <c r="O187" s="7">
        <v>19029.830000000002</v>
      </c>
      <c r="P187" s="7">
        <v>19058.93</v>
      </c>
      <c r="Q187" s="30">
        <f>((P187-M187)/M187)</f>
        <v>-7.5386514057187125E-3</v>
      </c>
      <c r="R187" s="7"/>
      <c r="S187" s="7"/>
    </row>
    <row r="188" spans="1:19">
      <c r="A188" s="11">
        <v>44924</v>
      </c>
      <c r="B188" s="10">
        <v>147</v>
      </c>
      <c r="C188" s="10">
        <v>149.55000000000001</v>
      </c>
      <c r="D188" s="10">
        <v>145.55000000000001</v>
      </c>
      <c r="E188" s="10">
        <v>147.9</v>
      </c>
      <c r="F188" s="29">
        <f t="shared" si="2"/>
        <v>-1.1033099297893718E-2</v>
      </c>
      <c r="G188" s="10"/>
      <c r="H188" s="10"/>
      <c r="I188" s="10"/>
      <c r="J188" s="10"/>
      <c r="K188" s="10"/>
      <c r="L188" s="12">
        <v>44924</v>
      </c>
      <c r="M188" s="7">
        <v>18987.810000000001</v>
      </c>
      <c r="N188" s="7">
        <v>19165.46</v>
      </c>
      <c r="O188" s="7">
        <v>18937.57</v>
      </c>
      <c r="P188" s="7">
        <v>19142.16</v>
      </c>
      <c r="Q188" s="30">
        <f>((P188-M188)/M188)</f>
        <v>8.1288995413372339E-3</v>
      </c>
      <c r="R188" s="7"/>
      <c r="S188" s="7"/>
    </row>
    <row r="189" spans="1:19">
      <c r="A189" s="11">
        <v>44923</v>
      </c>
      <c r="B189" s="10">
        <v>146.75</v>
      </c>
      <c r="C189" s="10">
        <v>150</v>
      </c>
      <c r="D189" s="10">
        <v>145</v>
      </c>
      <c r="E189" s="10">
        <v>149.55000000000001</v>
      </c>
      <c r="F189" s="29">
        <f t="shared" si="2"/>
        <v>-1.0020040080158802E-3</v>
      </c>
      <c r="G189" s="10"/>
      <c r="H189" s="10"/>
      <c r="I189" s="10"/>
      <c r="J189" s="10"/>
      <c r="K189" s="10"/>
      <c r="L189" s="12">
        <v>44923</v>
      </c>
      <c r="M189" s="7">
        <v>19045.03</v>
      </c>
      <c r="N189" s="7">
        <v>19124.64</v>
      </c>
      <c r="O189" s="7">
        <v>19012.169999999998</v>
      </c>
      <c r="P189" s="7">
        <v>19073.02</v>
      </c>
      <c r="Q189" s="30">
        <f>((P189-M189)/M189)</f>
        <v>1.4696747655425905E-3</v>
      </c>
      <c r="R189" s="7"/>
      <c r="S189" s="7"/>
    </row>
    <row r="190" spans="1:19">
      <c r="A190" s="11">
        <v>44922</v>
      </c>
      <c r="B190" s="10">
        <v>146.15</v>
      </c>
      <c r="C190" s="10">
        <v>150</v>
      </c>
      <c r="D190" s="10">
        <v>144.15</v>
      </c>
      <c r="E190" s="10">
        <v>149.69999999999999</v>
      </c>
      <c r="F190" s="29">
        <f t="shared" si="2"/>
        <v>6.7249495628782787E-3</v>
      </c>
      <c r="G190" s="10"/>
      <c r="H190" s="10"/>
      <c r="I190" s="10"/>
      <c r="J190" s="10"/>
      <c r="K190" s="10"/>
      <c r="L190" s="12">
        <v>44922</v>
      </c>
      <c r="M190" s="7">
        <v>19041.54</v>
      </c>
      <c r="N190" s="7">
        <v>19098.080000000002</v>
      </c>
      <c r="O190" s="7">
        <v>18910.46</v>
      </c>
      <c r="P190" s="7">
        <v>19080.259999999998</v>
      </c>
      <c r="Q190" s="30">
        <f>((P190-M190)/M190)</f>
        <v>2.033448975240318E-3</v>
      </c>
      <c r="R190" s="7"/>
      <c r="S190" s="7"/>
    </row>
    <row r="191" spans="1:19">
      <c r="A191" s="11">
        <v>44921</v>
      </c>
      <c r="B191" s="10">
        <v>142</v>
      </c>
      <c r="C191" s="10">
        <v>155</v>
      </c>
      <c r="D191" s="10">
        <v>134.19999999999999</v>
      </c>
      <c r="E191" s="10">
        <v>148.69999999999999</v>
      </c>
      <c r="F191" s="29">
        <f t="shared" si="2"/>
        <v>-2.6827632461435659E-3</v>
      </c>
      <c r="G191" s="10"/>
      <c r="H191" s="10"/>
      <c r="I191" s="10"/>
      <c r="J191" s="10"/>
      <c r="K191" s="10"/>
      <c r="L191" s="12">
        <v>44921</v>
      </c>
      <c r="M191" s="7">
        <v>18701.7</v>
      </c>
      <c r="N191" s="7">
        <v>19029.16</v>
      </c>
      <c r="O191" s="7">
        <v>18701.7</v>
      </c>
      <c r="P191" s="7">
        <v>18949.900000000001</v>
      </c>
      <c r="Q191" s="30">
        <f>((P191-M191)/M191)</f>
        <v>1.3271520770839053E-2</v>
      </c>
      <c r="R191" s="7"/>
      <c r="S191" s="7"/>
    </row>
    <row r="192" spans="1:19">
      <c r="A192" s="11">
        <v>44918</v>
      </c>
      <c r="B192" s="10">
        <v>139.6</v>
      </c>
      <c r="C192" s="10">
        <v>152.80000000000001</v>
      </c>
      <c r="D192" s="10">
        <v>131.05000000000001</v>
      </c>
      <c r="E192" s="10">
        <v>149.1</v>
      </c>
      <c r="F192" s="29">
        <f t="shared" si="2"/>
        <v>6.8051575931232094E-2</v>
      </c>
      <c r="G192" s="10"/>
      <c r="H192" s="10"/>
      <c r="I192" s="10"/>
      <c r="J192" s="10"/>
      <c r="K192" s="10"/>
      <c r="L192" s="12">
        <v>44918</v>
      </c>
      <c r="M192" s="7">
        <v>18878.39</v>
      </c>
      <c r="N192" s="7">
        <v>18986.72</v>
      </c>
      <c r="O192" s="7">
        <v>18705.77</v>
      </c>
      <c r="P192" s="7">
        <v>18734.28</v>
      </c>
      <c r="Q192" s="30">
        <f>((P192-M192)/M192)</f>
        <v>-7.6335958733769454E-3</v>
      </c>
      <c r="R192" s="7"/>
      <c r="S192" s="7"/>
    </row>
    <row r="193" spans="1:19">
      <c r="A193" s="11">
        <v>44917</v>
      </c>
      <c r="B193" s="10">
        <v>140</v>
      </c>
      <c r="C193" s="10">
        <v>145</v>
      </c>
      <c r="D193" s="10">
        <v>139.05000000000001</v>
      </c>
      <c r="E193" s="10">
        <v>139.6</v>
      </c>
      <c r="F193" s="29">
        <f t="shared" si="2"/>
        <v>3.9554117224018907E-3</v>
      </c>
      <c r="G193" s="10"/>
      <c r="H193" s="10"/>
      <c r="I193" s="10"/>
      <c r="J193" s="10"/>
      <c r="K193" s="10"/>
      <c r="L193" s="12">
        <v>44917</v>
      </c>
      <c r="M193" s="7">
        <v>19207.86</v>
      </c>
      <c r="N193" s="7">
        <v>19276.55</v>
      </c>
      <c r="O193" s="7">
        <v>19010.46</v>
      </c>
      <c r="P193" s="7">
        <v>19069.96</v>
      </c>
      <c r="Q193" s="30">
        <f>((P193-M193)/M193)</f>
        <v>-7.1793526191882623E-3</v>
      </c>
      <c r="R193" s="7"/>
      <c r="S193" s="7"/>
    </row>
    <row r="194" spans="1:19">
      <c r="A194" s="11">
        <v>44916</v>
      </c>
      <c r="B194" s="10">
        <v>148.75</v>
      </c>
      <c r="C194" s="10">
        <v>148.75</v>
      </c>
      <c r="D194" s="10">
        <v>130.6</v>
      </c>
      <c r="E194" s="10">
        <v>139.05000000000001</v>
      </c>
      <c r="F194" s="29">
        <f t="shared" si="2"/>
        <v>-3.1685236768802111E-2</v>
      </c>
      <c r="G194" s="10"/>
      <c r="H194" s="10"/>
      <c r="I194" s="10"/>
      <c r="J194" s="10"/>
      <c r="K194" s="10"/>
      <c r="L194" s="12">
        <v>44916</v>
      </c>
      <c r="M194" s="7">
        <v>19434.54</v>
      </c>
      <c r="N194" s="7">
        <v>19446.16</v>
      </c>
      <c r="O194" s="7">
        <v>19114.150000000001</v>
      </c>
      <c r="P194" s="7">
        <v>19150.48</v>
      </c>
      <c r="Q194" s="30">
        <f>((P194-M194)/M194)</f>
        <v>-1.4616245097645805E-2</v>
      </c>
      <c r="R194" s="7"/>
      <c r="S194" s="7"/>
    </row>
    <row r="195" spans="1:19">
      <c r="A195" s="11">
        <v>44915</v>
      </c>
      <c r="B195" s="10">
        <v>136.5</v>
      </c>
      <c r="C195" s="10">
        <v>144.94999999999999</v>
      </c>
      <c r="D195" s="10">
        <v>136.19999999999999</v>
      </c>
      <c r="E195" s="10">
        <v>143.6</v>
      </c>
      <c r="F195" s="29">
        <f t="shared" ref="F195:F258" si="3">((E195-E196)/E196)</f>
        <v>5.7437407952871743E-2</v>
      </c>
      <c r="G195" s="10"/>
      <c r="H195" s="10"/>
      <c r="I195" s="10"/>
      <c r="J195" s="10"/>
      <c r="K195" s="10"/>
      <c r="L195" s="12">
        <v>44915</v>
      </c>
      <c r="M195" s="7">
        <v>19328.849999999999</v>
      </c>
      <c r="N195" s="7">
        <v>19371.689999999999</v>
      </c>
      <c r="O195" s="7">
        <v>19162.669999999998</v>
      </c>
      <c r="P195" s="7">
        <v>19347.75</v>
      </c>
      <c r="Q195" s="30">
        <f>((P195-M195)/M195)</f>
        <v>9.7781295834989965E-4</v>
      </c>
      <c r="R195" s="7"/>
      <c r="S195" s="7"/>
    </row>
    <row r="196" spans="1:19">
      <c r="A196" s="11">
        <v>44914</v>
      </c>
      <c r="B196" s="10">
        <v>132.30000000000001</v>
      </c>
      <c r="C196" s="10">
        <v>136.5</v>
      </c>
      <c r="D196" s="10">
        <v>125.05</v>
      </c>
      <c r="E196" s="10">
        <v>135.80000000000001</v>
      </c>
      <c r="F196" s="29">
        <f t="shared" si="3"/>
        <v>3.82262996941896E-2</v>
      </c>
      <c r="G196" s="10"/>
      <c r="H196" s="10"/>
      <c r="I196" s="10"/>
      <c r="J196" s="10"/>
      <c r="K196" s="10"/>
      <c r="L196" s="12">
        <v>44914</v>
      </c>
      <c r="M196" s="7">
        <v>19244.36</v>
      </c>
      <c r="N196" s="7">
        <v>19401.580000000002</v>
      </c>
      <c r="O196" s="7">
        <v>19204.68</v>
      </c>
      <c r="P196" s="7">
        <v>19389.189999999999</v>
      </c>
      <c r="Q196" s="30">
        <f>((P196-M196)/M196)</f>
        <v>7.5258413374099274E-3</v>
      </c>
      <c r="R196" s="7"/>
      <c r="S196" s="7"/>
    </row>
    <row r="197" spans="1:19">
      <c r="A197" s="11">
        <v>44911</v>
      </c>
      <c r="B197" s="10">
        <v>133.19999999999999</v>
      </c>
      <c r="C197" s="10">
        <v>133.19999999999999</v>
      </c>
      <c r="D197" s="10">
        <v>127.55</v>
      </c>
      <c r="E197" s="10">
        <v>130.80000000000001</v>
      </c>
      <c r="F197" s="29">
        <f t="shared" si="3"/>
        <v>-3.8080731150038076E-3</v>
      </c>
      <c r="G197" s="10"/>
      <c r="H197" s="10"/>
      <c r="I197" s="10"/>
      <c r="J197" s="10"/>
      <c r="K197" s="10"/>
      <c r="L197" s="12">
        <v>44911</v>
      </c>
      <c r="M197" s="7">
        <v>19293.97</v>
      </c>
      <c r="N197" s="7">
        <v>19409.349999999999</v>
      </c>
      <c r="O197" s="7">
        <v>19214.34</v>
      </c>
      <c r="P197" s="7">
        <v>19227.16</v>
      </c>
      <c r="Q197" s="30">
        <f>((P197-M197)/M197)</f>
        <v>-3.4627399130402561E-3</v>
      </c>
      <c r="R197" s="7"/>
      <c r="S197" s="7"/>
    </row>
    <row r="198" spans="1:19">
      <c r="A198" s="11">
        <v>44910</v>
      </c>
      <c r="B198" s="10">
        <v>129</v>
      </c>
      <c r="C198" s="10">
        <v>132.94999999999999</v>
      </c>
      <c r="D198" s="10">
        <v>127</v>
      </c>
      <c r="E198" s="10">
        <v>131.30000000000001</v>
      </c>
      <c r="F198" s="29">
        <f t="shared" si="3"/>
        <v>7.6745970836531079E-3</v>
      </c>
      <c r="G198" s="10"/>
      <c r="H198" s="10"/>
      <c r="I198" s="10"/>
      <c r="J198" s="10"/>
      <c r="K198" s="10"/>
      <c r="L198" s="12">
        <v>44910</v>
      </c>
      <c r="M198" s="7">
        <v>19595.23</v>
      </c>
      <c r="N198" s="7">
        <v>19626.93</v>
      </c>
      <c r="O198" s="7">
        <v>19352.310000000001</v>
      </c>
      <c r="P198" s="7">
        <v>19376.98</v>
      </c>
      <c r="Q198" s="30">
        <f>((P198-M198)/M198)</f>
        <v>-1.1137914686380307E-2</v>
      </c>
      <c r="R198" s="7"/>
      <c r="S198" s="7"/>
    </row>
    <row r="199" spans="1:19">
      <c r="A199" s="11">
        <v>44909</v>
      </c>
      <c r="B199" s="10">
        <v>137.5</v>
      </c>
      <c r="C199" s="10">
        <v>140</v>
      </c>
      <c r="D199" s="10">
        <v>126.7</v>
      </c>
      <c r="E199" s="10">
        <v>130.30000000000001</v>
      </c>
      <c r="F199" s="29">
        <f t="shared" si="3"/>
        <v>-3.4457206372730476E-2</v>
      </c>
      <c r="G199" s="10"/>
      <c r="H199" s="10"/>
      <c r="I199" s="10"/>
      <c r="J199" s="10"/>
      <c r="K199" s="10"/>
      <c r="L199" s="12">
        <v>44909</v>
      </c>
      <c r="M199" s="7">
        <v>19629.259999999998</v>
      </c>
      <c r="N199" s="7">
        <v>19678.39</v>
      </c>
      <c r="O199" s="7">
        <v>19609.78</v>
      </c>
      <c r="P199" s="7">
        <v>19637.21</v>
      </c>
      <c r="Q199" s="30">
        <f>((P199-M199)/M199)</f>
        <v>4.0500762637005818E-4</v>
      </c>
      <c r="R199" s="7"/>
      <c r="S199" s="7"/>
    </row>
    <row r="200" spans="1:19">
      <c r="A200" s="11">
        <v>44908</v>
      </c>
      <c r="B200" s="10">
        <v>128.94999999999999</v>
      </c>
      <c r="C200" s="10">
        <v>137</v>
      </c>
      <c r="D200" s="10">
        <v>128</v>
      </c>
      <c r="E200" s="10">
        <v>134.94999999999999</v>
      </c>
      <c r="F200" s="29">
        <f t="shared" si="3"/>
        <v>3.449597546952856E-2</v>
      </c>
      <c r="G200" s="10"/>
      <c r="H200" s="10"/>
      <c r="I200" s="10"/>
      <c r="J200" s="10"/>
      <c r="K200" s="10"/>
      <c r="L200" s="12">
        <v>44908</v>
      </c>
      <c r="M200" s="7">
        <v>19518.259999999998</v>
      </c>
      <c r="N200" s="7">
        <v>19592.27</v>
      </c>
      <c r="O200" s="7">
        <v>19462.52</v>
      </c>
      <c r="P200" s="7">
        <v>19581.75</v>
      </c>
      <c r="Q200" s="30">
        <f>((P200-M200)/M200)</f>
        <v>3.25285143245359E-3</v>
      </c>
      <c r="R200" s="7"/>
      <c r="S200" s="7"/>
    </row>
    <row r="201" spans="1:19">
      <c r="A201" s="11">
        <v>44907</v>
      </c>
      <c r="B201" s="10">
        <v>126</v>
      </c>
      <c r="C201" s="10">
        <v>133.6</v>
      </c>
      <c r="D201" s="10">
        <v>126</v>
      </c>
      <c r="E201" s="10">
        <v>130.44999999999999</v>
      </c>
      <c r="F201" s="29">
        <f t="shared" si="3"/>
        <v>-4.5784051888593871E-3</v>
      </c>
      <c r="G201" s="10"/>
      <c r="H201" s="10"/>
      <c r="I201" s="10"/>
      <c r="J201" s="10"/>
      <c r="K201" s="10"/>
      <c r="L201" s="12">
        <v>44907</v>
      </c>
      <c r="M201" s="7">
        <v>19348.84</v>
      </c>
      <c r="N201" s="7">
        <v>19491.759999999998</v>
      </c>
      <c r="O201" s="7">
        <v>19309.689999999999</v>
      </c>
      <c r="P201" s="7">
        <v>19462.599999999999</v>
      </c>
      <c r="Q201" s="30">
        <f>((P201-M201)/M201)</f>
        <v>5.8794222289294037E-3</v>
      </c>
      <c r="R201" s="7"/>
      <c r="S201" s="7"/>
    </row>
    <row r="202" spans="1:19">
      <c r="A202" s="11">
        <v>44904</v>
      </c>
      <c r="B202" s="10">
        <v>130.9</v>
      </c>
      <c r="C202" s="10">
        <v>134.69999999999999</v>
      </c>
      <c r="D202" s="10">
        <v>124.05</v>
      </c>
      <c r="E202" s="10">
        <v>131.05000000000001</v>
      </c>
      <c r="F202" s="29">
        <f t="shared" si="3"/>
        <v>-1.0570026425065892E-2</v>
      </c>
      <c r="G202" s="10"/>
      <c r="H202" s="10"/>
      <c r="I202" s="10"/>
      <c r="J202" s="10"/>
      <c r="K202" s="10"/>
      <c r="L202" s="12">
        <v>44904</v>
      </c>
      <c r="M202" s="7">
        <v>19624.82</v>
      </c>
      <c r="N202" s="7">
        <v>19643.830000000002</v>
      </c>
      <c r="O202" s="7">
        <v>19377.95</v>
      </c>
      <c r="P202" s="7">
        <v>19468.98</v>
      </c>
      <c r="Q202" s="30">
        <f>((P202-M202)/M202)</f>
        <v>-7.9409645540698022E-3</v>
      </c>
      <c r="R202" s="7"/>
      <c r="S202" s="7"/>
    </row>
    <row r="203" spans="1:19">
      <c r="A203" s="11">
        <v>44903</v>
      </c>
      <c r="B203" s="10">
        <v>132</v>
      </c>
      <c r="C203" s="10">
        <v>134.75</v>
      </c>
      <c r="D203" s="10">
        <v>130.05000000000001</v>
      </c>
      <c r="E203" s="10">
        <v>132.44999999999999</v>
      </c>
      <c r="F203" s="29">
        <f t="shared" si="3"/>
        <v>-3.0109145652992527E-3</v>
      </c>
      <c r="G203" s="10"/>
      <c r="H203" s="10"/>
      <c r="I203" s="10"/>
      <c r="J203" s="10"/>
      <c r="K203" s="10"/>
      <c r="L203" s="12">
        <v>44903</v>
      </c>
      <c r="M203" s="7">
        <v>19557.099999999999</v>
      </c>
      <c r="N203" s="7">
        <v>19604.849999999999</v>
      </c>
      <c r="O203" s="7">
        <v>19511.77</v>
      </c>
      <c r="P203" s="7">
        <v>19586.310000000001</v>
      </c>
      <c r="Q203" s="30">
        <f>((P203-M203)/M203)</f>
        <v>1.4935752233205723E-3</v>
      </c>
      <c r="R203" s="7"/>
      <c r="S203" s="7"/>
    </row>
    <row r="204" spans="1:19">
      <c r="A204" s="11">
        <v>44902</v>
      </c>
      <c r="B204" s="10">
        <v>132.19999999999999</v>
      </c>
      <c r="C204" s="10">
        <v>140</v>
      </c>
      <c r="D204" s="10">
        <v>130.5</v>
      </c>
      <c r="E204" s="10">
        <v>132.85</v>
      </c>
      <c r="F204" s="29">
        <f t="shared" si="3"/>
        <v>-4.4960659423004447E-3</v>
      </c>
      <c r="G204" s="10"/>
      <c r="H204" s="10"/>
      <c r="I204" s="10"/>
      <c r="J204" s="10"/>
      <c r="K204" s="10"/>
      <c r="L204" s="12">
        <v>44902</v>
      </c>
      <c r="M204" s="7">
        <v>19611.25</v>
      </c>
      <c r="N204" s="7">
        <v>19648.77</v>
      </c>
      <c r="O204" s="7">
        <v>19503.96</v>
      </c>
      <c r="P204" s="7">
        <v>19533.650000000001</v>
      </c>
      <c r="Q204" s="30">
        <f>((P204-M204)/M204)</f>
        <v>-3.9569124864554045E-3</v>
      </c>
      <c r="R204" s="7"/>
      <c r="S204" s="7"/>
    </row>
    <row r="205" spans="1:19">
      <c r="A205" s="11">
        <v>44901</v>
      </c>
      <c r="B205" s="10">
        <v>134</v>
      </c>
      <c r="C205" s="10">
        <v>137</v>
      </c>
      <c r="D205" s="10">
        <v>128.9</v>
      </c>
      <c r="E205" s="10">
        <v>133.44999999999999</v>
      </c>
      <c r="F205" s="29">
        <f t="shared" si="3"/>
        <v>-1.6218208625138349E-2</v>
      </c>
      <c r="G205" s="10"/>
      <c r="H205" s="10"/>
      <c r="I205" s="10"/>
      <c r="J205" s="10"/>
      <c r="K205" s="10"/>
      <c r="L205" s="12">
        <v>44901</v>
      </c>
      <c r="M205" s="7">
        <v>19551.54</v>
      </c>
      <c r="N205" s="7">
        <v>19629.93</v>
      </c>
      <c r="O205" s="7">
        <v>19550.349999999999</v>
      </c>
      <c r="P205" s="7">
        <v>19614.34</v>
      </c>
      <c r="Q205" s="30">
        <f>((P205-M205)/M205)</f>
        <v>3.2120231961267126E-3</v>
      </c>
      <c r="R205" s="7"/>
      <c r="S205" s="7"/>
    </row>
    <row r="206" spans="1:19">
      <c r="A206" s="11">
        <v>44900</v>
      </c>
      <c r="B206" s="10">
        <v>140.25</v>
      </c>
      <c r="C206" s="10">
        <v>140.25</v>
      </c>
      <c r="D206" s="10">
        <v>133</v>
      </c>
      <c r="E206" s="10">
        <v>135.65</v>
      </c>
      <c r="F206" s="29">
        <f t="shared" si="3"/>
        <v>-1.3454545454545414E-2</v>
      </c>
      <c r="G206" s="10"/>
      <c r="H206" s="10"/>
      <c r="I206" s="10"/>
      <c r="J206" s="10"/>
      <c r="K206" s="10"/>
      <c r="L206" s="12">
        <v>44900</v>
      </c>
      <c r="M206" s="7">
        <v>19671.41</v>
      </c>
      <c r="N206" s="7">
        <v>19701.849999999999</v>
      </c>
      <c r="O206" s="7">
        <v>19561.59</v>
      </c>
      <c r="P206" s="7">
        <v>19676.68</v>
      </c>
      <c r="Q206" s="30">
        <f>((P206-M206)/M206)</f>
        <v>2.6790148748871771E-4</v>
      </c>
      <c r="R206" s="7"/>
      <c r="S206" s="7"/>
    </row>
    <row r="207" spans="1:19">
      <c r="A207" s="11">
        <v>44897</v>
      </c>
      <c r="B207" s="10">
        <v>134.35</v>
      </c>
      <c r="C207" s="10">
        <v>139</v>
      </c>
      <c r="D207" s="10">
        <v>130</v>
      </c>
      <c r="E207" s="10">
        <v>137.5</v>
      </c>
      <c r="F207" s="29">
        <f t="shared" si="3"/>
        <v>3.4612490594431861E-2</v>
      </c>
      <c r="G207" s="10"/>
      <c r="H207" s="10"/>
      <c r="I207" s="10"/>
      <c r="J207" s="10"/>
      <c r="K207" s="10"/>
      <c r="L207" s="12">
        <v>44897</v>
      </c>
      <c r="M207" s="7">
        <v>19708.29</v>
      </c>
      <c r="N207" s="7">
        <v>19755.7</v>
      </c>
      <c r="O207" s="7">
        <v>19614.61</v>
      </c>
      <c r="P207" s="7">
        <v>19671.990000000002</v>
      </c>
      <c r="Q207" s="30">
        <f>((P207-M207)/M207)</f>
        <v>-1.8418645148817717E-3</v>
      </c>
      <c r="R207" s="7"/>
      <c r="S207" s="7"/>
    </row>
    <row r="208" spans="1:19">
      <c r="A208" s="11">
        <v>44896</v>
      </c>
      <c r="B208" s="10">
        <v>135.80000000000001</v>
      </c>
      <c r="C208" s="10">
        <v>135.80000000000001</v>
      </c>
      <c r="D208" s="10">
        <v>127.4</v>
      </c>
      <c r="E208" s="10">
        <v>132.9</v>
      </c>
      <c r="F208" s="29">
        <f t="shared" si="3"/>
        <v>2.2701038861100555E-2</v>
      </c>
      <c r="G208" s="10"/>
      <c r="H208" s="10"/>
      <c r="I208" s="10"/>
      <c r="J208" s="10"/>
      <c r="K208" s="10"/>
      <c r="L208" s="12">
        <v>44896</v>
      </c>
      <c r="M208" s="7">
        <v>19815.37</v>
      </c>
      <c r="N208" s="7">
        <v>19875.060000000001</v>
      </c>
      <c r="O208" s="7">
        <v>19759.900000000001</v>
      </c>
      <c r="P208" s="7">
        <v>19794.560000000001</v>
      </c>
      <c r="Q208" s="30">
        <f>((P208-M208)/M208)</f>
        <v>-1.0501948739790211E-3</v>
      </c>
      <c r="R208" s="7"/>
      <c r="S208" s="7"/>
    </row>
    <row r="209" spans="1:19">
      <c r="A209" s="11">
        <v>44895</v>
      </c>
      <c r="B209" s="10">
        <v>120.65</v>
      </c>
      <c r="C209" s="10">
        <v>132.69999999999999</v>
      </c>
      <c r="D209" s="10">
        <v>120.65</v>
      </c>
      <c r="E209" s="10">
        <v>129.94999999999999</v>
      </c>
      <c r="F209" s="29">
        <f t="shared" si="3"/>
        <v>2.3228346456692823E-2</v>
      </c>
      <c r="G209" s="10"/>
      <c r="H209" s="10"/>
      <c r="I209" s="10"/>
      <c r="J209" s="10"/>
      <c r="K209" s="10"/>
      <c r="L209" s="12">
        <v>44895</v>
      </c>
      <c r="M209" s="7">
        <v>19610.02</v>
      </c>
      <c r="N209" s="7">
        <v>19800.099999999999</v>
      </c>
      <c r="O209" s="7">
        <v>19590.650000000001</v>
      </c>
      <c r="P209" s="7">
        <v>19740.64</v>
      </c>
      <c r="Q209" s="30">
        <f>((P209-M209)/M209)</f>
        <v>6.6608805090458334E-3</v>
      </c>
      <c r="R209" s="7"/>
      <c r="S209" s="7"/>
    </row>
    <row r="210" spans="1:19">
      <c r="A210" s="11">
        <v>44894</v>
      </c>
      <c r="B210" s="10">
        <v>127</v>
      </c>
      <c r="C210" s="10">
        <v>127</v>
      </c>
      <c r="D210" s="10">
        <v>127</v>
      </c>
      <c r="E210" s="10">
        <v>127</v>
      </c>
      <c r="F210" s="29">
        <f t="shared" si="3"/>
        <v>-4.975682753460535E-2</v>
      </c>
      <c r="G210" s="10"/>
      <c r="H210" s="10"/>
      <c r="I210" s="10"/>
      <c r="J210" s="10"/>
      <c r="K210" s="10"/>
      <c r="L210" s="12">
        <v>44894</v>
      </c>
      <c r="M210" s="7">
        <v>19490.88</v>
      </c>
      <c r="N210" s="7">
        <v>19652.439999999999</v>
      </c>
      <c r="O210" s="7">
        <v>19490.88</v>
      </c>
      <c r="P210" s="7">
        <v>19590.349999999999</v>
      </c>
      <c r="Q210" s="30">
        <f>((P210-M210)/M210)</f>
        <v>5.1034124677796751E-3</v>
      </c>
      <c r="R210" s="7"/>
      <c r="S210" s="7"/>
    </row>
    <row r="211" spans="1:19">
      <c r="A211" s="11">
        <v>44893</v>
      </c>
      <c r="B211" s="10">
        <v>133.65</v>
      </c>
      <c r="C211" s="10">
        <v>133.65</v>
      </c>
      <c r="D211" s="10">
        <v>133.65</v>
      </c>
      <c r="E211" s="10">
        <v>133.65</v>
      </c>
      <c r="F211" s="29">
        <f t="shared" si="3"/>
        <v>-4.9768929968005686E-2</v>
      </c>
      <c r="G211" s="10"/>
      <c r="H211" s="10"/>
      <c r="I211" s="10"/>
      <c r="J211" s="10"/>
      <c r="K211" s="10"/>
      <c r="L211" s="12">
        <v>44893</v>
      </c>
      <c r="M211" s="7">
        <v>19387.29</v>
      </c>
      <c r="N211" s="7">
        <v>19581.91</v>
      </c>
      <c r="O211" s="7">
        <v>19371.02</v>
      </c>
      <c r="P211" s="7">
        <v>19529.57</v>
      </c>
      <c r="Q211" s="30">
        <f>((P211-M211)/M211)</f>
        <v>7.3388286862165275E-3</v>
      </c>
      <c r="R211" s="7"/>
      <c r="S211" s="7"/>
    </row>
    <row r="212" spans="1:19">
      <c r="A212" s="11">
        <v>44890</v>
      </c>
      <c r="B212" s="10">
        <v>140.65</v>
      </c>
      <c r="C212" s="10">
        <v>144.94999999999999</v>
      </c>
      <c r="D212" s="10">
        <v>140.65</v>
      </c>
      <c r="E212" s="10">
        <v>140.65</v>
      </c>
      <c r="F212" s="29">
        <f t="shared" si="3"/>
        <v>-4.9983113812901082E-2</v>
      </c>
      <c r="G212" s="10"/>
      <c r="H212" s="10"/>
      <c r="I212" s="10"/>
      <c r="J212" s="10"/>
      <c r="K212" s="10"/>
      <c r="L212" s="12">
        <v>44890</v>
      </c>
      <c r="M212" s="7">
        <v>19461.759999999998</v>
      </c>
      <c r="N212" s="7">
        <v>19496.28</v>
      </c>
      <c r="O212" s="7">
        <v>19401.689999999999</v>
      </c>
      <c r="P212" s="7">
        <v>19468.330000000002</v>
      </c>
      <c r="Q212" s="30">
        <f>((P212-M212)/M212)</f>
        <v>3.3758508994065014E-4</v>
      </c>
      <c r="R212" s="7"/>
      <c r="S212" s="7"/>
    </row>
    <row r="213" spans="1:19">
      <c r="A213" s="11">
        <v>44889</v>
      </c>
      <c r="B213" s="10">
        <v>147.15</v>
      </c>
      <c r="C213" s="10">
        <v>156</v>
      </c>
      <c r="D213" s="10">
        <v>147.15</v>
      </c>
      <c r="E213" s="10">
        <v>148.05000000000001</v>
      </c>
      <c r="F213" s="29">
        <f t="shared" si="3"/>
        <v>-4.391346464320299E-2</v>
      </c>
      <c r="G213" s="10"/>
      <c r="H213" s="10"/>
      <c r="I213" s="10"/>
      <c r="J213" s="10"/>
      <c r="K213" s="10"/>
      <c r="L213" s="12">
        <v>44889</v>
      </c>
      <c r="M213" s="7">
        <v>19259.87</v>
      </c>
      <c r="N213" s="7">
        <v>19487</v>
      </c>
      <c r="O213" s="7">
        <v>19248.14</v>
      </c>
      <c r="P213" s="7">
        <v>19446.48</v>
      </c>
      <c r="Q213" s="30">
        <f>((P213-M213)/M213)</f>
        <v>9.6890581296758798E-3</v>
      </c>
      <c r="R213" s="7"/>
      <c r="S213" s="7"/>
    </row>
    <row r="214" spans="1:19">
      <c r="A214" s="11">
        <v>44888</v>
      </c>
      <c r="B214" s="10">
        <v>165</v>
      </c>
      <c r="C214" s="10">
        <v>165</v>
      </c>
      <c r="D214" s="10">
        <v>154.85</v>
      </c>
      <c r="E214" s="10">
        <v>154.85</v>
      </c>
      <c r="F214" s="29">
        <f t="shared" si="3"/>
        <v>-4.9708499539736085E-2</v>
      </c>
      <c r="G214" s="10"/>
      <c r="H214" s="10"/>
      <c r="I214" s="10"/>
      <c r="J214" s="10"/>
      <c r="K214" s="10"/>
      <c r="L214" s="12">
        <v>44888</v>
      </c>
      <c r="M214" s="7">
        <v>19296.439999999999</v>
      </c>
      <c r="N214" s="7">
        <v>19296.759999999998</v>
      </c>
      <c r="O214" s="7">
        <v>19200.400000000001</v>
      </c>
      <c r="P214" s="7">
        <v>19217.8</v>
      </c>
      <c r="Q214" s="30">
        <f>((P214-M214)/M214)</f>
        <v>-4.0753631239751698E-3</v>
      </c>
      <c r="R214" s="7"/>
      <c r="S214" s="7"/>
    </row>
    <row r="215" spans="1:19">
      <c r="A215" s="11">
        <v>44887</v>
      </c>
      <c r="B215" s="10">
        <v>167.3</v>
      </c>
      <c r="C215" s="10">
        <v>167.3</v>
      </c>
      <c r="D215" s="10">
        <v>158.05000000000001</v>
      </c>
      <c r="E215" s="10">
        <v>162.94999999999999</v>
      </c>
      <c r="F215" s="29">
        <f t="shared" si="3"/>
        <v>-1.5705225007550724E-2</v>
      </c>
      <c r="G215" s="10"/>
      <c r="H215" s="10"/>
      <c r="I215" s="10"/>
      <c r="J215" s="10"/>
      <c r="K215" s="10"/>
      <c r="L215" s="12">
        <v>44887</v>
      </c>
      <c r="M215" s="7">
        <v>19102.05</v>
      </c>
      <c r="N215" s="7">
        <v>19208.27</v>
      </c>
      <c r="O215" s="7">
        <v>19087.740000000002</v>
      </c>
      <c r="P215" s="7">
        <v>19196</v>
      </c>
      <c r="Q215" s="30">
        <f>((P215-M215)/M215)</f>
        <v>4.9183202849956281E-3</v>
      </c>
      <c r="R215" s="7"/>
      <c r="S215" s="7"/>
    </row>
    <row r="216" spans="1:19">
      <c r="A216" s="11">
        <v>44886</v>
      </c>
      <c r="B216" s="10">
        <v>157</v>
      </c>
      <c r="C216" s="10">
        <v>169</v>
      </c>
      <c r="D216" s="10">
        <v>155.1</v>
      </c>
      <c r="E216" s="10">
        <v>165.55</v>
      </c>
      <c r="F216" s="29">
        <f t="shared" si="3"/>
        <v>1.4088820826952597E-2</v>
      </c>
      <c r="G216" s="10"/>
      <c r="H216" s="10"/>
      <c r="I216" s="10"/>
      <c r="J216" s="10"/>
      <c r="K216" s="10"/>
      <c r="L216" s="12">
        <v>44886</v>
      </c>
      <c r="M216" s="7">
        <v>19207.77</v>
      </c>
      <c r="N216" s="7">
        <v>19207.77</v>
      </c>
      <c r="O216" s="7">
        <v>19081.72</v>
      </c>
      <c r="P216" s="7">
        <v>19108.11</v>
      </c>
      <c r="Q216" s="30">
        <f>((P216-M216)/M216)</f>
        <v>-5.188525268680323E-3</v>
      </c>
      <c r="R216" s="7"/>
      <c r="S216" s="7"/>
    </row>
    <row r="217" spans="1:19">
      <c r="A217" s="11">
        <v>44883</v>
      </c>
      <c r="B217" s="10">
        <v>171.8</v>
      </c>
      <c r="C217" s="10">
        <v>174</v>
      </c>
      <c r="D217" s="10">
        <v>163.25</v>
      </c>
      <c r="E217" s="10">
        <v>163.25</v>
      </c>
      <c r="F217" s="29">
        <f t="shared" si="3"/>
        <v>-4.9767171129220085E-2</v>
      </c>
      <c r="G217" s="10"/>
      <c r="H217" s="10"/>
      <c r="I217" s="10"/>
      <c r="J217" s="10"/>
      <c r="K217" s="10"/>
      <c r="L217" s="12">
        <v>44883</v>
      </c>
      <c r="M217" s="7">
        <v>19340.900000000001</v>
      </c>
      <c r="N217" s="7">
        <v>19361.54</v>
      </c>
      <c r="O217" s="7">
        <v>19170.75</v>
      </c>
      <c r="P217" s="7">
        <v>19271.09</v>
      </c>
      <c r="Q217" s="30">
        <f>((P217-M217)/M217)</f>
        <v>-3.6094494051466738E-3</v>
      </c>
      <c r="R217" s="7"/>
      <c r="S217" s="7"/>
    </row>
    <row r="218" spans="1:19">
      <c r="A218" s="11">
        <v>44882</v>
      </c>
      <c r="B218" s="10">
        <v>183</v>
      </c>
      <c r="C218" s="10">
        <v>183</v>
      </c>
      <c r="D218" s="10">
        <v>166.05</v>
      </c>
      <c r="E218" s="10">
        <v>171.8</v>
      </c>
      <c r="F218" s="29">
        <f t="shared" si="3"/>
        <v>-1.6881258941344714E-2</v>
      </c>
      <c r="G218" s="10"/>
      <c r="H218" s="10"/>
      <c r="I218" s="10"/>
      <c r="J218" s="10"/>
      <c r="K218" s="10"/>
      <c r="L218" s="12">
        <v>44882</v>
      </c>
      <c r="M218" s="7">
        <v>19319.64</v>
      </c>
      <c r="N218" s="7">
        <v>19387.52</v>
      </c>
      <c r="O218" s="7">
        <v>19277.87</v>
      </c>
      <c r="P218" s="7">
        <v>19309.77</v>
      </c>
      <c r="Q218" s="30">
        <f>((P218-M218)/M218)</f>
        <v>-5.1087908470338894E-4</v>
      </c>
      <c r="R218" s="7"/>
      <c r="S218" s="7"/>
    </row>
    <row r="219" spans="1:19">
      <c r="A219" s="11">
        <v>44881</v>
      </c>
      <c r="B219" s="10">
        <v>174.8</v>
      </c>
      <c r="C219" s="10">
        <v>175.1</v>
      </c>
      <c r="D219" s="10">
        <v>167.25</v>
      </c>
      <c r="E219" s="10">
        <v>174.75</v>
      </c>
      <c r="F219" s="29">
        <f t="shared" si="3"/>
        <v>4.7661870503597048E-2</v>
      </c>
      <c r="G219" s="10"/>
      <c r="H219" s="10"/>
      <c r="I219" s="10"/>
      <c r="J219" s="10"/>
      <c r="K219" s="10"/>
      <c r="L219" s="12">
        <v>44881</v>
      </c>
      <c r="M219" s="7">
        <v>19318.11</v>
      </c>
      <c r="N219" s="7">
        <v>19409.12</v>
      </c>
      <c r="O219" s="7">
        <v>19308.32</v>
      </c>
      <c r="P219" s="7">
        <v>19375.73</v>
      </c>
      <c r="Q219" s="30">
        <f>((P219-M219)/M219)</f>
        <v>2.9826934415426239E-3</v>
      </c>
      <c r="R219" s="7"/>
      <c r="S219" s="7"/>
    </row>
    <row r="220" spans="1:19">
      <c r="A220" s="11">
        <v>44880</v>
      </c>
      <c r="B220" s="10">
        <v>158</v>
      </c>
      <c r="C220" s="10">
        <v>166.8</v>
      </c>
      <c r="D220" s="10">
        <v>155.19999999999999</v>
      </c>
      <c r="E220" s="10">
        <v>166.8</v>
      </c>
      <c r="F220" s="29">
        <f t="shared" si="3"/>
        <v>4.9716803020767815E-2</v>
      </c>
      <c r="G220" s="10"/>
      <c r="H220" s="10"/>
      <c r="I220" s="10"/>
      <c r="J220" s="10"/>
      <c r="K220" s="10"/>
      <c r="L220" s="12">
        <v>44880</v>
      </c>
      <c r="M220" s="7">
        <v>19294.13</v>
      </c>
      <c r="N220" s="7">
        <v>19393.25</v>
      </c>
      <c r="O220" s="7">
        <v>19242.099999999999</v>
      </c>
      <c r="P220" s="7">
        <v>19368.96</v>
      </c>
      <c r="Q220" s="30">
        <f>((P220-M220)/M220)</f>
        <v>3.8783816632311538E-3</v>
      </c>
      <c r="R220" s="7"/>
      <c r="S220" s="7"/>
    </row>
    <row r="221" spans="1:19">
      <c r="A221" s="11">
        <v>44879</v>
      </c>
      <c r="B221" s="10">
        <v>153.5</v>
      </c>
      <c r="C221" s="10">
        <v>159.9</v>
      </c>
      <c r="D221" s="10">
        <v>153.5</v>
      </c>
      <c r="E221" s="10">
        <v>158.9</v>
      </c>
      <c r="F221" s="29">
        <f t="shared" si="3"/>
        <v>1.2746972594008922E-2</v>
      </c>
      <c r="G221" s="10"/>
      <c r="H221" s="10"/>
      <c r="I221" s="10"/>
      <c r="J221" s="10"/>
      <c r="K221" s="10"/>
      <c r="L221" s="12">
        <v>44879</v>
      </c>
      <c r="M221" s="7">
        <v>19322.72</v>
      </c>
      <c r="N221" s="7">
        <v>19375.689999999999</v>
      </c>
      <c r="O221" s="7">
        <v>19281.11</v>
      </c>
      <c r="P221" s="7">
        <v>19296.650000000001</v>
      </c>
      <c r="Q221" s="30">
        <f>((P221-M221)/M221)</f>
        <v>-1.3491889340630982E-3</v>
      </c>
      <c r="R221" s="7"/>
      <c r="S221" s="7"/>
    </row>
    <row r="222" spans="1:19">
      <c r="A222" s="11">
        <v>44876</v>
      </c>
      <c r="B222" s="10">
        <v>156</v>
      </c>
      <c r="C222" s="10">
        <v>159.1</v>
      </c>
      <c r="D222" s="10">
        <v>148.30000000000001</v>
      </c>
      <c r="E222" s="10">
        <v>156.9</v>
      </c>
      <c r="F222" s="29">
        <f t="shared" si="3"/>
        <v>2.4820378837361278E-2</v>
      </c>
      <c r="G222" s="10"/>
      <c r="H222" s="10"/>
      <c r="I222" s="10"/>
      <c r="J222" s="10"/>
      <c r="K222" s="10"/>
      <c r="L222" s="12">
        <v>44876</v>
      </c>
      <c r="M222" s="7">
        <v>19204.68</v>
      </c>
      <c r="N222" s="7">
        <v>19340.37</v>
      </c>
      <c r="O222" s="7">
        <v>19204.68</v>
      </c>
      <c r="P222" s="7">
        <v>19328.830000000002</v>
      </c>
      <c r="Q222" s="30">
        <f>((P222-M222)/M222)</f>
        <v>6.4645700943729055E-3</v>
      </c>
      <c r="R222" s="7"/>
      <c r="S222" s="7"/>
    </row>
    <row r="223" spans="1:19">
      <c r="A223" s="11">
        <v>44875</v>
      </c>
      <c r="B223" s="10">
        <v>149.6</v>
      </c>
      <c r="C223" s="10">
        <v>155.44999999999999</v>
      </c>
      <c r="D223" s="10">
        <v>148</v>
      </c>
      <c r="E223" s="10">
        <v>153.1</v>
      </c>
      <c r="F223" s="29">
        <f t="shared" si="3"/>
        <v>2.3737880307589318E-2</v>
      </c>
      <c r="G223" s="10"/>
      <c r="H223" s="10"/>
      <c r="I223" s="10"/>
      <c r="J223" s="10"/>
      <c r="K223" s="10"/>
      <c r="L223" s="12">
        <v>44875</v>
      </c>
      <c r="M223" s="7">
        <v>18977.93</v>
      </c>
      <c r="N223" s="7">
        <v>19069.07</v>
      </c>
      <c r="O223" s="7">
        <v>18935.68</v>
      </c>
      <c r="P223" s="7">
        <v>18995.07</v>
      </c>
      <c r="Q223" s="30">
        <f>((P223-M223)/M223)</f>
        <v>9.0315434823499811E-4</v>
      </c>
      <c r="R223" s="7"/>
      <c r="S223" s="7"/>
    </row>
    <row r="224" spans="1:19">
      <c r="A224" s="11">
        <v>44874</v>
      </c>
      <c r="B224" s="10">
        <v>157</v>
      </c>
      <c r="C224" s="10">
        <v>157</v>
      </c>
      <c r="D224" s="10">
        <v>146.05000000000001</v>
      </c>
      <c r="E224" s="10">
        <v>149.55000000000001</v>
      </c>
      <c r="F224" s="29">
        <f t="shared" si="3"/>
        <v>-2.7000650618087037E-2</v>
      </c>
      <c r="G224" s="10"/>
      <c r="H224" s="10"/>
      <c r="I224" s="10"/>
      <c r="J224" s="10"/>
      <c r="K224" s="10"/>
      <c r="L224" s="12">
        <v>44874</v>
      </c>
      <c r="M224" s="7">
        <v>19215.04</v>
      </c>
      <c r="N224" s="7">
        <v>19259.669999999998</v>
      </c>
      <c r="O224" s="7">
        <v>19088.810000000001</v>
      </c>
      <c r="P224" s="7">
        <v>19128.53</v>
      </c>
      <c r="Q224" s="30">
        <f>((P224-M224)/M224)</f>
        <v>-4.5022024414209929E-3</v>
      </c>
      <c r="R224" s="7"/>
      <c r="S224" s="7"/>
    </row>
    <row r="225" spans="1:19">
      <c r="A225" s="11">
        <v>44872</v>
      </c>
      <c r="B225" s="10">
        <v>153.30000000000001</v>
      </c>
      <c r="C225" s="10">
        <v>157.75</v>
      </c>
      <c r="D225" s="10">
        <v>150.25</v>
      </c>
      <c r="E225" s="10">
        <v>153.69999999999999</v>
      </c>
      <c r="F225" s="29">
        <f t="shared" si="3"/>
        <v>2.2961730449251171E-2</v>
      </c>
      <c r="G225" s="10"/>
      <c r="H225" s="10"/>
      <c r="I225" s="10"/>
      <c r="J225" s="10"/>
      <c r="K225" s="10"/>
      <c r="L225" s="12">
        <v>44872</v>
      </c>
      <c r="M225" s="7">
        <v>19160.080000000002</v>
      </c>
      <c r="N225" s="7">
        <v>19232.43</v>
      </c>
      <c r="O225" s="7">
        <v>19033.03</v>
      </c>
      <c r="P225" s="7">
        <v>19175.439999999999</v>
      </c>
      <c r="Q225" s="30">
        <f>((P225-M225)/M225)</f>
        <v>8.0166679888585756E-4</v>
      </c>
      <c r="R225" s="7"/>
      <c r="S225" s="7"/>
    </row>
    <row r="226" spans="1:19">
      <c r="A226" s="11">
        <v>44869</v>
      </c>
      <c r="B226" s="10">
        <v>154</v>
      </c>
      <c r="C226" s="10">
        <v>154</v>
      </c>
      <c r="D226" s="10">
        <v>147.19999999999999</v>
      </c>
      <c r="E226" s="10">
        <v>150.25</v>
      </c>
      <c r="F226" s="29">
        <f t="shared" si="3"/>
        <v>-1.0536713862364138E-2</v>
      </c>
      <c r="G226" s="10"/>
      <c r="H226" s="10"/>
      <c r="I226" s="10"/>
      <c r="J226" s="10"/>
      <c r="K226" s="10"/>
      <c r="L226" s="12">
        <v>44869</v>
      </c>
      <c r="M226" s="7">
        <v>18985.98</v>
      </c>
      <c r="N226" s="7">
        <v>19103.77</v>
      </c>
      <c r="O226" s="7">
        <v>18981.419999999998</v>
      </c>
      <c r="P226" s="7">
        <v>19087.14</v>
      </c>
      <c r="Q226" s="30">
        <f>((P226-M226)/M226)</f>
        <v>5.3281421343538684E-3</v>
      </c>
      <c r="R226" s="7"/>
      <c r="S226" s="7"/>
    </row>
    <row r="227" spans="1:19">
      <c r="A227" s="11">
        <v>44868</v>
      </c>
      <c r="B227" s="10">
        <v>157</v>
      </c>
      <c r="C227" s="10">
        <v>157</v>
      </c>
      <c r="D227" s="10">
        <v>146.75</v>
      </c>
      <c r="E227" s="10">
        <v>151.85</v>
      </c>
      <c r="F227" s="29">
        <f t="shared" si="3"/>
        <v>6.5897858319600869E-4</v>
      </c>
      <c r="G227" s="10"/>
      <c r="H227" s="10"/>
      <c r="I227" s="10"/>
      <c r="J227" s="10"/>
      <c r="K227" s="10"/>
      <c r="L227" s="12">
        <v>44868</v>
      </c>
      <c r="M227" s="7">
        <v>18922.849999999999</v>
      </c>
      <c r="N227" s="7">
        <v>19074.79</v>
      </c>
      <c r="O227" s="7">
        <v>18915.900000000001</v>
      </c>
      <c r="P227" s="7">
        <v>19021.84</v>
      </c>
      <c r="Q227" s="30">
        <f>((P227-M227)/M227)</f>
        <v>5.2312415941574136E-3</v>
      </c>
      <c r="R227" s="7"/>
      <c r="S227" s="7"/>
    </row>
    <row r="228" spans="1:19">
      <c r="A228" s="11">
        <v>44867</v>
      </c>
      <c r="B228" s="10">
        <v>149</v>
      </c>
      <c r="C228" s="10">
        <v>157</v>
      </c>
      <c r="D228" s="10">
        <v>146</v>
      </c>
      <c r="E228" s="10">
        <v>151.75</v>
      </c>
      <c r="F228" s="29">
        <f t="shared" si="3"/>
        <v>6.2997347480105341E-3</v>
      </c>
      <c r="G228" s="10"/>
      <c r="H228" s="10"/>
      <c r="I228" s="10"/>
      <c r="J228" s="10"/>
      <c r="K228" s="10"/>
      <c r="L228" s="12">
        <v>44867</v>
      </c>
      <c r="M228" s="7">
        <v>19122.22</v>
      </c>
      <c r="N228" s="7">
        <v>19142.2</v>
      </c>
      <c r="O228" s="7">
        <v>19016.29</v>
      </c>
      <c r="P228" s="7">
        <v>19047.3</v>
      </c>
      <c r="Q228" s="30">
        <f>((P228-M228)/M228)</f>
        <v>-3.9179551328246348E-3</v>
      </c>
      <c r="R228" s="7"/>
      <c r="S228" s="7"/>
    </row>
    <row r="229" spans="1:19">
      <c r="A229" s="11">
        <v>44866</v>
      </c>
      <c r="B229" s="10">
        <v>151</v>
      </c>
      <c r="C229" s="10">
        <v>154.5</v>
      </c>
      <c r="D229" s="10">
        <v>146.6</v>
      </c>
      <c r="E229" s="10">
        <v>150.80000000000001</v>
      </c>
      <c r="F229" s="29">
        <f t="shared" si="3"/>
        <v>0</v>
      </c>
      <c r="G229" s="10"/>
      <c r="H229" s="10"/>
      <c r="I229" s="10"/>
      <c r="J229" s="10"/>
      <c r="K229" s="10"/>
      <c r="L229" s="12">
        <v>44866</v>
      </c>
      <c r="M229" s="7">
        <v>19056.2</v>
      </c>
      <c r="N229" s="7">
        <v>19142.650000000001</v>
      </c>
      <c r="O229" s="7">
        <v>19023.79</v>
      </c>
      <c r="P229" s="7">
        <v>19113.07</v>
      </c>
      <c r="Q229" s="30">
        <f>((P229-M229)/M229)</f>
        <v>2.9843305590830796E-3</v>
      </c>
      <c r="R229" s="7"/>
      <c r="S229" s="7"/>
    </row>
    <row r="230" spans="1:19">
      <c r="A230" s="11">
        <v>44865</v>
      </c>
      <c r="B230" s="10">
        <v>142.30000000000001</v>
      </c>
      <c r="C230" s="10">
        <v>154</v>
      </c>
      <c r="D230" s="10">
        <v>142.30000000000001</v>
      </c>
      <c r="E230" s="10">
        <v>150.80000000000001</v>
      </c>
      <c r="F230" s="29">
        <f t="shared" si="3"/>
        <v>7.348029392117721E-3</v>
      </c>
      <c r="G230" s="10"/>
      <c r="H230" s="10"/>
      <c r="I230" s="10"/>
      <c r="J230" s="10"/>
      <c r="K230" s="10"/>
      <c r="L230" s="12">
        <v>44865</v>
      </c>
      <c r="M230" s="7">
        <v>18816.84</v>
      </c>
      <c r="N230" s="7">
        <v>18981.97</v>
      </c>
      <c r="O230" s="7">
        <v>18816.84</v>
      </c>
      <c r="P230" s="7">
        <v>18969.25</v>
      </c>
      <c r="Q230" s="30">
        <f>((P230-M230)/M230)</f>
        <v>8.0996596665539947E-3</v>
      </c>
      <c r="R230" s="7"/>
      <c r="S230" s="7"/>
    </row>
    <row r="231" spans="1:19">
      <c r="A231" s="11">
        <v>44862</v>
      </c>
      <c r="B231" s="10">
        <v>148.5</v>
      </c>
      <c r="C231" s="10">
        <v>155</v>
      </c>
      <c r="D231" s="10">
        <v>145.19999999999999</v>
      </c>
      <c r="E231" s="10">
        <v>149.69999999999999</v>
      </c>
      <c r="F231" s="29">
        <f t="shared" si="3"/>
        <v>-1.1881188118811956E-2</v>
      </c>
      <c r="G231" s="10"/>
      <c r="H231" s="10"/>
      <c r="I231" s="10"/>
      <c r="J231" s="10"/>
      <c r="K231" s="10"/>
      <c r="L231" s="12">
        <v>44862</v>
      </c>
      <c r="M231" s="7">
        <v>18679.78</v>
      </c>
      <c r="N231" s="7">
        <v>18791.82</v>
      </c>
      <c r="O231" s="7">
        <v>18668.47</v>
      </c>
      <c r="P231" s="7">
        <v>18732.63</v>
      </c>
      <c r="Q231" s="30">
        <f>((P231-M231)/M231)</f>
        <v>2.8292624431338156E-3</v>
      </c>
      <c r="R231" s="7"/>
      <c r="S231" s="7"/>
    </row>
    <row r="232" spans="1:19">
      <c r="A232" s="11">
        <v>44861</v>
      </c>
      <c r="B232" s="10">
        <v>153.5</v>
      </c>
      <c r="C232" s="10">
        <v>159.55000000000001</v>
      </c>
      <c r="D232" s="10">
        <v>150.80000000000001</v>
      </c>
      <c r="E232" s="10">
        <v>151.5</v>
      </c>
      <c r="F232" s="29">
        <f t="shared" si="3"/>
        <v>-2.3525620367386434E-2</v>
      </c>
      <c r="G232" s="10"/>
      <c r="H232" s="10"/>
      <c r="I232" s="10"/>
      <c r="J232" s="10"/>
      <c r="K232" s="10"/>
      <c r="L232" s="12">
        <v>44861</v>
      </c>
      <c r="M232" s="7">
        <v>18675.43</v>
      </c>
      <c r="N232" s="7">
        <v>18732.14</v>
      </c>
      <c r="O232" s="7">
        <v>18598</v>
      </c>
      <c r="P232" s="7">
        <v>18682.23</v>
      </c>
      <c r="Q232" s="30">
        <f>((P232-M232)/M232)</f>
        <v>3.6411477540272284E-4</v>
      </c>
      <c r="R232" s="7"/>
      <c r="S232" s="7"/>
    </row>
    <row r="233" spans="1:19">
      <c r="A233" s="11">
        <v>44859</v>
      </c>
      <c r="B233" s="10">
        <v>158.30000000000001</v>
      </c>
      <c r="C233" s="10">
        <v>160.5</v>
      </c>
      <c r="D233" s="10">
        <v>152.15</v>
      </c>
      <c r="E233" s="10">
        <v>155.15</v>
      </c>
      <c r="F233" s="29">
        <f t="shared" si="3"/>
        <v>-1.9898926089703131E-2</v>
      </c>
      <c r="G233" s="10"/>
      <c r="H233" s="10"/>
      <c r="I233" s="10"/>
      <c r="J233" s="10"/>
      <c r="K233" s="10"/>
      <c r="L233" s="12">
        <v>44859</v>
      </c>
      <c r="M233" s="7">
        <v>18721.810000000001</v>
      </c>
      <c r="N233" s="7">
        <v>18743.25</v>
      </c>
      <c r="O233" s="7">
        <v>18579.05</v>
      </c>
      <c r="P233" s="7">
        <v>18595.21</v>
      </c>
      <c r="Q233" s="30">
        <f>((P233-M233)/M233)</f>
        <v>-6.7621666922163069E-3</v>
      </c>
      <c r="R233" s="7"/>
      <c r="S233" s="7"/>
    </row>
    <row r="234" spans="1:19">
      <c r="A234" s="11">
        <v>44858</v>
      </c>
      <c r="B234" s="10">
        <v>161.55000000000001</v>
      </c>
      <c r="C234" s="10">
        <v>161.55000000000001</v>
      </c>
      <c r="D234" s="10">
        <v>150</v>
      </c>
      <c r="E234" s="10">
        <v>158.30000000000001</v>
      </c>
      <c r="F234" s="29">
        <f t="shared" si="3"/>
        <v>2.3601681215648273E-2</v>
      </c>
      <c r="G234" s="10"/>
      <c r="H234" s="10"/>
      <c r="I234" s="10"/>
      <c r="J234" s="10"/>
      <c r="K234" s="10"/>
      <c r="L234" s="12">
        <v>44858</v>
      </c>
      <c r="M234" s="7">
        <v>18669.43</v>
      </c>
      <c r="N234" s="7">
        <v>18726.7</v>
      </c>
      <c r="O234" s="7">
        <v>18658.25</v>
      </c>
      <c r="P234" s="7">
        <v>18675.37</v>
      </c>
      <c r="Q234" s="30">
        <f>((P234-M234)/M234)</f>
        <v>3.1816718560763186E-4</v>
      </c>
      <c r="R234" s="7"/>
      <c r="S234" s="7"/>
    </row>
    <row r="235" spans="1:19">
      <c r="A235" s="11">
        <v>44855</v>
      </c>
      <c r="B235" s="10">
        <v>158.5</v>
      </c>
      <c r="C235" s="10">
        <v>158.5</v>
      </c>
      <c r="D235" s="10">
        <v>153.19999999999999</v>
      </c>
      <c r="E235" s="10">
        <v>154.65</v>
      </c>
      <c r="F235" s="29">
        <f t="shared" si="3"/>
        <v>1.277013752455807E-2</v>
      </c>
      <c r="G235" s="10"/>
      <c r="H235" s="10"/>
      <c r="I235" s="10"/>
      <c r="J235" s="10"/>
      <c r="K235" s="10"/>
      <c r="L235" s="12">
        <v>44855</v>
      </c>
      <c r="M235" s="7">
        <v>18548.57</v>
      </c>
      <c r="N235" s="7">
        <v>18607.77</v>
      </c>
      <c r="O235" s="7">
        <v>18456.52</v>
      </c>
      <c r="P235" s="7">
        <v>18515.11</v>
      </c>
      <c r="Q235" s="30">
        <f>((P235-M235)/M235)</f>
        <v>-1.8039126466352462E-3</v>
      </c>
      <c r="R235" s="7"/>
      <c r="S235" s="7"/>
    </row>
    <row r="236" spans="1:19">
      <c r="A236" s="11">
        <v>44854</v>
      </c>
      <c r="B236" s="10">
        <v>154</v>
      </c>
      <c r="C236" s="10">
        <v>154.19999999999999</v>
      </c>
      <c r="D236" s="10">
        <v>144.55000000000001</v>
      </c>
      <c r="E236" s="10">
        <v>152.69999999999999</v>
      </c>
      <c r="F236" s="29">
        <f t="shared" si="3"/>
        <v>1.0254713860403459E-2</v>
      </c>
      <c r="G236" s="10"/>
      <c r="H236" s="10"/>
      <c r="I236" s="10"/>
      <c r="J236" s="10"/>
      <c r="K236" s="10"/>
      <c r="L236" s="12">
        <v>44854</v>
      </c>
      <c r="M236" s="7">
        <v>18356.759999999998</v>
      </c>
      <c r="N236" s="7">
        <v>18521.310000000001</v>
      </c>
      <c r="O236" s="7">
        <v>18346.75</v>
      </c>
      <c r="P236" s="7">
        <v>18499.349999999999</v>
      </c>
      <c r="Q236" s="30">
        <f>((P236-M236)/M236)</f>
        <v>7.7677106417472453E-3</v>
      </c>
      <c r="R236" s="7"/>
      <c r="S236" s="7"/>
    </row>
    <row r="237" spans="1:19">
      <c r="A237" s="11">
        <v>44853</v>
      </c>
      <c r="B237" s="10">
        <v>153.69999999999999</v>
      </c>
      <c r="C237" s="10">
        <v>153.69999999999999</v>
      </c>
      <c r="D237" s="10">
        <v>149.35</v>
      </c>
      <c r="E237" s="10">
        <v>151.15</v>
      </c>
      <c r="F237" s="29">
        <f t="shared" si="3"/>
        <v>3.2445355191256832E-2</v>
      </c>
      <c r="G237" s="10"/>
      <c r="H237" s="10"/>
      <c r="I237" s="10"/>
      <c r="J237" s="10"/>
      <c r="K237" s="10"/>
      <c r="L237" s="12">
        <v>44853</v>
      </c>
      <c r="M237" s="7">
        <v>18486.37</v>
      </c>
      <c r="N237" s="7">
        <v>18545.84</v>
      </c>
      <c r="O237" s="7">
        <v>18402.87</v>
      </c>
      <c r="P237" s="7">
        <v>18444.169999999998</v>
      </c>
      <c r="Q237" s="30">
        <f>((P237-M237)/M237)</f>
        <v>-2.2827629220880429E-3</v>
      </c>
      <c r="R237" s="7"/>
      <c r="S237" s="7"/>
    </row>
    <row r="238" spans="1:19">
      <c r="A238" s="11">
        <v>44852</v>
      </c>
      <c r="B238" s="10">
        <v>139.4</v>
      </c>
      <c r="C238" s="10">
        <v>147</v>
      </c>
      <c r="D238" s="10">
        <v>135</v>
      </c>
      <c r="E238" s="10">
        <v>146.4</v>
      </c>
      <c r="F238" s="29">
        <f t="shared" si="3"/>
        <v>4.4222539229672023E-2</v>
      </c>
      <c r="G238" s="10"/>
      <c r="H238" s="10"/>
      <c r="I238" s="10"/>
      <c r="J238" s="10"/>
      <c r="K238" s="10"/>
      <c r="L238" s="12">
        <v>44852</v>
      </c>
      <c r="M238" s="7">
        <v>18340.22</v>
      </c>
      <c r="N238" s="7">
        <v>18459.91</v>
      </c>
      <c r="O238" s="7">
        <v>18340.22</v>
      </c>
      <c r="P238" s="7">
        <v>18416.25</v>
      </c>
      <c r="Q238" s="30">
        <f>((P238-M238)/M238)</f>
        <v>4.1455336958879903E-3</v>
      </c>
      <c r="R238" s="7"/>
      <c r="S238" s="7"/>
    </row>
    <row r="239" spans="1:19">
      <c r="A239" s="11">
        <v>44851</v>
      </c>
      <c r="B239" s="10">
        <v>140.25</v>
      </c>
      <c r="C239" s="10">
        <v>140.25</v>
      </c>
      <c r="D239" s="10">
        <v>138.25</v>
      </c>
      <c r="E239" s="10">
        <v>140.19999999999999</v>
      </c>
      <c r="F239" s="29">
        <f t="shared" si="3"/>
        <v>4.9401197604790378E-2</v>
      </c>
      <c r="G239" s="10"/>
      <c r="H239" s="10"/>
      <c r="I239" s="10"/>
      <c r="J239" s="10"/>
      <c r="K239" s="10"/>
      <c r="L239" s="12">
        <v>44851</v>
      </c>
      <c r="M239" s="7">
        <v>18050.93</v>
      </c>
      <c r="N239" s="7">
        <v>18251.5</v>
      </c>
      <c r="O239" s="7">
        <v>18010.89</v>
      </c>
      <c r="P239" s="7">
        <v>18238.259999999998</v>
      </c>
      <c r="Q239" s="30">
        <f>((P239-M239)/M239)</f>
        <v>1.0377858647726078E-2</v>
      </c>
      <c r="R239" s="7"/>
      <c r="S239" s="7"/>
    </row>
    <row r="240" spans="1:19">
      <c r="A240" s="11">
        <v>44848</v>
      </c>
      <c r="B240" s="10">
        <v>134.15</v>
      </c>
      <c r="C240" s="10">
        <v>136.5</v>
      </c>
      <c r="D240" s="10">
        <v>131.05000000000001</v>
      </c>
      <c r="E240" s="10">
        <v>133.6</v>
      </c>
      <c r="F240" s="29">
        <f t="shared" si="3"/>
        <v>1.5969581749049385E-2</v>
      </c>
      <c r="G240" s="10"/>
      <c r="H240" s="10"/>
      <c r="I240" s="10"/>
      <c r="J240" s="10"/>
      <c r="K240" s="10"/>
      <c r="L240" s="12">
        <v>44848</v>
      </c>
      <c r="M240" s="7">
        <v>18203.240000000002</v>
      </c>
      <c r="N240" s="7">
        <v>18270.91</v>
      </c>
      <c r="O240" s="7">
        <v>18084.349999999999</v>
      </c>
      <c r="P240" s="7">
        <v>18104.080000000002</v>
      </c>
      <c r="Q240" s="30">
        <f>((P240-M240)/M240)</f>
        <v>-5.4473818946517132E-3</v>
      </c>
      <c r="R240" s="7"/>
      <c r="S240" s="7"/>
    </row>
    <row r="241" spans="1:19">
      <c r="A241" s="11">
        <v>44847</v>
      </c>
      <c r="B241" s="10">
        <v>135</v>
      </c>
      <c r="C241" s="10">
        <v>138</v>
      </c>
      <c r="D241" s="10">
        <v>126</v>
      </c>
      <c r="E241" s="10">
        <v>131.5</v>
      </c>
      <c r="F241" s="29">
        <f t="shared" si="3"/>
        <v>-2.6545316647705298E-3</v>
      </c>
      <c r="G241" s="10"/>
      <c r="H241" s="10"/>
      <c r="I241" s="10"/>
      <c r="J241" s="10"/>
      <c r="K241" s="10"/>
      <c r="L241" s="12">
        <v>44847</v>
      </c>
      <c r="M241" s="7">
        <v>18007.22</v>
      </c>
      <c r="N241" s="7">
        <v>18027.5</v>
      </c>
      <c r="O241" s="7">
        <v>17863.740000000002</v>
      </c>
      <c r="P241" s="7">
        <v>17922.52</v>
      </c>
      <c r="Q241" s="30">
        <f>((P241-M241)/M241)</f>
        <v>-4.7036688617121758E-3</v>
      </c>
      <c r="R241" s="7"/>
      <c r="S241" s="7"/>
    </row>
    <row r="242" spans="1:19">
      <c r="A242" s="11">
        <v>44846</v>
      </c>
      <c r="B242" s="10">
        <v>131.05000000000001</v>
      </c>
      <c r="C242" s="10">
        <v>137.30000000000001</v>
      </c>
      <c r="D242" s="10">
        <v>129</v>
      </c>
      <c r="E242" s="10">
        <v>131.85</v>
      </c>
      <c r="F242" s="29">
        <f t="shared" si="3"/>
        <v>-1.3468013468013552E-2</v>
      </c>
      <c r="G242" s="10"/>
      <c r="H242" s="10"/>
      <c r="I242" s="10"/>
      <c r="J242" s="10"/>
      <c r="K242" s="10"/>
      <c r="L242" s="12">
        <v>44846</v>
      </c>
      <c r="M242" s="7">
        <v>17931.36</v>
      </c>
      <c r="N242" s="7">
        <v>18055.79</v>
      </c>
      <c r="O242" s="7">
        <v>17864.150000000001</v>
      </c>
      <c r="P242" s="7">
        <v>18035.72</v>
      </c>
      <c r="Q242" s="30">
        <f>((P242-M242)/M242)</f>
        <v>5.8199712682139321E-3</v>
      </c>
      <c r="R242" s="7"/>
      <c r="S242" s="7"/>
    </row>
    <row r="243" spans="1:19">
      <c r="A243" s="11">
        <v>44845</v>
      </c>
      <c r="B243" s="10">
        <v>140.5</v>
      </c>
      <c r="C243" s="10">
        <v>140.5</v>
      </c>
      <c r="D243" s="10">
        <v>131.4</v>
      </c>
      <c r="E243" s="10">
        <v>133.65</v>
      </c>
      <c r="F243" s="29">
        <f t="shared" si="3"/>
        <v>-1.5832106038291646E-2</v>
      </c>
      <c r="G243" s="10"/>
      <c r="H243" s="10"/>
      <c r="I243" s="10"/>
      <c r="J243" s="10"/>
      <c r="K243" s="10"/>
      <c r="L243" s="12">
        <v>44845</v>
      </c>
      <c r="M243" s="7">
        <v>18166.509999999998</v>
      </c>
      <c r="N243" s="7">
        <v>18174.240000000002</v>
      </c>
      <c r="O243" s="7">
        <v>17855.63</v>
      </c>
      <c r="P243" s="7">
        <v>17884.32</v>
      </c>
      <c r="Q243" s="30">
        <f>((P243-M243)/M243)</f>
        <v>-1.5533528454282013E-2</v>
      </c>
      <c r="R243" s="7"/>
      <c r="S243" s="7"/>
    </row>
    <row r="244" spans="1:19">
      <c r="A244" s="11">
        <v>44844</v>
      </c>
      <c r="B244" s="10">
        <v>141.9</v>
      </c>
      <c r="C244" s="10">
        <v>141.9</v>
      </c>
      <c r="D244" s="10">
        <v>128.85</v>
      </c>
      <c r="E244" s="10">
        <v>135.80000000000001</v>
      </c>
      <c r="F244" s="29">
        <f t="shared" si="3"/>
        <v>1.4749262536874414E-3</v>
      </c>
      <c r="G244" s="10"/>
      <c r="H244" s="10"/>
      <c r="I244" s="10"/>
      <c r="J244" s="10"/>
      <c r="K244" s="10"/>
      <c r="L244" s="12">
        <v>44844</v>
      </c>
      <c r="M244" s="7">
        <v>17995.490000000002</v>
      </c>
      <c r="N244" s="7">
        <v>18197.88</v>
      </c>
      <c r="O244" s="7">
        <v>17972.79</v>
      </c>
      <c r="P244" s="7">
        <v>18159.14</v>
      </c>
      <c r="Q244" s="30">
        <f>((P244-M244)/M244)</f>
        <v>9.0939452051596158E-3</v>
      </c>
      <c r="R244" s="7"/>
      <c r="S244" s="7"/>
    </row>
    <row r="245" spans="1:19">
      <c r="A245" s="11">
        <v>44841</v>
      </c>
      <c r="B245" s="10">
        <v>135.65</v>
      </c>
      <c r="C245" s="10">
        <v>135.65</v>
      </c>
      <c r="D245" s="10">
        <v>132</v>
      </c>
      <c r="E245" s="10">
        <v>135.6</v>
      </c>
      <c r="F245" s="29">
        <f t="shared" si="3"/>
        <v>4.953560371517033E-2</v>
      </c>
      <c r="G245" s="10"/>
      <c r="H245" s="10"/>
      <c r="I245" s="10"/>
      <c r="J245" s="10"/>
      <c r="K245" s="10"/>
      <c r="L245" s="12">
        <v>44841</v>
      </c>
      <c r="M245" s="7">
        <v>18212.5</v>
      </c>
      <c r="N245" s="7">
        <v>18259.02</v>
      </c>
      <c r="O245" s="7">
        <v>18133.04</v>
      </c>
      <c r="P245" s="7">
        <v>18235.900000000001</v>
      </c>
      <c r="Q245" s="30">
        <f>((P245-M245)/M245)</f>
        <v>1.2848318462595171E-3</v>
      </c>
      <c r="R245" s="7"/>
      <c r="S245" s="7"/>
    </row>
    <row r="246" spans="1:19">
      <c r="A246" s="11">
        <v>44840</v>
      </c>
      <c r="B246" s="10">
        <v>123</v>
      </c>
      <c r="C246" s="10">
        <v>129.19999999999999</v>
      </c>
      <c r="D246" s="10">
        <v>123</v>
      </c>
      <c r="E246" s="10">
        <v>129.19999999999999</v>
      </c>
      <c r="F246" s="29">
        <f t="shared" si="3"/>
        <v>4.9979683055668363E-2</v>
      </c>
      <c r="G246" s="10"/>
      <c r="H246" s="10"/>
      <c r="I246" s="10"/>
      <c r="J246" s="10"/>
      <c r="K246" s="10"/>
      <c r="L246" s="12">
        <v>44840</v>
      </c>
      <c r="M246" s="7">
        <v>18273.86</v>
      </c>
      <c r="N246" s="7">
        <v>18357.43</v>
      </c>
      <c r="O246" s="7">
        <v>18240.25</v>
      </c>
      <c r="P246" s="7">
        <v>18254.41</v>
      </c>
      <c r="Q246" s="30">
        <f>((P246-M246)/M246)</f>
        <v>-1.0643618808506099E-3</v>
      </c>
      <c r="R246" s="7"/>
      <c r="S246" s="7"/>
    </row>
    <row r="247" spans="1:19">
      <c r="A247" s="11">
        <v>44838</v>
      </c>
      <c r="B247" s="10">
        <v>121</v>
      </c>
      <c r="C247" s="10">
        <v>123.05</v>
      </c>
      <c r="D247" s="10">
        <v>121</v>
      </c>
      <c r="E247" s="10">
        <v>123.05</v>
      </c>
      <c r="F247" s="29">
        <f t="shared" si="3"/>
        <v>4.991467576791804E-2</v>
      </c>
      <c r="G247" s="10"/>
      <c r="H247" s="10"/>
      <c r="I247" s="10"/>
      <c r="J247" s="10"/>
      <c r="K247" s="10"/>
      <c r="L247" s="12">
        <v>44838</v>
      </c>
      <c r="M247" s="7">
        <v>18018.38</v>
      </c>
      <c r="N247" s="7">
        <v>18204.919999999998</v>
      </c>
      <c r="O247" s="7">
        <v>18018.38</v>
      </c>
      <c r="P247" s="7">
        <v>18194.89</v>
      </c>
      <c r="Q247" s="30">
        <f>((P247-M247)/M247)</f>
        <v>9.7961081961862491E-3</v>
      </c>
      <c r="R247" s="7"/>
      <c r="S247" s="7"/>
    </row>
    <row r="248" spans="1:19">
      <c r="A248" s="11">
        <v>44837</v>
      </c>
      <c r="B248" s="10">
        <v>117.5</v>
      </c>
      <c r="C248" s="10">
        <v>121.95</v>
      </c>
      <c r="D248" s="10">
        <v>117</v>
      </c>
      <c r="E248" s="10">
        <v>117.2</v>
      </c>
      <c r="F248" s="29">
        <f t="shared" si="3"/>
        <v>-6.7796610169491281E-3</v>
      </c>
      <c r="G248" s="10"/>
      <c r="H248" s="10"/>
      <c r="I248" s="10"/>
      <c r="J248" s="10"/>
      <c r="K248" s="10"/>
      <c r="L248" s="12">
        <v>44837</v>
      </c>
      <c r="M248" s="7">
        <v>18010.11</v>
      </c>
      <c r="N248" s="7">
        <v>18026.34</v>
      </c>
      <c r="O248" s="7">
        <v>17754.419999999998</v>
      </c>
      <c r="P248" s="7">
        <v>17792.02</v>
      </c>
      <c r="Q248" s="30">
        <f>((P248-M248)/M248)</f>
        <v>-1.2109309715487586E-2</v>
      </c>
      <c r="R248" s="7"/>
      <c r="S248" s="7"/>
    </row>
    <row r="249" spans="1:19">
      <c r="A249" s="11">
        <v>44834</v>
      </c>
      <c r="B249" s="10">
        <v>123.95</v>
      </c>
      <c r="C249" s="10">
        <v>123.95</v>
      </c>
      <c r="D249" s="10">
        <v>117.1</v>
      </c>
      <c r="E249" s="10">
        <v>118</v>
      </c>
      <c r="F249" s="29">
        <f t="shared" si="3"/>
        <v>-2.1141649048625794E-3</v>
      </c>
      <c r="G249" s="10"/>
      <c r="H249" s="10"/>
      <c r="I249" s="10"/>
      <c r="J249" s="10"/>
      <c r="K249" s="10"/>
      <c r="L249" s="12">
        <v>44834</v>
      </c>
      <c r="M249" s="7">
        <v>17671.41</v>
      </c>
      <c r="N249" s="7">
        <v>18104.12</v>
      </c>
      <c r="O249" s="7">
        <v>17641.89</v>
      </c>
      <c r="P249" s="7">
        <v>18011.55</v>
      </c>
      <c r="Q249" s="30">
        <f>((P249-M249)/M249)</f>
        <v>1.9248039630114372E-2</v>
      </c>
      <c r="R249" s="7"/>
      <c r="S249" s="7"/>
    </row>
    <row r="250" spans="1:19">
      <c r="A250" s="11">
        <v>44833</v>
      </c>
      <c r="B250" s="10">
        <v>119</v>
      </c>
      <c r="C250" s="10">
        <v>119.95</v>
      </c>
      <c r="D250" s="10">
        <v>116.75</v>
      </c>
      <c r="E250" s="10">
        <v>118.25</v>
      </c>
      <c r="F250" s="29">
        <f t="shared" si="3"/>
        <v>1.7641996557659183E-2</v>
      </c>
      <c r="G250" s="10"/>
      <c r="H250" s="10"/>
      <c r="I250" s="10"/>
      <c r="J250" s="10"/>
      <c r="K250" s="10"/>
      <c r="L250" s="12">
        <v>44833</v>
      </c>
      <c r="M250" s="7">
        <v>17886.95</v>
      </c>
      <c r="N250" s="7">
        <v>17948.66</v>
      </c>
      <c r="O250" s="7">
        <v>17690.599999999999</v>
      </c>
      <c r="P250" s="7">
        <v>17716.78</v>
      </c>
      <c r="Q250" s="30">
        <f>((P250-M250)/M250)</f>
        <v>-9.5136398323918767E-3</v>
      </c>
      <c r="R250" s="7"/>
      <c r="S250" s="7"/>
    </row>
    <row r="251" spans="1:19">
      <c r="A251" s="11">
        <v>44832</v>
      </c>
      <c r="B251" s="10">
        <v>115</v>
      </c>
      <c r="C251" s="10">
        <v>118.5</v>
      </c>
      <c r="D251" s="10">
        <v>115</v>
      </c>
      <c r="E251" s="10">
        <v>116.2</v>
      </c>
      <c r="F251" s="29">
        <f t="shared" si="3"/>
        <v>8.2429501084598945E-3</v>
      </c>
      <c r="G251" s="10"/>
      <c r="H251" s="10"/>
      <c r="I251" s="10"/>
      <c r="J251" s="10"/>
      <c r="K251" s="10"/>
      <c r="L251" s="12">
        <v>44832</v>
      </c>
      <c r="M251" s="7">
        <v>17799.39</v>
      </c>
      <c r="N251" s="7">
        <v>17953.599999999999</v>
      </c>
      <c r="O251" s="7">
        <v>17728.38</v>
      </c>
      <c r="P251" s="7">
        <v>17763.490000000002</v>
      </c>
      <c r="Q251" s="30">
        <f>((P251-M251)/M251)</f>
        <v>-2.0169230518572727E-3</v>
      </c>
      <c r="R251" s="7"/>
      <c r="S251" s="7"/>
    </row>
    <row r="252" spans="1:19">
      <c r="A252" s="11">
        <v>44831</v>
      </c>
      <c r="B252" s="10">
        <v>118.05</v>
      </c>
      <c r="C252" s="10">
        <v>122.05</v>
      </c>
      <c r="D252" s="10">
        <v>115.05</v>
      </c>
      <c r="E252" s="10">
        <v>115.25</v>
      </c>
      <c r="F252" s="29">
        <f t="shared" si="3"/>
        <v>-4.6732837055417746E-2</v>
      </c>
      <c r="G252" s="10"/>
      <c r="H252" s="10"/>
      <c r="I252" s="10"/>
      <c r="J252" s="10"/>
      <c r="K252" s="10"/>
      <c r="L252" s="12">
        <v>44831</v>
      </c>
      <c r="M252" s="7">
        <v>17997.71</v>
      </c>
      <c r="N252" s="7">
        <v>18103.41</v>
      </c>
      <c r="O252" s="7">
        <v>17853.98</v>
      </c>
      <c r="P252" s="7">
        <v>17921.439999999999</v>
      </c>
      <c r="Q252" s="30">
        <f>((P252-M252)/M252)</f>
        <v>-4.2377613596396675E-3</v>
      </c>
      <c r="R252" s="7"/>
      <c r="S252" s="7"/>
    </row>
    <row r="253" spans="1:19">
      <c r="A253" s="11">
        <v>44830</v>
      </c>
      <c r="B253" s="10">
        <v>129.9</v>
      </c>
      <c r="C253" s="10">
        <v>129.9</v>
      </c>
      <c r="D253" s="10">
        <v>119.2</v>
      </c>
      <c r="E253" s="10">
        <v>120.9</v>
      </c>
      <c r="F253" s="29">
        <f t="shared" si="3"/>
        <v>-3.6269430051813448E-2</v>
      </c>
      <c r="G253" s="10"/>
      <c r="H253" s="10"/>
      <c r="I253" s="10"/>
      <c r="J253" s="10"/>
      <c r="K253" s="10"/>
      <c r="L253" s="12">
        <v>44830</v>
      </c>
      <c r="M253" s="7">
        <v>18084.55</v>
      </c>
      <c r="N253" s="7">
        <v>18122.66</v>
      </c>
      <c r="O253" s="7">
        <v>17896.2</v>
      </c>
      <c r="P253" s="7">
        <v>17930.939999999999</v>
      </c>
      <c r="Q253" s="30">
        <f>((P253-M253)/M253)</f>
        <v>-8.493990726891219E-3</v>
      </c>
      <c r="R253" s="7"/>
      <c r="S253" s="7"/>
    </row>
    <row r="254" spans="1:19">
      <c r="A254" s="11">
        <v>44827</v>
      </c>
      <c r="B254" s="10">
        <v>130.19999999999999</v>
      </c>
      <c r="C254" s="10">
        <v>132</v>
      </c>
      <c r="D254" s="10">
        <v>123</v>
      </c>
      <c r="E254" s="10">
        <v>125.45</v>
      </c>
      <c r="F254" s="29">
        <f t="shared" si="3"/>
        <v>-2.9775715390564641E-2</v>
      </c>
      <c r="G254" s="10"/>
      <c r="H254" s="10"/>
      <c r="I254" s="10"/>
      <c r="J254" s="10"/>
      <c r="K254" s="10"/>
      <c r="L254" s="12">
        <v>44827</v>
      </c>
      <c r="M254" s="7">
        <v>18542.39</v>
      </c>
      <c r="N254" s="7">
        <v>18586.64</v>
      </c>
      <c r="O254" s="7">
        <v>18225.95</v>
      </c>
      <c r="P254" s="7">
        <v>18260.47</v>
      </c>
      <c r="Q254" s="30">
        <f>((P254-M254)/M254)</f>
        <v>-1.5204081027310841E-2</v>
      </c>
      <c r="R254" s="7"/>
      <c r="S254" s="7"/>
    </row>
    <row r="255" spans="1:19">
      <c r="A255" s="11">
        <v>44826</v>
      </c>
      <c r="B255" s="10">
        <v>124</v>
      </c>
      <c r="C255" s="10">
        <v>130.19999999999999</v>
      </c>
      <c r="D255" s="10">
        <v>120</v>
      </c>
      <c r="E255" s="10">
        <v>129.30000000000001</v>
      </c>
      <c r="F255" s="29">
        <f t="shared" si="3"/>
        <v>4.2741935483871056E-2</v>
      </c>
      <c r="G255" s="10"/>
      <c r="H255" s="10"/>
      <c r="I255" s="10"/>
      <c r="J255" s="10"/>
      <c r="K255" s="10"/>
      <c r="L255" s="12">
        <v>44826</v>
      </c>
      <c r="M255" s="7">
        <v>18542.45</v>
      </c>
      <c r="N255" s="7">
        <v>18671.599999999999</v>
      </c>
      <c r="O255" s="7">
        <v>18472.419999999998</v>
      </c>
      <c r="P255" s="7">
        <v>18574.02</v>
      </c>
      <c r="Q255" s="30">
        <f>((P255-M255)/M255)</f>
        <v>1.7025797561810714E-3</v>
      </c>
      <c r="R255" s="7"/>
      <c r="S255" s="7"/>
    </row>
    <row r="256" spans="1:19">
      <c r="A256" s="11">
        <v>44825</v>
      </c>
      <c r="B256" s="10">
        <v>126</v>
      </c>
      <c r="C256" s="10">
        <v>126</v>
      </c>
      <c r="D256" s="10">
        <v>121.25</v>
      </c>
      <c r="E256" s="10">
        <v>124</v>
      </c>
      <c r="F256" s="29">
        <f t="shared" si="3"/>
        <v>8.9503661513425075E-3</v>
      </c>
      <c r="G256" s="10"/>
      <c r="H256" s="10"/>
      <c r="I256" s="10"/>
      <c r="J256" s="10"/>
      <c r="K256" s="10"/>
      <c r="L256" s="12">
        <v>44825</v>
      </c>
      <c r="M256" s="7">
        <v>18700.45</v>
      </c>
      <c r="N256" s="7">
        <v>18796.509999999998</v>
      </c>
      <c r="O256" s="7">
        <v>18602.2</v>
      </c>
      <c r="P256" s="7">
        <v>18659.080000000002</v>
      </c>
      <c r="Q256" s="30">
        <f>((P256-M256)/M256)</f>
        <v>-2.2122462293687572E-3</v>
      </c>
      <c r="R256" s="7"/>
      <c r="S256" s="7"/>
    </row>
    <row r="257" spans="1:19">
      <c r="A257" s="11">
        <v>44824</v>
      </c>
      <c r="B257" s="10">
        <v>125.95</v>
      </c>
      <c r="C257" s="10">
        <v>125.95</v>
      </c>
      <c r="D257" s="10">
        <v>119</v>
      </c>
      <c r="E257" s="10">
        <v>122.9</v>
      </c>
      <c r="F257" s="29">
        <f t="shared" si="3"/>
        <v>9.4455852156057965E-3</v>
      </c>
      <c r="G257" s="10"/>
      <c r="H257" s="10"/>
      <c r="I257" s="10"/>
      <c r="J257" s="10"/>
      <c r="K257" s="10"/>
      <c r="L257" s="12">
        <v>44824</v>
      </c>
      <c r="M257" s="7">
        <v>18693.830000000002</v>
      </c>
      <c r="N257" s="7">
        <v>18879.12</v>
      </c>
      <c r="O257" s="7">
        <v>18693.830000000002</v>
      </c>
      <c r="P257" s="7">
        <v>18765.37</v>
      </c>
      <c r="Q257" s="30">
        <f>((P257-M257)/M257)</f>
        <v>3.8269311318224904E-3</v>
      </c>
      <c r="R257" s="7"/>
      <c r="S257" s="7"/>
    </row>
    <row r="258" spans="1:19">
      <c r="A258" s="11">
        <v>44823</v>
      </c>
      <c r="B258" s="10">
        <v>125.2</v>
      </c>
      <c r="C258" s="10">
        <v>132</v>
      </c>
      <c r="D258" s="10">
        <v>120.9</v>
      </c>
      <c r="E258" s="10">
        <v>121.75</v>
      </c>
      <c r="F258" s="29">
        <f t="shared" si="3"/>
        <v>-4.2845911949685553E-2</v>
      </c>
      <c r="G258" s="10"/>
      <c r="H258" s="10"/>
      <c r="I258" s="10"/>
      <c r="J258" s="10"/>
      <c r="K258" s="10"/>
      <c r="L258" s="12">
        <v>44823</v>
      </c>
      <c r="M258" s="7">
        <v>18457.28</v>
      </c>
      <c r="N258" s="7">
        <v>18614.64</v>
      </c>
      <c r="O258" s="7">
        <v>18363.8</v>
      </c>
      <c r="P258" s="7">
        <v>18567.32</v>
      </c>
      <c r="Q258" s="30">
        <f>((P258-M258)/M258)</f>
        <v>5.9618752058808707E-3</v>
      </c>
      <c r="R258" s="7"/>
      <c r="S258" s="7"/>
    </row>
    <row r="259" spans="1:19">
      <c r="A259" s="11">
        <v>44820</v>
      </c>
      <c r="B259" s="10">
        <v>129.5</v>
      </c>
      <c r="C259" s="10">
        <v>129.5</v>
      </c>
      <c r="D259" s="10">
        <v>125.05</v>
      </c>
      <c r="E259" s="10">
        <v>127.2</v>
      </c>
      <c r="F259" s="29">
        <f t="shared" ref="F259:F322" si="4">((E259-E260)/E260)</f>
        <v>1.7193122750899684E-2</v>
      </c>
      <c r="G259" s="10"/>
      <c r="H259" s="10"/>
      <c r="I259" s="10"/>
      <c r="J259" s="10"/>
      <c r="K259" s="10"/>
      <c r="L259" s="12">
        <v>44820</v>
      </c>
      <c r="M259" s="7">
        <v>18740.18</v>
      </c>
      <c r="N259" s="7">
        <v>18775.490000000002</v>
      </c>
      <c r="O259" s="7">
        <v>18434.36</v>
      </c>
      <c r="P259" s="7">
        <v>18478.07</v>
      </c>
      <c r="Q259" s="30">
        <f>((P259-M259)/M259)</f>
        <v>-1.3986525209469736E-2</v>
      </c>
      <c r="R259" s="7"/>
      <c r="S259" s="7"/>
    </row>
    <row r="260" spans="1:19">
      <c r="A260" s="11">
        <v>44819</v>
      </c>
      <c r="B260" s="10">
        <v>130.1</v>
      </c>
      <c r="C260" s="10">
        <v>130.44999999999999</v>
      </c>
      <c r="D260" s="10">
        <v>120.8</v>
      </c>
      <c r="E260" s="10">
        <v>125.05</v>
      </c>
      <c r="F260" s="29">
        <f t="shared" si="4"/>
        <v>-1.49665222528555E-2</v>
      </c>
      <c r="G260" s="10"/>
      <c r="H260" s="10"/>
      <c r="I260" s="10"/>
      <c r="J260" s="10"/>
      <c r="K260" s="10"/>
      <c r="L260" s="12">
        <v>44819</v>
      </c>
      <c r="M260" s="7">
        <v>18985.150000000001</v>
      </c>
      <c r="N260" s="7">
        <v>19051.009999999998</v>
      </c>
      <c r="O260" s="7">
        <v>18812.53</v>
      </c>
      <c r="P260" s="7">
        <v>18834.509999999998</v>
      </c>
      <c r="Q260" s="30">
        <f>((P260-M260)/M260)</f>
        <v>-7.9346225866007408E-3</v>
      </c>
      <c r="R260" s="7"/>
      <c r="S260" s="7"/>
    </row>
    <row r="261" spans="1:19">
      <c r="A261" s="11">
        <v>44818</v>
      </c>
      <c r="B261" s="10">
        <v>128.35</v>
      </c>
      <c r="C261" s="10">
        <v>130.75</v>
      </c>
      <c r="D261" s="10">
        <v>125</v>
      </c>
      <c r="E261" s="10">
        <v>126.95</v>
      </c>
      <c r="F261" s="29">
        <f t="shared" si="4"/>
        <v>-1.1292834890965754E-2</v>
      </c>
      <c r="G261" s="10"/>
      <c r="H261" s="10"/>
      <c r="I261" s="10"/>
      <c r="J261" s="10"/>
      <c r="K261" s="10"/>
      <c r="L261" s="12">
        <v>44818</v>
      </c>
      <c r="M261" s="7">
        <v>18664.48</v>
      </c>
      <c r="N261" s="7">
        <v>19041.66</v>
      </c>
      <c r="O261" s="7">
        <v>18664.48</v>
      </c>
      <c r="P261" s="7">
        <v>18949.2</v>
      </c>
      <c r="Q261" s="30">
        <f>((P261-M261)/M261)</f>
        <v>1.5254644115453587E-2</v>
      </c>
      <c r="R261" s="7"/>
      <c r="S261" s="7"/>
    </row>
    <row r="262" spans="1:19">
      <c r="A262" s="11">
        <v>44817</v>
      </c>
      <c r="B262" s="10">
        <v>129.44999999999999</v>
      </c>
      <c r="C262" s="10">
        <v>132.9</v>
      </c>
      <c r="D262" s="10">
        <v>127.15</v>
      </c>
      <c r="E262" s="10">
        <v>128.4</v>
      </c>
      <c r="F262" s="29">
        <f t="shared" si="4"/>
        <v>-1.5714833269451767E-2</v>
      </c>
      <c r="G262" s="10"/>
      <c r="H262" s="10"/>
      <c r="I262" s="10"/>
      <c r="J262" s="10"/>
      <c r="K262" s="10"/>
      <c r="L262" s="12">
        <v>44817</v>
      </c>
      <c r="M262" s="7">
        <v>18964.91</v>
      </c>
      <c r="N262" s="7">
        <v>19038.419999999998</v>
      </c>
      <c r="O262" s="7">
        <v>18956.78</v>
      </c>
      <c r="P262" s="7">
        <v>19020.09</v>
      </c>
      <c r="Q262" s="30">
        <f>((P262-M262)/M262)</f>
        <v>2.9095840686826509E-3</v>
      </c>
      <c r="R262" s="7"/>
      <c r="S262" s="7"/>
    </row>
    <row r="263" spans="1:19">
      <c r="A263" s="11">
        <v>44816</v>
      </c>
      <c r="B263" s="10">
        <v>133</v>
      </c>
      <c r="C263" s="10">
        <v>133</v>
      </c>
      <c r="D263" s="10">
        <v>130</v>
      </c>
      <c r="E263" s="10">
        <v>130.44999999999999</v>
      </c>
      <c r="F263" s="29">
        <f t="shared" si="4"/>
        <v>3.0757400999613781E-3</v>
      </c>
      <c r="G263" s="10"/>
      <c r="H263" s="10"/>
      <c r="I263" s="10"/>
      <c r="J263" s="10"/>
      <c r="K263" s="10"/>
      <c r="L263" s="12">
        <v>44816</v>
      </c>
      <c r="M263" s="7">
        <v>18801.16</v>
      </c>
      <c r="N263" s="7">
        <v>18920.8</v>
      </c>
      <c r="O263" s="7">
        <v>18801.16</v>
      </c>
      <c r="P263" s="7">
        <v>18873.59</v>
      </c>
      <c r="Q263" s="30">
        <f>((P263-M263)/M263)</f>
        <v>3.8524218718419658E-3</v>
      </c>
      <c r="R263" s="7"/>
      <c r="S263" s="7"/>
    </row>
    <row r="264" spans="1:19">
      <c r="A264" s="11">
        <v>44813</v>
      </c>
      <c r="B264" s="10">
        <v>134.9</v>
      </c>
      <c r="C264" s="10">
        <v>134.9</v>
      </c>
      <c r="D264" s="10">
        <v>129.75</v>
      </c>
      <c r="E264" s="10">
        <v>130.05000000000001</v>
      </c>
      <c r="F264" s="29">
        <f t="shared" si="4"/>
        <v>-2.1444695259593635E-2</v>
      </c>
      <c r="G264" s="10"/>
      <c r="H264" s="10"/>
      <c r="I264" s="10"/>
      <c r="J264" s="10"/>
      <c r="K264" s="10"/>
      <c r="L264" s="12">
        <v>44813</v>
      </c>
      <c r="M264" s="7">
        <v>18835.23</v>
      </c>
      <c r="N264" s="7">
        <v>18862.77</v>
      </c>
      <c r="O264" s="7">
        <v>18715.09</v>
      </c>
      <c r="P264" s="7">
        <v>18765.37</v>
      </c>
      <c r="Q264" s="30">
        <f>((P264-M264)/M264)</f>
        <v>-3.7090070044273728E-3</v>
      </c>
      <c r="R264" s="7"/>
      <c r="S264" s="7"/>
    </row>
    <row r="265" spans="1:19">
      <c r="A265" s="11">
        <v>44812</v>
      </c>
      <c r="B265" s="10">
        <v>132</v>
      </c>
      <c r="C265" s="10">
        <v>133.5</v>
      </c>
      <c r="D265" s="10">
        <v>122.55</v>
      </c>
      <c r="E265" s="10">
        <v>132.9</v>
      </c>
      <c r="F265" s="29">
        <f t="shared" si="4"/>
        <v>4.2352941176470635E-2</v>
      </c>
      <c r="G265" s="10"/>
      <c r="H265" s="10"/>
      <c r="I265" s="10"/>
      <c r="J265" s="10"/>
      <c r="K265" s="10"/>
      <c r="L265" s="12">
        <v>44812</v>
      </c>
      <c r="M265" s="7">
        <v>18656.259999999998</v>
      </c>
      <c r="N265" s="7">
        <v>18738</v>
      </c>
      <c r="O265" s="7">
        <v>18619</v>
      </c>
      <c r="P265" s="7">
        <v>18730.75</v>
      </c>
      <c r="Q265" s="30">
        <f>((P265-M265)/M265)</f>
        <v>3.992761678921799E-3</v>
      </c>
      <c r="R265" s="7"/>
      <c r="S265" s="7"/>
    </row>
    <row r="266" spans="1:19">
      <c r="A266" s="11">
        <v>44811</v>
      </c>
      <c r="B266" s="10">
        <v>135</v>
      </c>
      <c r="C266" s="10">
        <v>135</v>
      </c>
      <c r="D266" s="10">
        <v>125.2</v>
      </c>
      <c r="E266" s="10">
        <v>127.5</v>
      </c>
      <c r="F266" s="29">
        <f t="shared" si="4"/>
        <v>-2.336269628494838E-2</v>
      </c>
      <c r="G266" s="10"/>
      <c r="H266" s="10"/>
      <c r="I266" s="10"/>
      <c r="J266" s="10"/>
      <c r="K266" s="10"/>
      <c r="L266" s="12">
        <v>44811</v>
      </c>
      <c r="M266" s="7">
        <v>18463.150000000001</v>
      </c>
      <c r="N266" s="7">
        <v>18582.080000000002</v>
      </c>
      <c r="O266" s="7">
        <v>18449.759999999998</v>
      </c>
      <c r="P266" s="7">
        <v>18553.75</v>
      </c>
      <c r="Q266" s="30">
        <f>((P266-M266)/M266)</f>
        <v>4.9070716535368304E-3</v>
      </c>
      <c r="R266" s="7"/>
      <c r="S266" s="7"/>
    </row>
    <row r="267" spans="1:19">
      <c r="A267" s="11">
        <v>44810</v>
      </c>
      <c r="B267" s="10">
        <v>132.94999999999999</v>
      </c>
      <c r="C267" s="10">
        <v>134.44999999999999</v>
      </c>
      <c r="D267" s="10">
        <v>128.25</v>
      </c>
      <c r="E267" s="10">
        <v>130.55000000000001</v>
      </c>
      <c r="F267" s="29">
        <f t="shared" si="4"/>
        <v>-8.7319665907363512E-3</v>
      </c>
      <c r="G267" s="10"/>
      <c r="H267" s="10"/>
      <c r="I267" s="10"/>
      <c r="J267" s="10"/>
      <c r="K267" s="10"/>
      <c r="L267" s="12">
        <v>44810</v>
      </c>
      <c r="M267" s="7">
        <v>18610.77</v>
      </c>
      <c r="N267" s="7">
        <v>18694.669999999998</v>
      </c>
      <c r="O267" s="7">
        <v>18515.37</v>
      </c>
      <c r="P267" s="7">
        <v>18586.5</v>
      </c>
      <c r="Q267" s="30">
        <f>((P267-M267)/M267)</f>
        <v>-1.3040836032039748E-3</v>
      </c>
      <c r="R267" s="7"/>
      <c r="S267" s="7"/>
    </row>
    <row r="268" spans="1:19">
      <c r="A268" s="11">
        <v>44809</v>
      </c>
      <c r="B268" s="10">
        <v>135.85</v>
      </c>
      <c r="C268" s="10">
        <v>135.85</v>
      </c>
      <c r="D268" s="10">
        <v>128.25</v>
      </c>
      <c r="E268" s="10">
        <v>131.69999999999999</v>
      </c>
      <c r="F268" s="29">
        <f t="shared" si="4"/>
        <v>7.2657743785849993E-3</v>
      </c>
      <c r="G268" s="10"/>
      <c r="H268" s="10"/>
      <c r="I268" s="10"/>
      <c r="J268" s="10"/>
      <c r="K268" s="10"/>
      <c r="L268" s="12">
        <v>44809</v>
      </c>
      <c r="M268" s="7">
        <v>18468.849999999999</v>
      </c>
      <c r="N268" s="7">
        <v>18613.419999999998</v>
      </c>
      <c r="O268" s="7">
        <v>18467.13</v>
      </c>
      <c r="P268" s="7">
        <v>18594.52</v>
      </c>
      <c r="Q268" s="30">
        <f>((P268-M268)/M268)</f>
        <v>6.8044301621379725E-3</v>
      </c>
      <c r="R268" s="7"/>
      <c r="S268" s="7"/>
    </row>
    <row r="269" spans="1:19">
      <c r="A269" s="11">
        <v>44806</v>
      </c>
      <c r="B269" s="10">
        <v>135.25</v>
      </c>
      <c r="C269" s="10">
        <v>135.25</v>
      </c>
      <c r="D269" s="10">
        <v>129.1</v>
      </c>
      <c r="E269" s="10">
        <v>130.75</v>
      </c>
      <c r="F269" s="29">
        <f t="shared" si="4"/>
        <v>3.453568687643811E-3</v>
      </c>
      <c r="G269" s="10"/>
      <c r="H269" s="10"/>
      <c r="I269" s="10"/>
      <c r="J269" s="10"/>
      <c r="K269" s="10"/>
      <c r="L269" s="12">
        <v>44806</v>
      </c>
      <c r="M269" s="7">
        <v>18526.41</v>
      </c>
      <c r="N269" s="7">
        <v>18566.52</v>
      </c>
      <c r="O269" s="7">
        <v>18395.009999999998</v>
      </c>
      <c r="P269" s="7">
        <v>18464.310000000001</v>
      </c>
      <c r="Q269" s="30">
        <f>((P269-M269)/M269)</f>
        <v>-3.3519715908262066E-3</v>
      </c>
      <c r="R269" s="7"/>
      <c r="S269" s="7"/>
    </row>
    <row r="270" spans="1:19">
      <c r="A270" s="11">
        <v>44805</v>
      </c>
      <c r="B270" s="10">
        <v>133</v>
      </c>
      <c r="C270" s="10">
        <v>133</v>
      </c>
      <c r="D270" s="10">
        <v>127</v>
      </c>
      <c r="E270" s="10">
        <v>130.30000000000001</v>
      </c>
      <c r="F270" s="29">
        <f t="shared" si="4"/>
        <v>-1.399924328414676E-2</v>
      </c>
      <c r="G270" s="10"/>
      <c r="H270" s="10"/>
      <c r="I270" s="10"/>
      <c r="J270" s="10"/>
      <c r="K270" s="10"/>
      <c r="L270" s="12">
        <v>44805</v>
      </c>
      <c r="M270" s="7">
        <v>18435.39</v>
      </c>
      <c r="N270" s="7">
        <v>18619.080000000002</v>
      </c>
      <c r="O270" s="7">
        <v>18381.32</v>
      </c>
      <c r="P270" s="7">
        <v>18459.37</v>
      </c>
      <c r="Q270" s="30">
        <f>((P270-M270)/M270)</f>
        <v>1.3007590292366783E-3</v>
      </c>
      <c r="R270" s="7"/>
      <c r="S270" s="7"/>
    </row>
    <row r="271" spans="1:19">
      <c r="A271" s="11">
        <v>44803</v>
      </c>
      <c r="B271" s="10">
        <v>125</v>
      </c>
      <c r="C271" s="10">
        <v>134</v>
      </c>
      <c r="D271" s="10">
        <v>125</v>
      </c>
      <c r="E271" s="10">
        <v>132.15</v>
      </c>
      <c r="F271" s="29">
        <f t="shared" si="4"/>
        <v>2.8804982483456733E-2</v>
      </c>
      <c r="G271" s="10"/>
      <c r="H271" s="10"/>
      <c r="I271" s="10"/>
      <c r="J271" s="10"/>
      <c r="K271" s="10"/>
      <c r="L271" s="12">
        <v>44803</v>
      </c>
      <c r="M271" s="7">
        <v>18303.21</v>
      </c>
      <c r="N271" s="7">
        <v>18699.75</v>
      </c>
      <c r="O271" s="7">
        <v>18299.330000000002</v>
      </c>
      <c r="P271" s="7">
        <v>18682.96</v>
      </c>
      <c r="Q271" s="30">
        <f>((P271-M271)/M271)</f>
        <v>2.0747726764868021E-2</v>
      </c>
      <c r="R271" s="7"/>
      <c r="S271" s="7"/>
    </row>
    <row r="272" spans="1:19">
      <c r="A272" s="11">
        <v>44802</v>
      </c>
      <c r="B272" s="10">
        <v>132</v>
      </c>
      <c r="C272" s="10">
        <v>134.6</v>
      </c>
      <c r="D272" s="10">
        <v>128.44999999999999</v>
      </c>
      <c r="E272" s="10">
        <v>128.44999999999999</v>
      </c>
      <c r="F272" s="29">
        <f t="shared" si="4"/>
        <v>-4.9926035502958585E-2</v>
      </c>
      <c r="G272" s="10"/>
      <c r="H272" s="10"/>
      <c r="I272" s="10"/>
      <c r="J272" s="10"/>
      <c r="K272" s="10"/>
      <c r="L272" s="12">
        <v>44802</v>
      </c>
      <c r="M272" s="7">
        <v>18002.84</v>
      </c>
      <c r="N272" s="7">
        <v>18284.580000000002</v>
      </c>
      <c r="O272" s="7">
        <v>18002.66</v>
      </c>
      <c r="P272" s="7">
        <v>18213.71</v>
      </c>
      <c r="Q272" s="30">
        <f>((P272-M272)/M272)</f>
        <v>1.1713151924918456E-2</v>
      </c>
      <c r="R272" s="7"/>
      <c r="S272" s="7"/>
    </row>
    <row r="273" spans="1:19">
      <c r="A273" s="11">
        <v>44799</v>
      </c>
      <c r="B273" s="10">
        <v>139</v>
      </c>
      <c r="C273" s="10">
        <v>139</v>
      </c>
      <c r="D273" s="10">
        <v>127.2</v>
      </c>
      <c r="E273" s="10">
        <v>135.19999999999999</v>
      </c>
      <c r="F273" s="29">
        <f t="shared" si="4"/>
        <v>1.8072289156626332E-2</v>
      </c>
      <c r="G273" s="10"/>
      <c r="H273" s="10"/>
      <c r="I273" s="10"/>
      <c r="J273" s="10"/>
      <c r="K273" s="10"/>
      <c r="L273" s="12">
        <v>44799</v>
      </c>
      <c r="M273" s="7">
        <v>18512.03</v>
      </c>
      <c r="N273" s="7">
        <v>18602.68</v>
      </c>
      <c r="O273" s="7">
        <v>18430.98</v>
      </c>
      <c r="P273" s="7">
        <v>18466.13</v>
      </c>
      <c r="Q273" s="30">
        <f>((P273-M273)/M273)</f>
        <v>-2.4794687562627016E-3</v>
      </c>
      <c r="R273" s="7"/>
      <c r="S273" s="7"/>
    </row>
    <row r="274" spans="1:19">
      <c r="A274" s="11">
        <v>44798</v>
      </c>
      <c r="B274" s="10">
        <v>141</v>
      </c>
      <c r="C274" s="10">
        <v>141</v>
      </c>
      <c r="D274" s="10">
        <v>131.19999999999999</v>
      </c>
      <c r="E274" s="10">
        <v>132.80000000000001</v>
      </c>
      <c r="F274" s="29">
        <f t="shared" si="4"/>
        <v>-2.4963289280469734E-2</v>
      </c>
      <c r="G274" s="10"/>
      <c r="H274" s="10"/>
      <c r="I274" s="10"/>
      <c r="J274" s="10"/>
      <c r="K274" s="10"/>
      <c r="L274" s="12">
        <v>44798</v>
      </c>
      <c r="M274" s="7">
        <v>18590.060000000001</v>
      </c>
      <c r="N274" s="7">
        <v>18646.32</v>
      </c>
      <c r="O274" s="7">
        <v>18395.53</v>
      </c>
      <c r="P274" s="7">
        <v>18429.25</v>
      </c>
      <c r="Q274" s="30">
        <f>((P274-M274)/M274)</f>
        <v>-8.6503217310757094E-3</v>
      </c>
      <c r="R274" s="7"/>
      <c r="S274" s="7"/>
    </row>
    <row r="275" spans="1:19">
      <c r="A275" s="11">
        <v>44797</v>
      </c>
      <c r="B275" s="10">
        <v>142.5</v>
      </c>
      <c r="C275" s="10">
        <v>144</v>
      </c>
      <c r="D275" s="10">
        <v>134</v>
      </c>
      <c r="E275" s="10">
        <v>136.19999999999999</v>
      </c>
      <c r="F275" s="29">
        <f t="shared" si="4"/>
        <v>-2.1903052064632039E-2</v>
      </c>
      <c r="G275" s="10"/>
      <c r="H275" s="10"/>
      <c r="I275" s="10"/>
      <c r="J275" s="10"/>
      <c r="K275" s="10"/>
      <c r="L275" s="12">
        <v>44797</v>
      </c>
      <c r="M275" s="7">
        <v>18448.400000000001</v>
      </c>
      <c r="N275" s="7">
        <v>18541.07</v>
      </c>
      <c r="O275" s="7">
        <v>18407.22</v>
      </c>
      <c r="P275" s="7">
        <v>18518.93</v>
      </c>
      <c r="Q275" s="30">
        <f>((P275-M275)/M275)</f>
        <v>3.8230957698227939E-3</v>
      </c>
      <c r="R275" s="7"/>
      <c r="S275" s="7"/>
    </row>
    <row r="276" spans="1:19">
      <c r="A276" s="11">
        <v>44796</v>
      </c>
      <c r="B276" s="10">
        <v>145.75</v>
      </c>
      <c r="C276" s="10">
        <v>145.75</v>
      </c>
      <c r="D276" s="10">
        <v>135</v>
      </c>
      <c r="E276" s="10">
        <v>139.25</v>
      </c>
      <c r="F276" s="29">
        <f t="shared" si="4"/>
        <v>2.8808066258552804E-3</v>
      </c>
      <c r="G276" s="10"/>
      <c r="H276" s="10"/>
      <c r="I276" s="10"/>
      <c r="J276" s="10"/>
      <c r="K276" s="10"/>
      <c r="L276" s="12">
        <v>44796</v>
      </c>
      <c r="M276" s="7">
        <v>18231.63</v>
      </c>
      <c r="N276" s="7">
        <v>18542.91</v>
      </c>
      <c r="O276" s="7">
        <v>18222.89</v>
      </c>
      <c r="P276" s="7">
        <v>18493.71</v>
      </c>
      <c r="Q276" s="30">
        <f>((P276-M276)/M276)</f>
        <v>1.4375017483351632E-2</v>
      </c>
      <c r="R276" s="7"/>
      <c r="S276" s="7"/>
    </row>
    <row r="277" spans="1:19">
      <c r="A277" s="11">
        <v>44795</v>
      </c>
      <c r="B277" s="10">
        <v>140</v>
      </c>
      <c r="C277" s="10">
        <v>145.80000000000001</v>
      </c>
      <c r="D277" s="10">
        <v>136.69999999999999</v>
      </c>
      <c r="E277" s="10">
        <v>138.85</v>
      </c>
      <c r="F277" s="29">
        <f t="shared" si="4"/>
        <v>-6.795422031473655E-3</v>
      </c>
      <c r="G277" s="10"/>
      <c r="H277" s="10"/>
      <c r="I277" s="10"/>
      <c r="J277" s="10"/>
      <c r="K277" s="10"/>
      <c r="L277" s="12">
        <v>44795</v>
      </c>
      <c r="M277" s="7">
        <v>18598.57</v>
      </c>
      <c r="N277" s="7">
        <v>18608.97</v>
      </c>
      <c r="O277" s="7">
        <v>18380.560000000001</v>
      </c>
      <c r="P277" s="7">
        <v>18402.509999999998</v>
      </c>
      <c r="Q277" s="30">
        <f>((P277-M277)/M277)</f>
        <v>-1.0541670676831677E-2</v>
      </c>
      <c r="R277" s="7"/>
      <c r="S277" s="7"/>
    </row>
    <row r="278" spans="1:19">
      <c r="A278" s="11">
        <v>44792</v>
      </c>
      <c r="B278" s="10">
        <v>144</v>
      </c>
      <c r="C278" s="10">
        <v>145</v>
      </c>
      <c r="D278" s="10">
        <v>132.19999999999999</v>
      </c>
      <c r="E278" s="10">
        <v>139.80000000000001</v>
      </c>
      <c r="F278" s="29">
        <f t="shared" si="4"/>
        <v>1.2309920347574346E-2</v>
      </c>
      <c r="G278" s="10"/>
      <c r="H278" s="10"/>
      <c r="I278" s="10"/>
      <c r="J278" s="10"/>
      <c r="K278" s="10"/>
      <c r="L278" s="12">
        <v>44792</v>
      </c>
      <c r="M278" s="7">
        <v>18906.349999999999</v>
      </c>
      <c r="N278" s="7">
        <v>18927.57</v>
      </c>
      <c r="O278" s="7">
        <v>18638.11</v>
      </c>
      <c r="P278" s="7">
        <v>18686.689999999999</v>
      </c>
      <c r="Q278" s="30">
        <f>((P278-M278)/M278)</f>
        <v>-1.1618318713024982E-2</v>
      </c>
      <c r="R278" s="7"/>
      <c r="S278" s="7"/>
    </row>
    <row r="279" spans="1:19">
      <c r="A279" s="11">
        <v>44791</v>
      </c>
      <c r="B279" s="10">
        <v>140</v>
      </c>
      <c r="C279" s="10">
        <v>142.94999999999999</v>
      </c>
      <c r="D279" s="10">
        <v>133</v>
      </c>
      <c r="E279" s="10">
        <v>138.1</v>
      </c>
      <c r="F279" s="29">
        <f t="shared" si="4"/>
        <v>8.0291970802919294E-3</v>
      </c>
      <c r="G279" s="10"/>
      <c r="H279" s="10"/>
      <c r="I279" s="10"/>
      <c r="J279" s="10"/>
      <c r="K279" s="10"/>
      <c r="L279" s="12">
        <v>44791</v>
      </c>
      <c r="M279" s="7">
        <v>18821.669999999998</v>
      </c>
      <c r="N279" s="7">
        <v>18901.650000000001</v>
      </c>
      <c r="O279" s="7">
        <v>18777.689999999999</v>
      </c>
      <c r="P279" s="7">
        <v>18889.189999999999</v>
      </c>
      <c r="Q279" s="30">
        <f>((P279-M279)/M279)</f>
        <v>3.5873543633482279E-3</v>
      </c>
      <c r="R279" s="7"/>
      <c r="S279" s="7"/>
    </row>
    <row r="280" spans="1:19">
      <c r="A280" s="11">
        <v>44790</v>
      </c>
      <c r="B280" s="10">
        <v>135</v>
      </c>
      <c r="C280" s="10">
        <v>143.4</v>
      </c>
      <c r="D280" s="10">
        <v>135</v>
      </c>
      <c r="E280" s="10">
        <v>137</v>
      </c>
      <c r="F280" s="29">
        <f t="shared" si="4"/>
        <v>-2.107895677027502E-2</v>
      </c>
      <c r="G280" s="10"/>
      <c r="H280" s="10"/>
      <c r="I280" s="10"/>
      <c r="J280" s="10"/>
      <c r="K280" s="10"/>
      <c r="L280" s="12">
        <v>44790</v>
      </c>
      <c r="M280" s="7">
        <v>18767.95</v>
      </c>
      <c r="N280" s="7">
        <v>18889.310000000001</v>
      </c>
      <c r="O280" s="7">
        <v>18751.240000000002</v>
      </c>
      <c r="P280" s="7">
        <v>18870.48</v>
      </c>
      <c r="Q280" s="30">
        <f>((P280-M280)/M280)</f>
        <v>5.4630367195137898E-3</v>
      </c>
      <c r="R280" s="7"/>
      <c r="S280" s="7"/>
    </row>
    <row r="281" spans="1:19">
      <c r="A281" s="11">
        <v>44789</v>
      </c>
      <c r="B281" s="10">
        <v>149</v>
      </c>
      <c r="C281" s="10">
        <v>149</v>
      </c>
      <c r="D281" s="10">
        <v>136.19999999999999</v>
      </c>
      <c r="E281" s="10">
        <v>139.94999999999999</v>
      </c>
      <c r="F281" s="29">
        <f t="shared" si="4"/>
        <v>-1.5476609215617426E-2</v>
      </c>
      <c r="G281" s="10"/>
      <c r="H281" s="10"/>
      <c r="I281" s="10"/>
      <c r="J281" s="10"/>
      <c r="K281" s="10"/>
      <c r="L281" s="12">
        <v>44789</v>
      </c>
      <c r="M281" s="7">
        <v>18669.61</v>
      </c>
      <c r="N281" s="7">
        <v>18751.099999999999</v>
      </c>
      <c r="O281" s="7">
        <v>18669.12</v>
      </c>
      <c r="P281" s="7">
        <v>18739.78</v>
      </c>
      <c r="Q281" s="30">
        <f>((P281-M281)/M281)</f>
        <v>3.7585145056591033E-3</v>
      </c>
      <c r="R281" s="7"/>
      <c r="S281" s="7"/>
    </row>
    <row r="282" spans="1:19">
      <c r="A282" s="11">
        <v>44785</v>
      </c>
      <c r="B282" s="10">
        <v>152</v>
      </c>
      <c r="C282" s="10">
        <v>152</v>
      </c>
      <c r="D282" s="10">
        <v>138.1</v>
      </c>
      <c r="E282" s="10">
        <v>142.15</v>
      </c>
      <c r="F282" s="29">
        <f t="shared" si="4"/>
        <v>-1.931700586409095E-2</v>
      </c>
      <c r="G282" s="10"/>
      <c r="H282" s="10"/>
      <c r="I282" s="10"/>
      <c r="J282" s="10"/>
      <c r="K282" s="10"/>
      <c r="L282" s="12">
        <v>44785</v>
      </c>
      <c r="M282" s="7">
        <v>18532.740000000002</v>
      </c>
      <c r="N282" s="7">
        <v>18628.47</v>
      </c>
      <c r="O282" s="7">
        <v>18496.93</v>
      </c>
      <c r="P282" s="7">
        <v>18600.55</v>
      </c>
      <c r="Q282" s="30">
        <f>((P282-M282)/M282)</f>
        <v>3.6589300880494557E-3</v>
      </c>
      <c r="R282" s="7"/>
      <c r="S282" s="7"/>
    </row>
    <row r="283" spans="1:19">
      <c r="A283" s="11">
        <v>44784</v>
      </c>
      <c r="B283" s="10">
        <v>144</v>
      </c>
      <c r="C283" s="10">
        <v>146.80000000000001</v>
      </c>
      <c r="D283" s="10">
        <v>133.1</v>
      </c>
      <c r="E283" s="10">
        <v>144.94999999999999</v>
      </c>
      <c r="F283" s="29">
        <f t="shared" si="4"/>
        <v>3.6467643904183014E-2</v>
      </c>
      <c r="G283" s="10"/>
      <c r="H283" s="10"/>
      <c r="I283" s="10"/>
      <c r="J283" s="10"/>
      <c r="K283" s="10"/>
      <c r="L283" s="12">
        <v>44784</v>
      </c>
      <c r="M283" s="7">
        <v>18573.830000000002</v>
      </c>
      <c r="N283" s="7">
        <v>18617.310000000001</v>
      </c>
      <c r="O283" s="7">
        <v>18528.93</v>
      </c>
      <c r="P283" s="7">
        <v>18552.97</v>
      </c>
      <c r="Q283" s="30">
        <f>((P283-M283)/M283)</f>
        <v>-1.1230855456306308E-3</v>
      </c>
      <c r="R283" s="7"/>
      <c r="S283" s="7"/>
    </row>
    <row r="284" spans="1:19">
      <c r="A284" s="11">
        <v>44783</v>
      </c>
      <c r="B284" s="10">
        <v>145</v>
      </c>
      <c r="C284" s="10">
        <v>145</v>
      </c>
      <c r="D284" s="10">
        <v>138.1</v>
      </c>
      <c r="E284" s="10">
        <v>139.85</v>
      </c>
      <c r="F284" s="29">
        <f t="shared" si="4"/>
        <v>6.115107913669024E-3</v>
      </c>
      <c r="G284" s="10"/>
      <c r="H284" s="10"/>
      <c r="I284" s="10"/>
      <c r="J284" s="10"/>
      <c r="K284" s="10"/>
      <c r="L284" s="12">
        <v>44783</v>
      </c>
      <c r="M284" s="7">
        <v>18449.77</v>
      </c>
      <c r="N284" s="7">
        <v>18451.830000000002</v>
      </c>
      <c r="O284" s="7">
        <v>18327.93</v>
      </c>
      <c r="P284" s="7">
        <v>18419.12</v>
      </c>
      <c r="Q284" s="30">
        <f>((P284-M284)/M284)</f>
        <v>-1.6612673220317356E-3</v>
      </c>
      <c r="R284" s="7"/>
      <c r="S284" s="7"/>
    </row>
    <row r="285" spans="1:19">
      <c r="A285" s="11">
        <v>44781</v>
      </c>
      <c r="B285" s="10">
        <v>139.1</v>
      </c>
      <c r="C285" s="10">
        <v>146</v>
      </c>
      <c r="D285" s="10">
        <v>137.05000000000001</v>
      </c>
      <c r="E285" s="10">
        <v>139</v>
      </c>
      <c r="F285" s="29">
        <f t="shared" si="4"/>
        <v>-3.0683403068340345E-2</v>
      </c>
      <c r="G285" s="10"/>
      <c r="H285" s="10"/>
      <c r="I285" s="10"/>
      <c r="J285" s="10"/>
      <c r="K285" s="10"/>
      <c r="L285" s="12">
        <v>44781</v>
      </c>
      <c r="M285" s="7">
        <v>18279.11</v>
      </c>
      <c r="N285" s="7">
        <v>18432.21</v>
      </c>
      <c r="O285" s="7">
        <v>18233.91</v>
      </c>
      <c r="P285" s="7">
        <v>18408.599999999999</v>
      </c>
      <c r="Q285" s="30">
        <f>((P285-M285)/M285)</f>
        <v>7.0840429320682442E-3</v>
      </c>
      <c r="R285" s="7"/>
      <c r="S285" s="7"/>
    </row>
    <row r="286" spans="1:19">
      <c r="A286" s="11">
        <v>44778</v>
      </c>
      <c r="B286" s="10">
        <v>156.80000000000001</v>
      </c>
      <c r="C286" s="10">
        <v>156.80000000000001</v>
      </c>
      <c r="D286" s="10">
        <v>141.94999999999999</v>
      </c>
      <c r="E286" s="10">
        <v>143.4</v>
      </c>
      <c r="F286" s="29">
        <f t="shared" si="4"/>
        <v>-4.0160642570281124E-2</v>
      </c>
      <c r="G286" s="10"/>
      <c r="H286" s="10"/>
      <c r="I286" s="10"/>
      <c r="J286" s="10"/>
      <c r="K286" s="10"/>
      <c r="L286" s="12">
        <v>44778</v>
      </c>
      <c r="M286" s="7">
        <v>18291.79</v>
      </c>
      <c r="N286" s="7">
        <v>18354.91</v>
      </c>
      <c r="O286" s="7">
        <v>18225.39</v>
      </c>
      <c r="P286" s="7">
        <v>18269.45</v>
      </c>
      <c r="Q286" s="30">
        <f>((P286-M286)/M286)</f>
        <v>-1.2213129496894588E-3</v>
      </c>
      <c r="R286" s="7"/>
      <c r="S286" s="7"/>
    </row>
    <row r="287" spans="1:19">
      <c r="A287" s="11">
        <v>44777</v>
      </c>
      <c r="B287" s="10">
        <v>149.44999999999999</v>
      </c>
      <c r="C287" s="10">
        <v>149.44999999999999</v>
      </c>
      <c r="D287" s="10">
        <v>145.05000000000001</v>
      </c>
      <c r="E287" s="10">
        <v>149.4</v>
      </c>
      <c r="F287" s="29">
        <f t="shared" si="4"/>
        <v>4.9525816649104402E-2</v>
      </c>
      <c r="G287" s="10"/>
      <c r="H287" s="10"/>
      <c r="I287" s="10"/>
      <c r="J287" s="10"/>
      <c r="K287" s="10"/>
      <c r="L287" s="12">
        <v>44777</v>
      </c>
      <c r="M287" s="7">
        <v>18326.740000000002</v>
      </c>
      <c r="N287" s="7">
        <v>18371.400000000001</v>
      </c>
      <c r="O287" s="7">
        <v>18029.810000000001</v>
      </c>
      <c r="P287" s="7">
        <v>18254.05</v>
      </c>
      <c r="Q287" s="30">
        <f>((P287-M287)/M287)</f>
        <v>-3.9663355293959712E-3</v>
      </c>
      <c r="R287" s="7"/>
      <c r="S287" s="7"/>
    </row>
    <row r="288" spans="1:19">
      <c r="A288" s="11">
        <v>44776</v>
      </c>
      <c r="B288" s="10">
        <v>142.35</v>
      </c>
      <c r="C288" s="10">
        <v>142.35</v>
      </c>
      <c r="D288" s="10">
        <v>139.5</v>
      </c>
      <c r="E288" s="10">
        <v>142.35</v>
      </c>
      <c r="F288" s="29">
        <f t="shared" si="4"/>
        <v>4.9778761061946904E-2</v>
      </c>
      <c r="G288" s="10"/>
      <c r="H288" s="10"/>
      <c r="I288" s="10"/>
      <c r="J288" s="10"/>
      <c r="K288" s="10"/>
      <c r="L288" s="12">
        <v>44776</v>
      </c>
      <c r="M288" s="7">
        <v>18223.689999999999</v>
      </c>
      <c r="N288" s="7">
        <v>18280.14</v>
      </c>
      <c r="O288" s="7">
        <v>18093.72</v>
      </c>
      <c r="P288" s="7">
        <v>18260.52</v>
      </c>
      <c r="Q288" s="30">
        <f>((P288-M288)/M288)</f>
        <v>2.0209957478426019E-3</v>
      </c>
      <c r="R288" s="7"/>
      <c r="S288" s="7"/>
    </row>
    <row r="289" spans="1:19">
      <c r="A289" s="11">
        <v>44775</v>
      </c>
      <c r="B289" s="10">
        <v>135</v>
      </c>
      <c r="C289" s="10">
        <v>135.6</v>
      </c>
      <c r="D289" s="10">
        <v>132</v>
      </c>
      <c r="E289" s="10">
        <v>135.6</v>
      </c>
      <c r="F289" s="29">
        <f t="shared" si="4"/>
        <v>4.9941927990708387E-2</v>
      </c>
      <c r="G289" s="10"/>
      <c r="H289" s="10"/>
      <c r="I289" s="10"/>
      <c r="J289" s="10"/>
      <c r="K289" s="10"/>
      <c r="L289" s="12">
        <v>44775</v>
      </c>
      <c r="M289" s="7">
        <v>18188.63</v>
      </c>
      <c r="N289" s="7">
        <v>18262.04</v>
      </c>
      <c r="O289" s="7">
        <v>18085.650000000001</v>
      </c>
      <c r="P289" s="7">
        <v>18207.650000000001</v>
      </c>
      <c r="Q289" s="30">
        <f>((P289-M289)/M289)</f>
        <v>1.0457082254133729E-3</v>
      </c>
      <c r="R289" s="7"/>
      <c r="S289" s="7"/>
    </row>
    <row r="290" spans="1:19">
      <c r="A290" s="11">
        <v>44774</v>
      </c>
      <c r="B290" s="10">
        <v>126.85</v>
      </c>
      <c r="C290" s="10">
        <v>129.44999999999999</v>
      </c>
      <c r="D290" s="10">
        <v>124</v>
      </c>
      <c r="E290" s="10">
        <v>129.15</v>
      </c>
      <c r="F290" s="29">
        <f t="shared" si="4"/>
        <v>4.7445255474452622E-2</v>
      </c>
      <c r="G290" s="10"/>
      <c r="H290" s="10"/>
      <c r="I290" s="10"/>
      <c r="J290" s="10"/>
      <c r="K290" s="10"/>
      <c r="L290" s="12">
        <v>44774</v>
      </c>
      <c r="M290" s="7">
        <v>18100.830000000002</v>
      </c>
      <c r="N290" s="7">
        <v>18226.82</v>
      </c>
      <c r="O290" s="7">
        <v>18017.830000000002</v>
      </c>
      <c r="P290" s="7">
        <v>18210.47</v>
      </c>
      <c r="Q290" s="30">
        <f>((P290-M290)/M290)</f>
        <v>6.0571808033111968E-3</v>
      </c>
      <c r="R290" s="7"/>
      <c r="S290" s="7"/>
    </row>
    <row r="291" spans="1:19">
      <c r="A291" s="11">
        <v>44771</v>
      </c>
      <c r="B291" s="10">
        <v>134.9</v>
      </c>
      <c r="C291" s="10">
        <v>134.9</v>
      </c>
      <c r="D291" s="10">
        <v>123</v>
      </c>
      <c r="E291" s="10">
        <v>123.3</v>
      </c>
      <c r="F291" s="29">
        <f t="shared" si="4"/>
        <v>-4.7508690614136671E-2</v>
      </c>
      <c r="G291" s="10"/>
      <c r="H291" s="10"/>
      <c r="I291" s="10"/>
      <c r="J291" s="10"/>
      <c r="K291" s="10"/>
      <c r="L291" s="12">
        <v>44771</v>
      </c>
      <c r="M291" s="7">
        <v>17910.259999999998</v>
      </c>
      <c r="N291" s="7">
        <v>18034.59</v>
      </c>
      <c r="O291" s="7">
        <v>17875.03</v>
      </c>
      <c r="P291" s="7">
        <v>18021.3</v>
      </c>
      <c r="Q291" s="30">
        <f>((P291-M291)/M291)</f>
        <v>6.1997983278858533E-3</v>
      </c>
      <c r="R291" s="7"/>
      <c r="S291" s="7"/>
    </row>
    <row r="292" spans="1:19">
      <c r="A292" s="11">
        <v>44770</v>
      </c>
      <c r="B292" s="10">
        <v>133.55000000000001</v>
      </c>
      <c r="C292" s="10">
        <v>142.80000000000001</v>
      </c>
      <c r="D292" s="10">
        <v>129.44999999999999</v>
      </c>
      <c r="E292" s="10">
        <v>129.44999999999999</v>
      </c>
      <c r="F292" s="29">
        <f t="shared" si="4"/>
        <v>-4.9908256880734025E-2</v>
      </c>
      <c r="G292" s="10"/>
      <c r="H292" s="10"/>
      <c r="I292" s="10"/>
      <c r="J292" s="10"/>
      <c r="K292" s="10"/>
      <c r="L292" s="12">
        <v>44770</v>
      </c>
      <c r="M292" s="7">
        <v>17605.97</v>
      </c>
      <c r="N292" s="7">
        <v>17793.16</v>
      </c>
      <c r="O292" s="7">
        <v>17590.82</v>
      </c>
      <c r="P292" s="7">
        <v>17776.98</v>
      </c>
      <c r="Q292" s="30">
        <f>((P292-M292)/M292)</f>
        <v>9.7131825170665622E-3</v>
      </c>
      <c r="R292" s="7"/>
      <c r="S292" s="7"/>
    </row>
    <row r="293" spans="1:19">
      <c r="A293" s="11">
        <v>44769</v>
      </c>
      <c r="B293" s="10">
        <v>146</v>
      </c>
      <c r="C293" s="10">
        <v>146</v>
      </c>
      <c r="D293" s="10">
        <v>135</v>
      </c>
      <c r="E293" s="10">
        <v>136.25</v>
      </c>
      <c r="F293" s="29">
        <f t="shared" si="4"/>
        <v>-3.8461538461538387E-2</v>
      </c>
      <c r="G293" s="10"/>
      <c r="H293" s="10"/>
      <c r="I293" s="10"/>
      <c r="J293" s="10"/>
      <c r="K293" s="10"/>
      <c r="L293" s="12">
        <v>44769</v>
      </c>
      <c r="M293" s="7">
        <v>17307</v>
      </c>
      <c r="N293" s="7">
        <v>17488.95</v>
      </c>
      <c r="O293" s="7">
        <v>17273.89</v>
      </c>
      <c r="P293" s="7">
        <v>17479.03</v>
      </c>
      <c r="Q293" s="30">
        <f>((P293-M293)/M293)</f>
        <v>9.9399087074593419E-3</v>
      </c>
      <c r="R293" s="7"/>
      <c r="S293" s="7"/>
    </row>
    <row r="294" spans="1:19">
      <c r="A294" s="11">
        <v>44768</v>
      </c>
      <c r="B294" s="10">
        <v>145.19999999999999</v>
      </c>
      <c r="C294" s="10">
        <v>151.94999999999999</v>
      </c>
      <c r="D294" s="10">
        <v>141.6</v>
      </c>
      <c r="E294" s="10">
        <v>141.69999999999999</v>
      </c>
      <c r="F294" s="29">
        <f t="shared" si="4"/>
        <v>-4.9312311304931383E-2</v>
      </c>
      <c r="G294" s="10"/>
      <c r="H294" s="10"/>
      <c r="I294" s="10"/>
      <c r="J294" s="10"/>
      <c r="K294" s="10"/>
      <c r="L294" s="12">
        <v>44768</v>
      </c>
      <c r="M294" s="7">
        <v>17485.16</v>
      </c>
      <c r="N294" s="7">
        <v>17485.16</v>
      </c>
      <c r="O294" s="7">
        <v>17292.2</v>
      </c>
      <c r="P294" s="7">
        <v>17310.45</v>
      </c>
      <c r="Q294" s="30">
        <f>((P294-M294)/M294)</f>
        <v>-9.9919017040735764E-3</v>
      </c>
      <c r="R294" s="7"/>
      <c r="S294" s="7"/>
    </row>
    <row r="295" spans="1:19">
      <c r="A295" s="11">
        <v>44767</v>
      </c>
      <c r="B295" s="10">
        <v>155</v>
      </c>
      <c r="C295" s="10">
        <v>157</v>
      </c>
      <c r="D295" s="10">
        <v>147.55000000000001</v>
      </c>
      <c r="E295" s="10">
        <v>149.05000000000001</v>
      </c>
      <c r="F295" s="29">
        <f t="shared" si="4"/>
        <v>-2.1018062397372667E-2</v>
      </c>
      <c r="G295" s="10"/>
      <c r="H295" s="10"/>
      <c r="I295" s="10"/>
      <c r="J295" s="10"/>
      <c r="K295" s="10"/>
      <c r="L295" s="12">
        <v>44767</v>
      </c>
      <c r="M295" s="7">
        <v>17505.259999999998</v>
      </c>
      <c r="N295" s="7">
        <v>17540.900000000001</v>
      </c>
      <c r="O295" s="7">
        <v>17397.310000000001</v>
      </c>
      <c r="P295" s="7">
        <v>17463.28</v>
      </c>
      <c r="Q295" s="30">
        <f>((P295-M295)/M295)</f>
        <v>-2.3981363315940217E-3</v>
      </c>
      <c r="R295" s="7"/>
      <c r="S295" s="7"/>
    </row>
    <row r="296" spans="1:19">
      <c r="A296" s="11">
        <v>44764</v>
      </c>
      <c r="B296" s="10">
        <v>151.85</v>
      </c>
      <c r="C296" s="10">
        <v>156.55000000000001</v>
      </c>
      <c r="D296" s="10">
        <v>146.05000000000001</v>
      </c>
      <c r="E296" s="10">
        <v>152.25</v>
      </c>
      <c r="F296" s="29">
        <f t="shared" si="4"/>
        <v>2.9644268774702805E-3</v>
      </c>
      <c r="G296" s="10"/>
      <c r="H296" s="10"/>
      <c r="I296" s="10"/>
      <c r="J296" s="10"/>
      <c r="K296" s="10"/>
      <c r="L296" s="12">
        <v>44764</v>
      </c>
      <c r="M296" s="7">
        <v>17483.3</v>
      </c>
      <c r="N296" s="7">
        <v>17588.16</v>
      </c>
      <c r="O296" s="7">
        <v>17444</v>
      </c>
      <c r="P296" s="7">
        <v>17556.05</v>
      </c>
      <c r="Q296" s="30">
        <f>((P296-M296)/M296)</f>
        <v>4.1611137485486147E-3</v>
      </c>
      <c r="R296" s="7"/>
      <c r="S296" s="7"/>
    </row>
    <row r="297" spans="1:19">
      <c r="A297" s="11">
        <v>44763</v>
      </c>
      <c r="B297" s="10">
        <v>160</v>
      </c>
      <c r="C297" s="10">
        <v>163</v>
      </c>
      <c r="D297" s="10">
        <v>151.05000000000001</v>
      </c>
      <c r="E297" s="10">
        <v>151.80000000000001</v>
      </c>
      <c r="F297" s="29">
        <f t="shared" si="4"/>
        <v>-4.498269896193758E-2</v>
      </c>
      <c r="G297" s="10"/>
      <c r="H297" s="10"/>
      <c r="I297" s="10"/>
      <c r="J297" s="10"/>
      <c r="K297" s="10"/>
      <c r="L297" s="12">
        <v>44763</v>
      </c>
      <c r="M297" s="7">
        <v>17345.53</v>
      </c>
      <c r="N297" s="7">
        <v>17457.009999999998</v>
      </c>
      <c r="O297" s="7">
        <v>17308.66</v>
      </c>
      <c r="P297" s="7">
        <v>17440.150000000001</v>
      </c>
      <c r="Q297" s="30">
        <f>((P297-M297)/M297)</f>
        <v>5.4550077166856609E-3</v>
      </c>
      <c r="R297" s="7"/>
      <c r="S297" s="7"/>
    </row>
    <row r="298" spans="1:19">
      <c r="A298" s="11">
        <v>44762</v>
      </c>
      <c r="B298" s="10">
        <v>161.94999999999999</v>
      </c>
      <c r="C298" s="10">
        <v>161.94999999999999</v>
      </c>
      <c r="D298" s="10">
        <v>152.6</v>
      </c>
      <c r="E298" s="10">
        <v>158.94999999999999</v>
      </c>
      <c r="F298" s="29">
        <f t="shared" si="4"/>
        <v>-6.2873310279800527E-4</v>
      </c>
      <c r="G298" s="10"/>
      <c r="H298" s="10"/>
      <c r="I298" s="10"/>
      <c r="J298" s="10"/>
      <c r="K298" s="10"/>
      <c r="L298" s="12">
        <v>44762</v>
      </c>
      <c r="M298" s="7">
        <v>17376.87</v>
      </c>
      <c r="N298" s="7">
        <v>17413.54</v>
      </c>
      <c r="O298" s="7">
        <v>17311</v>
      </c>
      <c r="P298" s="7">
        <v>17340.34</v>
      </c>
      <c r="Q298" s="30">
        <f>((P298-M298)/M298)</f>
        <v>-2.1022197898700307E-3</v>
      </c>
      <c r="R298" s="7"/>
      <c r="S298" s="7"/>
    </row>
    <row r="299" spans="1:19">
      <c r="A299" s="11">
        <v>44761</v>
      </c>
      <c r="B299" s="10">
        <v>158.35</v>
      </c>
      <c r="C299" s="10">
        <v>161.94999999999999</v>
      </c>
      <c r="D299" s="10">
        <v>156.05000000000001</v>
      </c>
      <c r="E299" s="10">
        <v>159.05000000000001</v>
      </c>
      <c r="F299" s="29">
        <f t="shared" si="4"/>
        <v>1.6943734015345303E-2</v>
      </c>
      <c r="G299" s="10"/>
      <c r="H299" s="10"/>
      <c r="I299" s="10"/>
      <c r="J299" s="10"/>
      <c r="K299" s="10"/>
      <c r="L299" s="12">
        <v>44761</v>
      </c>
      <c r="M299" s="7">
        <v>17015.52</v>
      </c>
      <c r="N299" s="7">
        <v>17176.2</v>
      </c>
      <c r="O299" s="7">
        <v>17007.150000000001</v>
      </c>
      <c r="P299" s="7">
        <v>17158.29</v>
      </c>
      <c r="Q299" s="30">
        <f>((P299-M299)/M299)</f>
        <v>8.3905751925301385E-3</v>
      </c>
      <c r="R299" s="7"/>
      <c r="S299" s="7"/>
    </row>
    <row r="300" spans="1:19">
      <c r="A300" s="11">
        <v>44760</v>
      </c>
      <c r="B300" s="10">
        <v>153.85</v>
      </c>
      <c r="C300" s="10">
        <v>162.5</v>
      </c>
      <c r="D300" s="10">
        <v>150</v>
      </c>
      <c r="E300" s="10">
        <v>156.4</v>
      </c>
      <c r="F300" s="29">
        <f t="shared" si="4"/>
        <v>-3.5043007327173175E-3</v>
      </c>
      <c r="G300" s="10"/>
      <c r="H300" s="10"/>
      <c r="I300" s="10"/>
      <c r="J300" s="10"/>
      <c r="K300" s="10"/>
      <c r="L300" s="12">
        <v>44760</v>
      </c>
      <c r="M300" s="7">
        <v>16952.57</v>
      </c>
      <c r="N300" s="7">
        <v>17100.939999999999</v>
      </c>
      <c r="O300" s="7">
        <v>16945.310000000001</v>
      </c>
      <c r="P300" s="7">
        <v>17091.14</v>
      </c>
      <c r="Q300" s="30">
        <f>((P300-M300)/M300)</f>
        <v>8.1739818800335116E-3</v>
      </c>
      <c r="R300" s="7"/>
      <c r="S300" s="7"/>
    </row>
    <row r="301" spans="1:19">
      <c r="A301" s="11">
        <v>44757</v>
      </c>
      <c r="B301" s="10">
        <v>170</v>
      </c>
      <c r="C301" s="10">
        <v>170.1</v>
      </c>
      <c r="D301" s="10">
        <v>154.19999999999999</v>
      </c>
      <c r="E301" s="10">
        <v>156.94999999999999</v>
      </c>
      <c r="F301" s="29">
        <f t="shared" si="4"/>
        <v>-3.117283950617291E-2</v>
      </c>
      <c r="G301" s="10"/>
      <c r="H301" s="10"/>
      <c r="I301" s="10"/>
      <c r="J301" s="10"/>
      <c r="K301" s="10"/>
      <c r="L301" s="12">
        <v>44757</v>
      </c>
      <c r="M301" s="7">
        <v>16806.580000000002</v>
      </c>
      <c r="N301" s="7">
        <v>16869.98</v>
      </c>
      <c r="O301" s="7">
        <v>16727.189999999999</v>
      </c>
      <c r="P301" s="7">
        <v>16854.66</v>
      </c>
      <c r="Q301" s="30">
        <f>((P301-M301)/M301)</f>
        <v>2.8607842880584928E-3</v>
      </c>
      <c r="R301" s="7"/>
      <c r="S301" s="7"/>
    </row>
    <row r="302" spans="1:19">
      <c r="A302" s="11">
        <v>44756</v>
      </c>
      <c r="B302" s="10">
        <v>156.4</v>
      </c>
      <c r="C302" s="10">
        <v>164.2</v>
      </c>
      <c r="D302" s="10">
        <v>156.4</v>
      </c>
      <c r="E302" s="10">
        <v>162</v>
      </c>
      <c r="F302" s="29">
        <f t="shared" si="4"/>
        <v>3.5805626598465437E-2</v>
      </c>
      <c r="G302" s="10"/>
      <c r="H302" s="10"/>
      <c r="I302" s="10"/>
      <c r="J302" s="10"/>
      <c r="K302" s="10"/>
      <c r="L302" s="12">
        <v>44756</v>
      </c>
      <c r="M302" s="7">
        <v>16821.740000000002</v>
      </c>
      <c r="N302" s="7">
        <v>16873.09</v>
      </c>
      <c r="O302" s="7">
        <v>16654.21</v>
      </c>
      <c r="P302" s="7">
        <v>16739.689999999999</v>
      </c>
      <c r="Q302" s="30">
        <f>((P302-M302)/M302)</f>
        <v>-4.8776167031474096E-3</v>
      </c>
      <c r="R302" s="7"/>
      <c r="S302" s="7"/>
    </row>
    <row r="303" spans="1:19">
      <c r="A303" s="11">
        <v>44755</v>
      </c>
      <c r="B303" s="10">
        <v>161.5</v>
      </c>
      <c r="C303" s="10">
        <v>167</v>
      </c>
      <c r="D303" s="10">
        <v>154</v>
      </c>
      <c r="E303" s="10">
        <v>156.4</v>
      </c>
      <c r="F303" s="29">
        <f t="shared" si="4"/>
        <v>-2.7060653188180368E-2</v>
      </c>
      <c r="G303" s="10"/>
      <c r="H303" s="10"/>
      <c r="I303" s="10"/>
      <c r="J303" s="10"/>
      <c r="K303" s="10"/>
      <c r="L303" s="12">
        <v>44755</v>
      </c>
      <c r="M303" s="7">
        <v>16955.37</v>
      </c>
      <c r="N303" s="7">
        <v>16955.669999999998</v>
      </c>
      <c r="O303" s="7">
        <v>16750.189999999999</v>
      </c>
      <c r="P303" s="7">
        <v>16767.990000000002</v>
      </c>
      <c r="Q303" s="30">
        <f>((P303-M303)/M303)</f>
        <v>-1.1051366027400015E-2</v>
      </c>
      <c r="R303" s="7"/>
      <c r="S303" s="7"/>
    </row>
    <row r="304" spans="1:19">
      <c r="A304" s="11">
        <v>44754</v>
      </c>
      <c r="B304" s="10">
        <v>168</v>
      </c>
      <c r="C304" s="10">
        <v>168</v>
      </c>
      <c r="D304" s="10">
        <v>159</v>
      </c>
      <c r="E304" s="10">
        <v>160.75</v>
      </c>
      <c r="F304" s="29">
        <f t="shared" si="4"/>
        <v>-3.8863976083707022E-2</v>
      </c>
      <c r="G304" s="10"/>
      <c r="H304" s="10"/>
      <c r="I304" s="10"/>
      <c r="J304" s="10"/>
      <c r="K304" s="10"/>
      <c r="L304" s="12">
        <v>44754</v>
      </c>
      <c r="M304" s="7">
        <v>16963.38</v>
      </c>
      <c r="N304" s="7">
        <v>16966.990000000002</v>
      </c>
      <c r="O304" s="7">
        <v>16840.62</v>
      </c>
      <c r="P304" s="7">
        <v>16860</v>
      </c>
      <c r="Q304" s="30">
        <f>((P304-M304)/M304)</f>
        <v>-6.0943043190685468E-3</v>
      </c>
      <c r="R304" s="7"/>
      <c r="S304" s="7"/>
    </row>
    <row r="305" spans="1:19">
      <c r="A305" s="11">
        <v>44753</v>
      </c>
      <c r="B305" s="10">
        <v>182</v>
      </c>
      <c r="C305" s="10">
        <v>182</v>
      </c>
      <c r="D305" s="10">
        <v>166.75</v>
      </c>
      <c r="E305" s="10">
        <v>167.25</v>
      </c>
      <c r="F305" s="29">
        <f t="shared" si="4"/>
        <v>-4.7008547008547008E-2</v>
      </c>
      <c r="G305" s="10"/>
      <c r="H305" s="10"/>
      <c r="I305" s="10"/>
      <c r="J305" s="10"/>
      <c r="K305" s="10"/>
      <c r="L305" s="12">
        <v>44753</v>
      </c>
      <c r="M305" s="7">
        <v>16959.45</v>
      </c>
      <c r="N305" s="7">
        <v>17060.43</v>
      </c>
      <c r="O305" s="7">
        <v>16921.77</v>
      </c>
      <c r="P305" s="7">
        <v>17022.07</v>
      </c>
      <c r="Q305" s="30">
        <f>((P305-M305)/M305)</f>
        <v>3.6923367208252025E-3</v>
      </c>
      <c r="R305" s="7"/>
      <c r="S305" s="7"/>
    </row>
    <row r="306" spans="1:19">
      <c r="A306" s="11">
        <v>44750</v>
      </c>
      <c r="B306" s="10">
        <v>184.25</v>
      </c>
      <c r="C306" s="10">
        <v>184.45</v>
      </c>
      <c r="D306" s="10">
        <v>173</v>
      </c>
      <c r="E306" s="10">
        <v>175.5</v>
      </c>
      <c r="F306" s="29">
        <f t="shared" si="4"/>
        <v>-2.1193530395984445E-2</v>
      </c>
      <c r="G306" s="10"/>
      <c r="H306" s="10"/>
      <c r="I306" s="10"/>
      <c r="J306" s="10"/>
      <c r="K306" s="10"/>
      <c r="L306" s="12">
        <v>44750</v>
      </c>
      <c r="M306" s="7">
        <v>17056.61</v>
      </c>
      <c r="N306" s="7">
        <v>17072.599999999999</v>
      </c>
      <c r="O306" s="7">
        <v>16960.740000000002</v>
      </c>
      <c r="P306" s="7">
        <v>17024.04</v>
      </c>
      <c r="Q306" s="30">
        <f>((P306-M306)/M306)</f>
        <v>-1.9095236392225482E-3</v>
      </c>
      <c r="R306" s="7"/>
      <c r="S306" s="7"/>
    </row>
    <row r="307" spans="1:19">
      <c r="A307" s="11">
        <v>44749</v>
      </c>
      <c r="B307" s="10">
        <v>184.8</v>
      </c>
      <c r="C307" s="10">
        <v>185</v>
      </c>
      <c r="D307" s="10">
        <v>178.05</v>
      </c>
      <c r="E307" s="10">
        <v>179.3</v>
      </c>
      <c r="F307" s="29">
        <f t="shared" si="4"/>
        <v>-1.3480055020632676E-2</v>
      </c>
      <c r="G307" s="10"/>
      <c r="H307" s="10"/>
      <c r="I307" s="10"/>
      <c r="J307" s="10"/>
      <c r="K307" s="10"/>
      <c r="L307" s="12">
        <v>44749</v>
      </c>
      <c r="M307" s="7">
        <v>16911.66</v>
      </c>
      <c r="N307" s="7">
        <v>16950.39</v>
      </c>
      <c r="O307" s="7">
        <v>16844.419999999998</v>
      </c>
      <c r="P307" s="7">
        <v>16933.82</v>
      </c>
      <c r="Q307" s="30">
        <f>((P307-M307)/M307)</f>
        <v>1.3103385474873463E-3</v>
      </c>
      <c r="R307" s="7"/>
      <c r="S307" s="7"/>
    </row>
    <row r="308" spans="1:19">
      <c r="A308" s="11">
        <v>44748</v>
      </c>
      <c r="B308" s="10">
        <v>180.5</v>
      </c>
      <c r="C308" s="10">
        <v>190</v>
      </c>
      <c r="D308" s="10">
        <v>174.95</v>
      </c>
      <c r="E308" s="10">
        <v>181.75</v>
      </c>
      <c r="F308" s="29">
        <f t="shared" si="4"/>
        <v>-1.3032853651914231E-2</v>
      </c>
      <c r="G308" s="10"/>
      <c r="H308" s="10"/>
      <c r="I308" s="10"/>
      <c r="J308" s="10"/>
      <c r="K308" s="10"/>
      <c r="L308" s="12">
        <v>44748</v>
      </c>
      <c r="M308" s="7">
        <v>16601.400000000001</v>
      </c>
      <c r="N308" s="7">
        <v>16809.78</v>
      </c>
      <c r="O308" s="7">
        <v>16588</v>
      </c>
      <c r="P308" s="7">
        <v>16787.400000000001</v>
      </c>
      <c r="Q308" s="30">
        <f>((P308-M308)/M308)</f>
        <v>1.1203874372040911E-2</v>
      </c>
      <c r="R308" s="7"/>
      <c r="S308" s="7"/>
    </row>
    <row r="309" spans="1:19">
      <c r="A309" s="11">
        <v>44747</v>
      </c>
      <c r="B309" s="10">
        <v>188</v>
      </c>
      <c r="C309" s="10">
        <v>194.45</v>
      </c>
      <c r="D309" s="10">
        <v>184.15</v>
      </c>
      <c r="E309" s="10">
        <v>184.15</v>
      </c>
      <c r="F309" s="29">
        <f t="shared" si="4"/>
        <v>-4.979360165118682E-2</v>
      </c>
      <c r="G309" s="10"/>
      <c r="H309" s="10"/>
      <c r="I309" s="10"/>
      <c r="J309" s="10"/>
      <c r="K309" s="10"/>
      <c r="L309" s="12">
        <v>44747</v>
      </c>
      <c r="M309" s="7">
        <v>16712.02</v>
      </c>
      <c r="N309" s="7">
        <v>16821.36</v>
      </c>
      <c r="O309" s="7">
        <v>16571.57</v>
      </c>
      <c r="P309" s="7">
        <v>16595.990000000002</v>
      </c>
      <c r="Q309" s="30">
        <f>((P309-M309)/M309)</f>
        <v>-6.9429069615760891E-3</v>
      </c>
      <c r="R309" s="7"/>
      <c r="S309" s="7"/>
    </row>
    <row r="310" spans="1:19">
      <c r="A310" s="11">
        <v>44746</v>
      </c>
      <c r="B310" s="10">
        <v>204.15</v>
      </c>
      <c r="C310" s="10">
        <v>213.3</v>
      </c>
      <c r="D310" s="10">
        <v>193.8</v>
      </c>
      <c r="E310" s="10">
        <v>193.8</v>
      </c>
      <c r="F310" s="29">
        <f t="shared" si="4"/>
        <v>-4.9999999999999947E-2</v>
      </c>
      <c r="G310" s="10"/>
      <c r="H310" s="10"/>
      <c r="I310" s="10"/>
      <c r="J310" s="10"/>
      <c r="K310" s="10"/>
      <c r="L310" s="12">
        <v>44746</v>
      </c>
      <c r="M310" s="7">
        <v>16518.900000000001</v>
      </c>
      <c r="N310" s="7">
        <v>16643.740000000002</v>
      </c>
      <c r="O310" s="7">
        <v>16446.61</v>
      </c>
      <c r="P310" s="7">
        <v>16624.78</v>
      </c>
      <c r="Q310" s="30">
        <f>((P310-M310)/M310)</f>
        <v>6.4096277597174975E-3</v>
      </c>
      <c r="R310" s="7"/>
      <c r="S310" s="7"/>
    </row>
    <row r="311" spans="1:19">
      <c r="A311" s="11">
        <v>44743</v>
      </c>
      <c r="B311" s="10">
        <v>204</v>
      </c>
      <c r="C311" s="10">
        <v>212</v>
      </c>
      <c r="D311" s="10">
        <v>204</v>
      </c>
      <c r="E311" s="10">
        <v>204</v>
      </c>
      <c r="F311" s="29">
        <f t="shared" si="4"/>
        <v>0</v>
      </c>
      <c r="G311" s="10"/>
      <c r="H311" s="10"/>
      <c r="I311" s="10"/>
      <c r="J311" s="10"/>
      <c r="K311" s="10"/>
      <c r="L311" s="12">
        <v>44743</v>
      </c>
      <c r="M311" s="7">
        <v>16503.37</v>
      </c>
      <c r="N311" s="7">
        <v>16577.73</v>
      </c>
      <c r="O311" s="7">
        <v>16276.02</v>
      </c>
      <c r="P311" s="7">
        <v>16535.45</v>
      </c>
      <c r="Q311" s="30">
        <f>((P311-M311)/M311)</f>
        <v>1.9438454085439368E-3</v>
      </c>
      <c r="R311" s="7"/>
      <c r="S311" s="7"/>
    </row>
    <row r="312" spans="1:19">
      <c r="A312" s="11">
        <v>44742</v>
      </c>
      <c r="B312" s="10">
        <v>200</v>
      </c>
      <c r="C312" s="10">
        <v>204</v>
      </c>
      <c r="D312" s="10">
        <v>190.05</v>
      </c>
      <c r="E312" s="10">
        <v>204</v>
      </c>
      <c r="F312" s="29">
        <f t="shared" si="4"/>
        <v>4.9922799794132722E-2</v>
      </c>
      <c r="G312" s="10"/>
      <c r="H312" s="10"/>
      <c r="I312" s="10"/>
      <c r="J312" s="10"/>
      <c r="K312" s="10"/>
      <c r="L312" s="12">
        <v>44742</v>
      </c>
      <c r="M312" s="7">
        <v>16543.46</v>
      </c>
      <c r="N312" s="7">
        <v>16677.86</v>
      </c>
      <c r="O312" s="7">
        <v>16512.7</v>
      </c>
      <c r="P312" s="7">
        <v>16554.099999999999</v>
      </c>
      <c r="Q312" s="30">
        <f>((P312-M312)/M312)</f>
        <v>6.4315445499305577E-4</v>
      </c>
      <c r="R312" s="7"/>
      <c r="S312" s="7"/>
    </row>
    <row r="313" spans="1:19">
      <c r="A313" s="11">
        <v>44741</v>
      </c>
      <c r="B313" s="10">
        <v>193.75</v>
      </c>
      <c r="C313" s="10">
        <v>197.5</v>
      </c>
      <c r="D313" s="10">
        <v>190</v>
      </c>
      <c r="E313" s="10">
        <v>194.3</v>
      </c>
      <c r="F313" s="29">
        <f t="shared" si="4"/>
        <v>2.2900763358778747E-2</v>
      </c>
      <c r="G313" s="10"/>
      <c r="H313" s="10"/>
      <c r="I313" s="10"/>
      <c r="J313" s="10"/>
      <c r="K313" s="10"/>
      <c r="L313" s="12">
        <v>44741</v>
      </c>
      <c r="M313" s="7">
        <v>16470.57</v>
      </c>
      <c r="N313" s="7">
        <v>16644.47</v>
      </c>
      <c r="O313" s="7">
        <v>16463.02</v>
      </c>
      <c r="P313" s="7">
        <v>16582.68</v>
      </c>
      <c r="Q313" s="30">
        <f>((P313-M313)/M313)</f>
        <v>6.8066861074025115E-3</v>
      </c>
      <c r="R313" s="7"/>
      <c r="S313" s="7"/>
    </row>
    <row r="314" spans="1:19">
      <c r="A314" s="11">
        <v>44740</v>
      </c>
      <c r="B314" s="10">
        <v>188</v>
      </c>
      <c r="C314" s="10">
        <v>189.95</v>
      </c>
      <c r="D314" s="10">
        <v>182</v>
      </c>
      <c r="E314" s="10">
        <v>189.95</v>
      </c>
      <c r="F314" s="29">
        <f t="shared" si="4"/>
        <v>4.973749654600719E-2</v>
      </c>
      <c r="G314" s="10"/>
      <c r="H314" s="10"/>
      <c r="I314" s="10"/>
      <c r="J314" s="10"/>
      <c r="K314" s="10"/>
      <c r="L314" s="12">
        <v>44740</v>
      </c>
      <c r="M314" s="7">
        <v>16522.240000000002</v>
      </c>
      <c r="N314" s="7">
        <v>16669.18</v>
      </c>
      <c r="O314" s="7">
        <v>16489.36</v>
      </c>
      <c r="P314" s="7">
        <v>16633.96</v>
      </c>
      <c r="Q314" s="30">
        <f>((P314-M314)/M314)</f>
        <v>6.7617950108458365E-3</v>
      </c>
      <c r="R314" s="7"/>
      <c r="S314" s="7"/>
    </row>
    <row r="315" spans="1:19">
      <c r="A315" s="11">
        <v>44739</v>
      </c>
      <c r="B315" s="10">
        <v>175</v>
      </c>
      <c r="C315" s="10">
        <v>180.95</v>
      </c>
      <c r="D315" s="10">
        <v>174.4</v>
      </c>
      <c r="E315" s="10">
        <v>180.95</v>
      </c>
      <c r="F315" s="29">
        <f t="shared" si="4"/>
        <v>4.9898462431099473E-2</v>
      </c>
      <c r="G315" s="10"/>
      <c r="H315" s="10"/>
      <c r="I315" s="10"/>
      <c r="J315" s="10"/>
      <c r="K315" s="10"/>
      <c r="L315" s="12">
        <v>44739</v>
      </c>
      <c r="M315" s="7">
        <v>16696.12</v>
      </c>
      <c r="N315" s="7">
        <v>16708.84</v>
      </c>
      <c r="O315" s="7">
        <v>16597.95</v>
      </c>
      <c r="P315" s="7">
        <v>16610.439999999999</v>
      </c>
      <c r="Q315" s="30">
        <f>((P315-M315)/M315)</f>
        <v>-5.131731204615222E-3</v>
      </c>
      <c r="R315" s="7"/>
      <c r="S315" s="7"/>
    </row>
    <row r="316" spans="1:19">
      <c r="A316" s="11">
        <v>44736</v>
      </c>
      <c r="B316" s="10">
        <v>166.1</v>
      </c>
      <c r="C316" s="10">
        <v>173.4</v>
      </c>
      <c r="D316" s="10">
        <v>166</v>
      </c>
      <c r="E316" s="10">
        <v>172.35</v>
      </c>
      <c r="F316" s="29">
        <f t="shared" si="4"/>
        <v>4.3596730245231537E-2</v>
      </c>
      <c r="G316" s="10"/>
      <c r="H316" s="10"/>
      <c r="I316" s="10"/>
      <c r="J316" s="10"/>
      <c r="K316" s="10"/>
      <c r="L316" s="12">
        <v>44736</v>
      </c>
      <c r="M316" s="7">
        <v>16442.48</v>
      </c>
      <c r="N316" s="7">
        <v>16519.060000000001</v>
      </c>
      <c r="O316" s="7">
        <v>16386.7</v>
      </c>
      <c r="P316" s="7">
        <v>16473.13</v>
      </c>
      <c r="Q316" s="30">
        <f>((P316-M316)/M316)</f>
        <v>1.8640740326277699E-3</v>
      </c>
      <c r="R316" s="7"/>
      <c r="S316" s="7"/>
    </row>
    <row r="317" spans="1:19">
      <c r="A317" s="11">
        <v>44735</v>
      </c>
      <c r="B317" s="10">
        <v>167.7</v>
      </c>
      <c r="C317" s="10">
        <v>173.6</v>
      </c>
      <c r="D317" s="10">
        <v>162.5</v>
      </c>
      <c r="E317" s="10">
        <v>165.15</v>
      </c>
      <c r="F317" s="29">
        <f t="shared" si="4"/>
        <v>-1.2095554883579597E-3</v>
      </c>
      <c r="G317" s="10"/>
      <c r="H317" s="10"/>
      <c r="I317" s="10"/>
      <c r="J317" s="10"/>
      <c r="K317" s="10"/>
      <c r="L317" s="12">
        <v>44735</v>
      </c>
      <c r="M317" s="7">
        <v>16218.25</v>
      </c>
      <c r="N317" s="7">
        <v>16396.41</v>
      </c>
      <c r="O317" s="7">
        <v>16124.54</v>
      </c>
      <c r="P317" s="7">
        <v>16323.28</v>
      </c>
      <c r="Q317" s="30">
        <f>((P317-M317)/M317)</f>
        <v>6.4760377969263422E-3</v>
      </c>
      <c r="R317" s="7"/>
      <c r="S317" s="7"/>
    </row>
    <row r="318" spans="1:19">
      <c r="A318" s="11">
        <v>44734</v>
      </c>
      <c r="B318" s="10">
        <v>165.15</v>
      </c>
      <c r="C318" s="10">
        <v>170</v>
      </c>
      <c r="D318" s="10">
        <v>165</v>
      </c>
      <c r="E318" s="10">
        <v>165.35</v>
      </c>
      <c r="F318" s="29">
        <f t="shared" si="4"/>
        <v>-3.8383250945042136E-2</v>
      </c>
      <c r="G318" s="10"/>
      <c r="H318" s="10"/>
      <c r="I318" s="10"/>
      <c r="J318" s="10"/>
      <c r="K318" s="10"/>
      <c r="L318" s="12">
        <v>44734</v>
      </c>
      <c r="M318" s="7">
        <v>16310.22</v>
      </c>
      <c r="N318" s="7">
        <v>16326.02</v>
      </c>
      <c r="O318" s="7">
        <v>16142.24</v>
      </c>
      <c r="P318" s="7">
        <v>16168.59</v>
      </c>
      <c r="Q318" s="30">
        <f>((P318-M318)/M318)</f>
        <v>-8.68351254612134E-3</v>
      </c>
      <c r="R318" s="7"/>
      <c r="S318" s="7"/>
    </row>
    <row r="319" spans="1:19">
      <c r="A319" s="11">
        <v>44733</v>
      </c>
      <c r="B319" s="10">
        <v>175</v>
      </c>
      <c r="C319" s="10">
        <v>175</v>
      </c>
      <c r="D319" s="10">
        <v>170</v>
      </c>
      <c r="E319" s="10">
        <v>171.95</v>
      </c>
      <c r="F319" s="29">
        <f t="shared" si="4"/>
        <v>-3.2357906584130562E-2</v>
      </c>
      <c r="G319" s="10"/>
      <c r="H319" s="10"/>
      <c r="I319" s="10"/>
      <c r="J319" s="10"/>
      <c r="K319" s="10"/>
      <c r="L319" s="12">
        <v>44733</v>
      </c>
      <c r="M319" s="7">
        <v>16194.49</v>
      </c>
      <c r="N319" s="7">
        <v>16479.77</v>
      </c>
      <c r="O319" s="7">
        <v>16175.41</v>
      </c>
      <c r="P319" s="7">
        <v>16410.05</v>
      </c>
      <c r="Q319" s="30">
        <f>((P319-M319)/M319)</f>
        <v>1.331070012084354E-2</v>
      </c>
      <c r="R319" s="7"/>
      <c r="S319" s="7"/>
    </row>
    <row r="320" spans="1:19">
      <c r="A320" s="11">
        <v>44732</v>
      </c>
      <c r="B320" s="10">
        <v>189.85</v>
      </c>
      <c r="C320" s="10">
        <v>192</v>
      </c>
      <c r="D320" s="10">
        <v>175.45</v>
      </c>
      <c r="E320" s="10">
        <v>177.7</v>
      </c>
      <c r="F320" s="29">
        <f t="shared" si="4"/>
        <v>-3.4239130434782668E-2</v>
      </c>
      <c r="G320" s="10"/>
      <c r="H320" s="10"/>
      <c r="I320" s="10"/>
      <c r="J320" s="10"/>
      <c r="K320" s="10"/>
      <c r="L320" s="12">
        <v>44732</v>
      </c>
      <c r="M320" s="7">
        <v>16076.97</v>
      </c>
      <c r="N320" s="7">
        <v>16132.99</v>
      </c>
      <c r="O320" s="7">
        <v>15934.4</v>
      </c>
      <c r="P320" s="7">
        <v>16098.99</v>
      </c>
      <c r="Q320" s="30">
        <f>((P320-M320)/M320)</f>
        <v>1.3696610741949782E-3</v>
      </c>
      <c r="R320" s="7"/>
      <c r="S320" s="7"/>
    </row>
    <row r="321" spans="1:19">
      <c r="A321" s="11">
        <v>44729</v>
      </c>
      <c r="B321" s="10">
        <v>184</v>
      </c>
      <c r="C321" s="10">
        <v>189.85</v>
      </c>
      <c r="D321" s="10">
        <v>184</v>
      </c>
      <c r="E321" s="10">
        <v>184</v>
      </c>
      <c r="F321" s="29">
        <f t="shared" si="4"/>
        <v>-3.941529626729319E-2</v>
      </c>
      <c r="G321" s="10"/>
      <c r="H321" s="10"/>
      <c r="I321" s="10"/>
      <c r="J321" s="10"/>
      <c r="K321" s="10"/>
      <c r="L321" s="12">
        <v>44729</v>
      </c>
      <c r="M321" s="7">
        <v>16025.83</v>
      </c>
      <c r="N321" s="7">
        <v>16157.09</v>
      </c>
      <c r="O321" s="7">
        <v>15932.8</v>
      </c>
      <c r="P321" s="7">
        <v>16049.69</v>
      </c>
      <c r="Q321" s="30">
        <f>((P321-M321)/M321)</f>
        <v>1.4888464435227743E-3</v>
      </c>
      <c r="R321" s="7"/>
      <c r="S321" s="7"/>
    </row>
    <row r="322" spans="1:19">
      <c r="A322" s="11">
        <v>44728</v>
      </c>
      <c r="B322" s="10">
        <v>192</v>
      </c>
      <c r="C322" s="10">
        <v>195</v>
      </c>
      <c r="D322" s="10">
        <v>191.5</v>
      </c>
      <c r="E322" s="10">
        <v>191.55</v>
      </c>
      <c r="F322" s="29">
        <f t="shared" si="4"/>
        <v>-4.3206793206793097E-2</v>
      </c>
      <c r="G322" s="10"/>
      <c r="H322" s="10"/>
      <c r="I322" s="10"/>
      <c r="J322" s="10"/>
      <c r="K322" s="10"/>
      <c r="L322" s="12">
        <v>44728</v>
      </c>
      <c r="M322" s="7">
        <v>16608.82</v>
      </c>
      <c r="N322" s="7">
        <v>16640.900000000001</v>
      </c>
      <c r="O322" s="7">
        <v>16096.53</v>
      </c>
      <c r="P322" s="7">
        <v>16116.93</v>
      </c>
      <c r="Q322" s="30">
        <f>((P322-M322)/M322)</f>
        <v>-2.9616191878772812E-2</v>
      </c>
      <c r="R322" s="7"/>
      <c r="S322" s="7"/>
    </row>
    <row r="323" spans="1:19">
      <c r="A323" s="11">
        <v>44727</v>
      </c>
      <c r="B323" s="10">
        <v>213.75</v>
      </c>
      <c r="C323" s="10">
        <v>213.75</v>
      </c>
      <c r="D323" s="10">
        <v>200</v>
      </c>
      <c r="E323" s="10">
        <v>200.2</v>
      </c>
      <c r="F323" s="29">
        <f t="shared" ref="F323:F386" si="5">((E323-E324)/E324)</f>
        <v>-2.7210884353741607E-2</v>
      </c>
      <c r="G323" s="10"/>
      <c r="H323" s="10"/>
      <c r="I323" s="10"/>
      <c r="J323" s="10"/>
      <c r="K323" s="10"/>
      <c r="L323" s="12">
        <v>44727</v>
      </c>
      <c r="M323" s="7">
        <v>16493.3</v>
      </c>
      <c r="N323" s="7">
        <v>16558.3</v>
      </c>
      <c r="O323" s="7">
        <v>16448.45</v>
      </c>
      <c r="P323" s="7">
        <v>16462.54</v>
      </c>
      <c r="Q323" s="30">
        <f>((P323-M323)/M323)</f>
        <v>-1.8649997271618416E-3</v>
      </c>
      <c r="R323" s="7"/>
      <c r="S323" s="7"/>
    </row>
    <row r="324" spans="1:19">
      <c r="A324" s="11">
        <v>44726</v>
      </c>
      <c r="B324" s="10">
        <v>201.3</v>
      </c>
      <c r="C324" s="10">
        <v>209</v>
      </c>
      <c r="D324" s="10">
        <v>200</v>
      </c>
      <c r="E324" s="10">
        <v>205.8</v>
      </c>
      <c r="F324" s="29">
        <f t="shared" si="5"/>
        <v>1.9474196689386839E-3</v>
      </c>
      <c r="G324" s="10"/>
      <c r="H324" s="10"/>
      <c r="I324" s="10"/>
      <c r="J324" s="10"/>
      <c r="K324" s="10"/>
      <c r="L324" s="12">
        <v>44726</v>
      </c>
      <c r="M324" s="7">
        <v>16447.54</v>
      </c>
      <c r="N324" s="7">
        <v>16635.03</v>
      </c>
      <c r="O324" s="7">
        <v>16430.560000000001</v>
      </c>
      <c r="P324" s="7">
        <v>16497.599999999999</v>
      </c>
      <c r="Q324" s="30">
        <f>((P324-M324)/M324)</f>
        <v>3.0436162489951486E-3</v>
      </c>
      <c r="R324" s="7"/>
      <c r="S324" s="7"/>
    </row>
    <row r="325" spans="1:19">
      <c r="A325" s="11">
        <v>44725</v>
      </c>
      <c r="B325" s="10">
        <v>215</v>
      </c>
      <c r="C325" s="10">
        <v>221.45</v>
      </c>
      <c r="D325" s="10">
        <v>202</v>
      </c>
      <c r="E325" s="10">
        <v>205.4</v>
      </c>
      <c r="F325" s="29">
        <f t="shared" si="5"/>
        <v>-2.6309552026546494E-2</v>
      </c>
      <c r="G325" s="10"/>
      <c r="H325" s="10"/>
      <c r="I325" s="10"/>
      <c r="J325" s="10"/>
      <c r="K325" s="10"/>
      <c r="L325" s="12">
        <v>44725</v>
      </c>
      <c r="M325" s="7">
        <v>16662.150000000001</v>
      </c>
      <c r="N325" s="7">
        <v>16667.21</v>
      </c>
      <c r="O325" s="7">
        <v>16458.16</v>
      </c>
      <c r="P325" s="7">
        <v>16551.29</v>
      </c>
      <c r="Q325" s="30">
        <f>((P325-M325)/M325)</f>
        <v>-6.6534030722326092E-3</v>
      </c>
      <c r="R325" s="7"/>
      <c r="S325" s="7"/>
    </row>
    <row r="326" spans="1:19">
      <c r="A326" s="11">
        <v>44722</v>
      </c>
      <c r="B326" s="10">
        <v>205.5</v>
      </c>
      <c r="C326" s="10">
        <v>211</v>
      </c>
      <c r="D326" s="10">
        <v>205</v>
      </c>
      <c r="E326" s="10">
        <v>210.95</v>
      </c>
      <c r="F326" s="29">
        <f t="shared" si="5"/>
        <v>3.9162561576354622E-2</v>
      </c>
      <c r="G326" s="10"/>
      <c r="H326" s="10"/>
      <c r="I326" s="10"/>
      <c r="J326" s="10"/>
      <c r="K326" s="10"/>
      <c r="L326" s="12">
        <v>44722</v>
      </c>
      <c r="M326" s="7">
        <v>17118.88</v>
      </c>
      <c r="N326" s="7">
        <v>17127.04</v>
      </c>
      <c r="O326" s="7">
        <v>16968.23</v>
      </c>
      <c r="P326" s="7">
        <v>16999.07</v>
      </c>
      <c r="Q326" s="30">
        <f>((P326-M326)/M326)</f>
        <v>-6.9987055227912869E-3</v>
      </c>
      <c r="R326" s="7"/>
      <c r="S326" s="7"/>
    </row>
    <row r="327" spans="1:19">
      <c r="A327" s="11">
        <v>44721</v>
      </c>
      <c r="B327" s="10">
        <v>201.95</v>
      </c>
      <c r="C327" s="10">
        <v>204</v>
      </c>
      <c r="D327" s="10">
        <v>195.1</v>
      </c>
      <c r="E327" s="10">
        <v>203</v>
      </c>
      <c r="F327" s="29">
        <f t="shared" si="5"/>
        <v>4.0225467589034045E-2</v>
      </c>
      <c r="G327" s="10"/>
      <c r="H327" s="10"/>
      <c r="I327" s="10"/>
      <c r="J327" s="10"/>
      <c r="K327" s="10"/>
      <c r="L327" s="12">
        <v>44721</v>
      </c>
      <c r="M327" s="7">
        <v>17050.59</v>
      </c>
      <c r="N327" s="7">
        <v>17300.27</v>
      </c>
      <c r="O327" s="7">
        <v>17040.8</v>
      </c>
      <c r="P327" s="7">
        <v>17286.98</v>
      </c>
      <c r="Q327" s="30">
        <f>((P327-M327)/M327)</f>
        <v>1.3864036376453802E-2</v>
      </c>
      <c r="R327" s="7"/>
      <c r="S327" s="7"/>
    </row>
    <row r="328" spans="1:19">
      <c r="A328" s="11">
        <v>44720</v>
      </c>
      <c r="B328" s="10">
        <v>190</v>
      </c>
      <c r="C328" s="10">
        <v>196.5</v>
      </c>
      <c r="D328" s="10">
        <v>190</v>
      </c>
      <c r="E328" s="10">
        <v>195.15</v>
      </c>
      <c r="F328" s="29">
        <f t="shared" si="5"/>
        <v>4.2189586114819787E-2</v>
      </c>
      <c r="G328" s="10"/>
      <c r="H328" s="10"/>
      <c r="I328" s="10"/>
      <c r="J328" s="10"/>
      <c r="K328" s="10"/>
      <c r="L328" s="12">
        <v>44720</v>
      </c>
      <c r="M328" s="7">
        <v>17291.87</v>
      </c>
      <c r="N328" s="7">
        <v>17321.88</v>
      </c>
      <c r="O328" s="7">
        <v>17093.21</v>
      </c>
      <c r="P328" s="7">
        <v>17158.259999999998</v>
      </c>
      <c r="Q328" s="30">
        <f>((P328-M328)/M328)</f>
        <v>-7.7267525143319138E-3</v>
      </c>
      <c r="R328" s="7"/>
      <c r="S328" s="7"/>
    </row>
    <row r="329" spans="1:19">
      <c r="A329" s="11">
        <v>44719</v>
      </c>
      <c r="B329" s="10">
        <v>184</v>
      </c>
      <c r="C329" s="10">
        <v>189.35</v>
      </c>
      <c r="D329" s="10">
        <v>184</v>
      </c>
      <c r="E329" s="10">
        <v>187.25</v>
      </c>
      <c r="F329" s="29">
        <f t="shared" si="5"/>
        <v>3.8258940948156392E-2</v>
      </c>
      <c r="G329" s="10"/>
      <c r="H329" s="10"/>
      <c r="I329" s="10"/>
      <c r="J329" s="10"/>
      <c r="K329" s="10"/>
      <c r="L329" s="12">
        <v>44719</v>
      </c>
      <c r="M329" s="7">
        <v>17292.29</v>
      </c>
      <c r="N329" s="7">
        <v>17296.25</v>
      </c>
      <c r="O329" s="7">
        <v>17151.25</v>
      </c>
      <c r="P329" s="7">
        <v>17220.62</v>
      </c>
      <c r="Q329" s="30">
        <f>((P329-M329)/M329)</f>
        <v>-4.1446216782162386E-3</v>
      </c>
      <c r="R329" s="7"/>
      <c r="S329" s="7"/>
    </row>
    <row r="330" spans="1:19">
      <c r="A330" s="11">
        <v>44718</v>
      </c>
      <c r="B330" s="10">
        <v>188.6</v>
      </c>
      <c r="C330" s="10">
        <v>193</v>
      </c>
      <c r="D330" s="10">
        <v>179</v>
      </c>
      <c r="E330" s="10">
        <v>180.35</v>
      </c>
      <c r="F330" s="29">
        <f t="shared" si="5"/>
        <v>-2.4607896160086594E-2</v>
      </c>
      <c r="G330" s="10"/>
      <c r="H330" s="10"/>
      <c r="I330" s="10"/>
      <c r="J330" s="10"/>
      <c r="K330" s="10"/>
      <c r="L330" s="12">
        <v>44718</v>
      </c>
      <c r="M330" s="7">
        <v>17347.11</v>
      </c>
      <c r="N330" s="7">
        <v>17424.919999999998</v>
      </c>
      <c r="O330" s="7">
        <v>17251.830000000002</v>
      </c>
      <c r="P330" s="7">
        <v>17380.509999999998</v>
      </c>
      <c r="Q330" s="30">
        <f>((P330-M330)/M330)</f>
        <v>1.9253927599466318E-3</v>
      </c>
      <c r="R330" s="7"/>
      <c r="S330" s="7"/>
    </row>
    <row r="331" spans="1:19">
      <c r="A331" s="11">
        <v>44715</v>
      </c>
      <c r="B331" s="10">
        <v>189</v>
      </c>
      <c r="C331" s="10">
        <v>189</v>
      </c>
      <c r="D331" s="10">
        <v>184.9</v>
      </c>
      <c r="E331" s="10">
        <v>184.9</v>
      </c>
      <c r="F331" s="29">
        <f t="shared" si="5"/>
        <v>1.5934065934065964E-2</v>
      </c>
      <c r="G331" s="10"/>
      <c r="H331" s="10"/>
      <c r="I331" s="10"/>
      <c r="J331" s="10"/>
      <c r="K331" s="10"/>
      <c r="L331" s="12">
        <v>44715</v>
      </c>
      <c r="M331" s="7">
        <v>17573.7</v>
      </c>
      <c r="N331" s="7">
        <v>17618.48</v>
      </c>
      <c r="O331" s="7">
        <v>17383.13</v>
      </c>
      <c r="P331" s="7">
        <v>17397.150000000001</v>
      </c>
      <c r="Q331" s="30">
        <f>((P331-M331)/M331)</f>
        <v>-1.0046262312432741E-2</v>
      </c>
      <c r="R331" s="7"/>
      <c r="S331" s="7"/>
    </row>
    <row r="332" spans="1:19">
      <c r="A332" s="11">
        <v>44714</v>
      </c>
      <c r="B332" s="10">
        <v>182</v>
      </c>
      <c r="C332" s="10">
        <v>186</v>
      </c>
      <c r="D332" s="10">
        <v>182</v>
      </c>
      <c r="E332" s="10">
        <v>182</v>
      </c>
      <c r="F332" s="29">
        <f t="shared" si="5"/>
        <v>1.6510731975784886E-3</v>
      </c>
      <c r="G332" s="10"/>
      <c r="H332" s="10"/>
      <c r="I332" s="10"/>
      <c r="J332" s="10"/>
      <c r="K332" s="10"/>
      <c r="L332" s="12">
        <v>44714</v>
      </c>
      <c r="M332" s="7">
        <v>17330.849999999999</v>
      </c>
      <c r="N332" s="7">
        <v>17461.54</v>
      </c>
      <c r="O332" s="7">
        <v>17243.939999999999</v>
      </c>
      <c r="P332" s="7">
        <v>17443.5</v>
      </c>
      <c r="Q332" s="30">
        <f>((P332-M332)/M332)</f>
        <v>6.4999697071985198E-3</v>
      </c>
      <c r="R332" s="7"/>
      <c r="S332" s="7"/>
    </row>
    <row r="333" spans="1:19">
      <c r="A333" s="11">
        <v>44713</v>
      </c>
      <c r="B333" s="10">
        <v>180.35</v>
      </c>
      <c r="C333" s="10">
        <v>185</v>
      </c>
      <c r="D333" s="10">
        <v>180</v>
      </c>
      <c r="E333" s="10">
        <v>181.7</v>
      </c>
      <c r="F333" s="29">
        <f t="shared" si="5"/>
        <v>8.0443828016642915E-3</v>
      </c>
      <c r="G333" s="10"/>
      <c r="H333" s="10"/>
      <c r="I333" s="10"/>
      <c r="J333" s="10"/>
      <c r="K333" s="10"/>
      <c r="L333" s="12">
        <v>44713</v>
      </c>
      <c r="M333" s="7">
        <v>17395.43</v>
      </c>
      <c r="N333" s="7">
        <v>17455.490000000002</v>
      </c>
      <c r="O333" s="7">
        <v>17238.490000000002</v>
      </c>
      <c r="P333" s="7">
        <v>17327.41</v>
      </c>
      <c r="Q333" s="30">
        <f>((P333-M333)/M333)</f>
        <v>-3.9102223974917805E-3</v>
      </c>
      <c r="R333" s="7"/>
      <c r="S333" s="7"/>
    </row>
    <row r="334" spans="1:19">
      <c r="A334" s="11">
        <v>44712</v>
      </c>
      <c r="B334" s="10">
        <v>180</v>
      </c>
      <c r="C334" s="10">
        <v>184</v>
      </c>
      <c r="D334" s="10">
        <v>180</v>
      </c>
      <c r="E334" s="10">
        <v>180.25</v>
      </c>
      <c r="F334" s="29">
        <f t="shared" si="5"/>
        <v>-2.9609690444145357E-2</v>
      </c>
      <c r="G334" s="10"/>
      <c r="H334" s="10"/>
      <c r="I334" s="10"/>
      <c r="J334" s="10"/>
      <c r="K334" s="10"/>
      <c r="L334" s="12">
        <v>44712</v>
      </c>
      <c r="M334" s="7">
        <v>17388.28</v>
      </c>
      <c r="N334" s="7">
        <v>17494.13</v>
      </c>
      <c r="O334" s="7">
        <v>17320.57</v>
      </c>
      <c r="P334" s="7">
        <v>17388.830000000002</v>
      </c>
      <c r="Q334" s="30">
        <f>((P334-M334)/M334)</f>
        <v>3.1630500544211989E-5</v>
      </c>
      <c r="R334" s="7"/>
      <c r="S334" s="7"/>
    </row>
    <row r="335" spans="1:19">
      <c r="A335" s="11">
        <v>44711</v>
      </c>
      <c r="B335" s="10">
        <v>193.8</v>
      </c>
      <c r="C335" s="10">
        <v>193.8</v>
      </c>
      <c r="D335" s="10">
        <v>184.85</v>
      </c>
      <c r="E335" s="10">
        <v>185.75</v>
      </c>
      <c r="F335" s="29">
        <f t="shared" si="5"/>
        <v>6.2296858071506271E-3</v>
      </c>
      <c r="G335" s="10"/>
      <c r="H335" s="10"/>
      <c r="I335" s="10"/>
      <c r="J335" s="10"/>
      <c r="K335" s="10"/>
      <c r="L335" s="12">
        <v>44711</v>
      </c>
      <c r="M335" s="7">
        <v>17325.61</v>
      </c>
      <c r="N335" s="7">
        <v>17500.54</v>
      </c>
      <c r="O335" s="7">
        <v>17313.939999999999</v>
      </c>
      <c r="P335" s="7">
        <v>17466.43</v>
      </c>
      <c r="Q335" s="30">
        <f>((P335-M335)/M335)</f>
        <v>8.1278523526732791E-3</v>
      </c>
      <c r="R335" s="7"/>
      <c r="S335" s="7"/>
    </row>
    <row r="336" spans="1:19">
      <c r="A336" s="11">
        <v>44708</v>
      </c>
      <c r="B336" s="10">
        <v>180</v>
      </c>
      <c r="C336" s="10">
        <v>184.6</v>
      </c>
      <c r="D336" s="10">
        <v>180</v>
      </c>
      <c r="E336" s="10">
        <v>184.6</v>
      </c>
      <c r="F336" s="29">
        <f t="shared" si="5"/>
        <v>4.9758316747227756E-2</v>
      </c>
      <c r="G336" s="10"/>
      <c r="H336" s="10"/>
      <c r="I336" s="10"/>
      <c r="J336" s="10"/>
      <c r="K336" s="10"/>
      <c r="L336" s="12">
        <v>44708</v>
      </c>
      <c r="M336" s="7">
        <v>17096.2</v>
      </c>
      <c r="N336" s="7">
        <v>17157.97</v>
      </c>
      <c r="O336" s="7">
        <v>17008.32</v>
      </c>
      <c r="P336" s="7">
        <v>17140.62</v>
      </c>
      <c r="Q336" s="30">
        <f>((P336-M336)/M336)</f>
        <v>2.5982382049811216E-3</v>
      </c>
      <c r="R336" s="7"/>
      <c r="S336" s="7"/>
    </row>
    <row r="337" spans="1:19">
      <c r="A337" s="11">
        <v>44707</v>
      </c>
      <c r="B337" s="10">
        <v>167</v>
      </c>
      <c r="C337" s="10">
        <v>180.5</v>
      </c>
      <c r="D337" s="10">
        <v>167</v>
      </c>
      <c r="E337" s="10">
        <v>175.85</v>
      </c>
      <c r="F337" s="29">
        <f t="shared" si="5"/>
        <v>1.2377662636730027E-2</v>
      </c>
      <c r="G337" s="10"/>
      <c r="H337" s="10"/>
      <c r="I337" s="10"/>
      <c r="J337" s="10"/>
      <c r="K337" s="10"/>
      <c r="L337" s="12">
        <v>44707</v>
      </c>
      <c r="M337" s="7">
        <v>16870.669999999998</v>
      </c>
      <c r="N337" s="7">
        <v>16989.21</v>
      </c>
      <c r="O337" s="7">
        <v>16684.63</v>
      </c>
      <c r="P337" s="7">
        <v>16960.400000000001</v>
      </c>
      <c r="Q337" s="30">
        <f>((P337-M337)/M337)</f>
        <v>5.318698071861E-3</v>
      </c>
      <c r="R337" s="7"/>
      <c r="S337" s="7"/>
    </row>
    <row r="338" spans="1:19">
      <c r="A338" s="11">
        <v>44706</v>
      </c>
      <c r="B338" s="10">
        <v>174</v>
      </c>
      <c r="C338" s="10">
        <v>175</v>
      </c>
      <c r="D338" s="10">
        <v>173.7</v>
      </c>
      <c r="E338" s="10">
        <v>173.7</v>
      </c>
      <c r="F338" s="29">
        <f t="shared" si="5"/>
        <v>0</v>
      </c>
      <c r="G338" s="10"/>
      <c r="H338" s="10"/>
      <c r="I338" s="10"/>
      <c r="J338" s="10"/>
      <c r="K338" s="10"/>
      <c r="L338" s="12">
        <v>44706</v>
      </c>
      <c r="M338" s="7">
        <v>16972.63</v>
      </c>
      <c r="N338" s="7">
        <v>17008.72</v>
      </c>
      <c r="O338" s="7">
        <v>16784.009999999998</v>
      </c>
      <c r="P338" s="7">
        <v>16804.43</v>
      </c>
      <c r="Q338" s="30">
        <f>((P338-M338)/M338)</f>
        <v>-9.9100728643705029E-3</v>
      </c>
      <c r="R338" s="7"/>
      <c r="S338" s="7"/>
    </row>
    <row r="339" spans="1:19">
      <c r="A339" s="11">
        <v>44705</v>
      </c>
      <c r="B339" s="10">
        <v>173.5</v>
      </c>
      <c r="C339" s="10">
        <v>177.95</v>
      </c>
      <c r="D339" s="10">
        <v>173</v>
      </c>
      <c r="E339" s="10">
        <v>173.7</v>
      </c>
      <c r="F339" s="29">
        <f t="shared" si="5"/>
        <v>3.7561398439755981E-3</v>
      </c>
      <c r="G339" s="10"/>
      <c r="H339" s="10"/>
      <c r="I339" s="10"/>
      <c r="J339" s="10"/>
      <c r="K339" s="10"/>
      <c r="L339" s="12">
        <v>44705</v>
      </c>
      <c r="M339" s="7">
        <v>17006.150000000001</v>
      </c>
      <c r="N339" s="7">
        <v>17049.32</v>
      </c>
      <c r="O339" s="7">
        <v>16858.88</v>
      </c>
      <c r="P339" s="7">
        <v>16909.38</v>
      </c>
      <c r="Q339" s="30">
        <f>((P339-M339)/M339)</f>
        <v>-5.6902943934988475E-3</v>
      </c>
      <c r="R339" s="7"/>
      <c r="S339" s="7"/>
    </row>
    <row r="340" spans="1:19">
      <c r="A340" s="11">
        <v>44704</v>
      </c>
      <c r="B340" s="10">
        <v>180.95</v>
      </c>
      <c r="C340" s="10">
        <v>183.95</v>
      </c>
      <c r="D340" s="10">
        <v>171.5</v>
      </c>
      <c r="E340" s="10">
        <v>173.05</v>
      </c>
      <c r="F340" s="29">
        <f t="shared" si="5"/>
        <v>-2.452085682074405E-2</v>
      </c>
      <c r="G340" s="10"/>
      <c r="H340" s="10"/>
      <c r="I340" s="10"/>
      <c r="J340" s="10"/>
      <c r="K340" s="10"/>
      <c r="L340" s="12">
        <v>44704</v>
      </c>
      <c r="M340" s="7">
        <v>17089.759999999998</v>
      </c>
      <c r="N340" s="7">
        <v>17208.79</v>
      </c>
      <c r="O340" s="7">
        <v>16972.34</v>
      </c>
      <c r="P340" s="7">
        <v>16998.55</v>
      </c>
      <c r="Q340" s="30">
        <f>((P340-M340)/M340)</f>
        <v>-5.3371141549090877E-3</v>
      </c>
      <c r="R340" s="7"/>
      <c r="S340" s="7"/>
    </row>
    <row r="341" spans="1:19">
      <c r="A341" s="11">
        <v>44701</v>
      </c>
      <c r="B341" s="10">
        <v>175</v>
      </c>
      <c r="C341" s="10">
        <v>181.3</v>
      </c>
      <c r="D341" s="10">
        <v>173</v>
      </c>
      <c r="E341" s="10">
        <v>177.4</v>
      </c>
      <c r="F341" s="29">
        <f t="shared" si="5"/>
        <v>2.7214823393167442E-2</v>
      </c>
      <c r="G341" s="10"/>
      <c r="H341" s="10"/>
      <c r="I341" s="10"/>
      <c r="J341" s="10"/>
      <c r="K341" s="10"/>
      <c r="L341" s="12">
        <v>44701</v>
      </c>
      <c r="M341" s="7">
        <v>16805.27</v>
      </c>
      <c r="N341" s="7">
        <v>17074.37</v>
      </c>
      <c r="O341" s="7">
        <v>16784.73</v>
      </c>
      <c r="P341" s="7">
        <v>17056.27</v>
      </c>
      <c r="Q341" s="30">
        <f>((P341-M341)/M341)</f>
        <v>1.4935790975092933E-2</v>
      </c>
      <c r="R341" s="7"/>
      <c r="S341" s="7"/>
    </row>
    <row r="342" spans="1:19">
      <c r="A342" s="11">
        <v>44700</v>
      </c>
      <c r="B342" s="10">
        <v>185</v>
      </c>
      <c r="C342" s="10">
        <v>185</v>
      </c>
      <c r="D342" s="10">
        <v>171.8</v>
      </c>
      <c r="E342" s="10">
        <v>172.7</v>
      </c>
      <c r="F342" s="29">
        <f t="shared" si="5"/>
        <v>-4.3213296398892029E-2</v>
      </c>
      <c r="G342" s="10"/>
      <c r="H342" s="10"/>
      <c r="I342" s="10"/>
      <c r="J342" s="10"/>
      <c r="K342" s="10"/>
      <c r="L342" s="12">
        <v>44700</v>
      </c>
      <c r="M342" s="7">
        <v>16677.849999999999</v>
      </c>
      <c r="N342" s="7">
        <v>16766.330000000002</v>
      </c>
      <c r="O342" s="7">
        <v>16545.36</v>
      </c>
      <c r="P342" s="7">
        <v>16581.439999999999</v>
      </c>
      <c r="Q342" s="30">
        <f>((P342-M342)/M342)</f>
        <v>-5.780721136117657E-3</v>
      </c>
      <c r="R342" s="7"/>
      <c r="S342" s="7"/>
    </row>
    <row r="343" spans="1:19">
      <c r="A343" s="11">
        <v>44699</v>
      </c>
      <c r="B343" s="10">
        <v>172</v>
      </c>
      <c r="C343" s="10">
        <v>180.5</v>
      </c>
      <c r="D343" s="10">
        <v>172</v>
      </c>
      <c r="E343" s="10">
        <v>180.5</v>
      </c>
      <c r="F343" s="29">
        <f t="shared" si="5"/>
        <v>4.9723756906077415E-2</v>
      </c>
      <c r="G343" s="10"/>
      <c r="H343" s="10"/>
      <c r="I343" s="10"/>
      <c r="J343" s="10"/>
      <c r="K343" s="10"/>
      <c r="L343" s="12">
        <v>44699</v>
      </c>
      <c r="M343" s="7">
        <v>17128.28</v>
      </c>
      <c r="N343" s="7">
        <v>17199.740000000002</v>
      </c>
      <c r="O343" s="7">
        <v>17004.88</v>
      </c>
      <c r="P343" s="7">
        <v>17033.240000000002</v>
      </c>
      <c r="Q343" s="30">
        <f>((P343-M343)/M343)</f>
        <v>-5.5487182600936717E-3</v>
      </c>
      <c r="R343" s="7"/>
      <c r="S343" s="7"/>
    </row>
    <row r="344" spans="1:19">
      <c r="A344" s="11">
        <v>44698</v>
      </c>
      <c r="B344" s="10">
        <v>165</v>
      </c>
      <c r="C344" s="10">
        <v>172.5</v>
      </c>
      <c r="D344" s="10">
        <v>165</v>
      </c>
      <c r="E344" s="10">
        <v>171.95</v>
      </c>
      <c r="F344" s="29">
        <f t="shared" si="5"/>
        <v>4.6561168594035161E-2</v>
      </c>
      <c r="G344" s="10"/>
      <c r="H344" s="10"/>
      <c r="I344" s="10"/>
      <c r="J344" s="10"/>
      <c r="K344" s="10"/>
      <c r="L344" s="12">
        <v>44698</v>
      </c>
      <c r="M344" s="7">
        <v>16716.689999999999</v>
      </c>
      <c r="N344" s="7">
        <v>17077.669999999998</v>
      </c>
      <c r="O344" s="7">
        <v>16684.669999999998</v>
      </c>
      <c r="P344" s="7">
        <v>17054.259999999998</v>
      </c>
      <c r="Q344" s="30">
        <f>((P344-M344)/M344)</f>
        <v>2.0193590956104332E-2</v>
      </c>
      <c r="R344" s="7"/>
      <c r="S344" s="7"/>
    </row>
    <row r="345" spans="1:19">
      <c r="A345" s="11">
        <v>44697</v>
      </c>
      <c r="B345" s="10">
        <v>165.55</v>
      </c>
      <c r="C345" s="10">
        <v>171.5</v>
      </c>
      <c r="D345" s="10">
        <v>158.1</v>
      </c>
      <c r="E345" s="10">
        <v>164.3</v>
      </c>
      <c r="F345" s="29">
        <f t="shared" si="5"/>
        <v>-7.5505889459377825E-3</v>
      </c>
      <c r="G345" s="10"/>
      <c r="H345" s="10"/>
      <c r="I345" s="10"/>
      <c r="J345" s="10"/>
      <c r="K345" s="10"/>
      <c r="L345" s="12">
        <v>44697</v>
      </c>
      <c r="M345" s="7">
        <v>16617.45</v>
      </c>
      <c r="N345" s="7">
        <v>16755.25</v>
      </c>
      <c r="O345" s="7">
        <v>16512.72</v>
      </c>
      <c r="P345" s="7">
        <v>16615.23</v>
      </c>
      <c r="Q345" s="30">
        <f>((P345-M345)/M345)</f>
        <v>-1.3359450457207117E-4</v>
      </c>
      <c r="R345" s="7"/>
      <c r="S345" s="7"/>
    </row>
    <row r="346" spans="1:19">
      <c r="A346" s="11">
        <v>44694</v>
      </c>
      <c r="B346" s="10">
        <v>175</v>
      </c>
      <c r="C346" s="10">
        <v>175</v>
      </c>
      <c r="D346" s="10">
        <v>163.9</v>
      </c>
      <c r="E346" s="10">
        <v>165.55</v>
      </c>
      <c r="F346" s="29">
        <f t="shared" si="5"/>
        <v>-4.0289855072463701E-2</v>
      </c>
      <c r="G346" s="10"/>
      <c r="H346" s="10"/>
      <c r="I346" s="10"/>
      <c r="J346" s="10"/>
      <c r="K346" s="10"/>
      <c r="L346" s="12">
        <v>44694</v>
      </c>
      <c r="M346" s="7">
        <v>16780.240000000002</v>
      </c>
      <c r="N346" s="7">
        <v>16871.07</v>
      </c>
      <c r="O346" s="7">
        <v>16511.990000000002</v>
      </c>
      <c r="P346" s="7">
        <v>16553.810000000001</v>
      </c>
      <c r="Q346" s="30">
        <f>((P346-M346)/M346)</f>
        <v>-1.3493847525422775E-2</v>
      </c>
      <c r="R346" s="7"/>
      <c r="S346" s="7"/>
    </row>
    <row r="347" spans="1:19">
      <c r="A347" s="11">
        <v>44693</v>
      </c>
      <c r="B347" s="10">
        <v>181.55</v>
      </c>
      <c r="C347" s="10">
        <v>189.85</v>
      </c>
      <c r="D347" s="10">
        <v>172.5</v>
      </c>
      <c r="E347" s="10">
        <v>172.5</v>
      </c>
      <c r="F347" s="29">
        <f t="shared" si="5"/>
        <v>-4.9848526576700691E-2</v>
      </c>
      <c r="G347" s="10"/>
      <c r="H347" s="10"/>
      <c r="I347" s="10"/>
      <c r="J347" s="10"/>
      <c r="K347" s="10"/>
      <c r="L347" s="12">
        <v>44693</v>
      </c>
      <c r="M347" s="7">
        <v>16811.14</v>
      </c>
      <c r="N347" s="7">
        <v>16816.849999999999</v>
      </c>
      <c r="O347" s="7">
        <v>16505.29</v>
      </c>
      <c r="P347" s="7">
        <v>16580.349999999999</v>
      </c>
      <c r="Q347" s="30">
        <f>((P347-M347)/M347)</f>
        <v>-1.3728396765478181E-2</v>
      </c>
      <c r="R347" s="7"/>
      <c r="S347" s="7"/>
    </row>
    <row r="348" spans="1:19">
      <c r="A348" s="11">
        <v>44692</v>
      </c>
      <c r="B348" s="10">
        <v>190</v>
      </c>
      <c r="C348" s="10">
        <v>198.9</v>
      </c>
      <c r="D348" s="10">
        <v>180.65</v>
      </c>
      <c r="E348" s="10">
        <v>181.55</v>
      </c>
      <c r="F348" s="29">
        <f t="shared" si="5"/>
        <v>-4.5227452011569781E-2</v>
      </c>
      <c r="G348" s="10"/>
      <c r="H348" s="10"/>
      <c r="I348" s="10"/>
      <c r="J348" s="10"/>
      <c r="K348" s="10"/>
      <c r="L348" s="12">
        <v>44692</v>
      </c>
      <c r="M348" s="7">
        <v>17073.259999999998</v>
      </c>
      <c r="N348" s="7">
        <v>17106.580000000002</v>
      </c>
      <c r="O348" s="7">
        <v>16767.439999999999</v>
      </c>
      <c r="P348" s="7">
        <v>16952.669999999998</v>
      </c>
      <c r="Q348" s="30">
        <f>((P348-M348)/M348)</f>
        <v>-7.0630916415494261E-3</v>
      </c>
      <c r="R348" s="7"/>
      <c r="S348" s="7"/>
    </row>
    <row r="349" spans="1:19">
      <c r="A349" s="11">
        <v>44691</v>
      </c>
      <c r="B349" s="10">
        <v>185.5</v>
      </c>
      <c r="C349" s="10">
        <v>200</v>
      </c>
      <c r="D349" s="10">
        <v>185.5</v>
      </c>
      <c r="E349" s="10">
        <v>190.15</v>
      </c>
      <c r="F349" s="29">
        <f t="shared" si="5"/>
        <v>-1.9086922878514257E-2</v>
      </c>
      <c r="G349" s="10"/>
      <c r="H349" s="10"/>
      <c r="I349" s="10"/>
      <c r="J349" s="10"/>
      <c r="K349" s="10"/>
      <c r="L349" s="12">
        <v>44691</v>
      </c>
      <c r="M349" s="7">
        <v>17035.810000000001</v>
      </c>
      <c r="N349" s="7">
        <v>17199.66</v>
      </c>
      <c r="O349" s="7">
        <v>16980.11</v>
      </c>
      <c r="P349" s="7">
        <v>17024.64</v>
      </c>
      <c r="Q349" s="30">
        <f>((P349-M349)/M349)</f>
        <v>-6.5567765782794545E-4</v>
      </c>
      <c r="R349" s="7"/>
      <c r="S349" s="7"/>
    </row>
    <row r="350" spans="1:19">
      <c r="A350" s="11">
        <v>44690</v>
      </c>
      <c r="B350" s="10">
        <v>190</v>
      </c>
      <c r="C350" s="10">
        <v>205.95</v>
      </c>
      <c r="D350" s="10">
        <v>186.95</v>
      </c>
      <c r="E350" s="10">
        <v>193.85</v>
      </c>
      <c r="F350" s="29">
        <f t="shared" si="5"/>
        <v>-1.473951715374844E-2</v>
      </c>
      <c r="G350" s="10"/>
      <c r="H350" s="10"/>
      <c r="I350" s="10"/>
      <c r="J350" s="10"/>
      <c r="K350" s="10"/>
      <c r="L350" s="12">
        <v>44690</v>
      </c>
      <c r="M350" s="7">
        <v>17011.830000000002</v>
      </c>
      <c r="N350" s="7">
        <v>17192.14</v>
      </c>
      <c r="O350" s="7">
        <v>16923.099999999999</v>
      </c>
      <c r="P350" s="7">
        <v>17089.3</v>
      </c>
      <c r="Q350" s="30">
        <f>((P350-M350)/M350)</f>
        <v>4.5538898519440598E-3</v>
      </c>
      <c r="R350" s="7"/>
      <c r="S350" s="7"/>
    </row>
    <row r="351" spans="1:19">
      <c r="A351" s="11">
        <v>44687</v>
      </c>
      <c r="B351" s="10">
        <v>190</v>
      </c>
      <c r="C351" s="10">
        <v>196.75</v>
      </c>
      <c r="D351" s="10">
        <v>178.05</v>
      </c>
      <c r="E351" s="10">
        <v>196.75</v>
      </c>
      <c r="F351" s="29">
        <f t="shared" si="5"/>
        <v>4.989327641408748E-2</v>
      </c>
      <c r="G351" s="10"/>
      <c r="H351" s="10"/>
      <c r="I351" s="10"/>
      <c r="J351" s="10"/>
      <c r="K351" s="10"/>
      <c r="L351" s="12">
        <v>44687</v>
      </c>
      <c r="M351" s="7">
        <v>17227.78</v>
      </c>
      <c r="N351" s="7">
        <v>17277.73</v>
      </c>
      <c r="O351" s="7">
        <v>17130.88</v>
      </c>
      <c r="P351" s="7">
        <v>17205.580000000002</v>
      </c>
      <c r="Q351" s="30">
        <f>((P351-M351)/M351)</f>
        <v>-1.2886164090786562E-3</v>
      </c>
      <c r="R351" s="7"/>
      <c r="S351" s="7"/>
    </row>
    <row r="352" spans="1:19">
      <c r="A352" s="11">
        <v>44686</v>
      </c>
      <c r="B352" s="10">
        <v>169.6</v>
      </c>
      <c r="C352" s="10">
        <v>187.4</v>
      </c>
      <c r="D352" s="10">
        <v>169.6</v>
      </c>
      <c r="E352" s="10">
        <v>187.4</v>
      </c>
      <c r="F352" s="29">
        <f t="shared" si="5"/>
        <v>4.9859943977591067E-2</v>
      </c>
      <c r="G352" s="10"/>
      <c r="H352" s="10"/>
      <c r="I352" s="10"/>
      <c r="J352" s="10"/>
      <c r="K352" s="10"/>
      <c r="L352" s="12">
        <v>44686</v>
      </c>
      <c r="M352" s="7">
        <v>17659.87</v>
      </c>
      <c r="N352" s="7">
        <v>17758.54</v>
      </c>
      <c r="O352" s="7">
        <v>17456.23</v>
      </c>
      <c r="P352" s="7">
        <v>17482.990000000002</v>
      </c>
      <c r="Q352" s="30">
        <f>((P352-M352)/M352)</f>
        <v>-1.0015928769577432E-2</v>
      </c>
      <c r="R352" s="7"/>
      <c r="S352" s="7"/>
    </row>
    <row r="353" spans="1:19">
      <c r="A353" s="11">
        <v>44685</v>
      </c>
      <c r="B353" s="10">
        <v>178.5</v>
      </c>
      <c r="C353" s="10">
        <v>178.5</v>
      </c>
      <c r="D353" s="10">
        <v>178.5</v>
      </c>
      <c r="E353" s="10">
        <v>178.5</v>
      </c>
      <c r="F353" s="29">
        <f t="shared" si="5"/>
        <v>-4.9773755656108566E-2</v>
      </c>
      <c r="G353" s="10"/>
      <c r="H353" s="10"/>
      <c r="I353" s="10"/>
      <c r="J353" s="10"/>
      <c r="K353" s="10"/>
      <c r="L353" s="12">
        <v>44685</v>
      </c>
      <c r="M353" s="7">
        <v>17930.02</v>
      </c>
      <c r="N353" s="7">
        <v>17952.2</v>
      </c>
      <c r="O353" s="7">
        <v>17424.900000000001</v>
      </c>
      <c r="P353" s="7">
        <v>17478.63</v>
      </c>
      <c r="Q353" s="30">
        <f>((P353-M353)/M353)</f>
        <v>-2.5175097406472464E-2</v>
      </c>
      <c r="R353" s="7"/>
      <c r="S353" s="7"/>
    </row>
    <row r="354" spans="1:19">
      <c r="A354" s="11">
        <v>44683</v>
      </c>
      <c r="B354" s="10">
        <v>187.85</v>
      </c>
      <c r="C354" s="10">
        <v>187.85</v>
      </c>
      <c r="D354" s="10">
        <v>187.85</v>
      </c>
      <c r="E354" s="10">
        <v>187.85</v>
      </c>
      <c r="F354" s="29">
        <f t="shared" si="5"/>
        <v>-4.9822964087000481E-2</v>
      </c>
      <c r="G354" s="10"/>
      <c r="H354" s="10"/>
      <c r="I354" s="10"/>
      <c r="J354" s="10"/>
      <c r="K354" s="10"/>
      <c r="L354" s="12">
        <v>44683</v>
      </c>
      <c r="M354" s="7">
        <v>17734.650000000001</v>
      </c>
      <c r="N354" s="7">
        <v>17906.32</v>
      </c>
      <c r="O354" s="7">
        <v>17725.78</v>
      </c>
      <c r="P354" s="7">
        <v>17883.22</v>
      </c>
      <c r="Q354" s="30">
        <f>((P354-M354)/M354)</f>
        <v>8.3773855136695507E-3</v>
      </c>
      <c r="R354" s="7"/>
      <c r="S354" s="7"/>
    </row>
    <row r="355" spans="1:19">
      <c r="A355" s="11">
        <v>44680</v>
      </c>
      <c r="B355" s="10">
        <v>197.7</v>
      </c>
      <c r="C355" s="10">
        <v>197.7</v>
      </c>
      <c r="D355" s="10">
        <v>197.7</v>
      </c>
      <c r="E355" s="10">
        <v>197.7</v>
      </c>
      <c r="F355" s="29">
        <f t="shared" si="5"/>
        <v>-4.9975973089860674E-2</v>
      </c>
      <c r="G355" s="10"/>
      <c r="H355" s="10"/>
      <c r="I355" s="10"/>
      <c r="J355" s="10"/>
      <c r="K355" s="10"/>
      <c r="L355" s="12">
        <v>44680</v>
      </c>
      <c r="M355" s="7">
        <v>18164.54</v>
      </c>
      <c r="N355" s="7">
        <v>18207.52</v>
      </c>
      <c r="O355" s="7">
        <v>17870.75</v>
      </c>
      <c r="P355" s="7">
        <v>17919.259999999998</v>
      </c>
      <c r="Q355" s="30">
        <f>((P355-M355)/M355)</f>
        <v>-1.3503232121485183E-2</v>
      </c>
      <c r="R355" s="7"/>
      <c r="S355" s="7"/>
    </row>
    <row r="356" spans="1:19">
      <c r="A356" s="11">
        <v>44679</v>
      </c>
      <c r="B356" s="10">
        <v>208.1</v>
      </c>
      <c r="C356" s="10">
        <v>208.1</v>
      </c>
      <c r="D356" s="10">
        <v>208.1</v>
      </c>
      <c r="E356" s="10">
        <v>208.1</v>
      </c>
      <c r="F356" s="29">
        <f t="shared" si="5"/>
        <v>-4.9988587080575284E-2</v>
      </c>
      <c r="G356" s="10"/>
      <c r="H356" s="10"/>
      <c r="I356" s="10"/>
      <c r="J356" s="10"/>
      <c r="K356" s="10"/>
      <c r="L356" s="12">
        <v>44679</v>
      </c>
      <c r="M356" s="7">
        <v>18006.82</v>
      </c>
      <c r="N356" s="7">
        <v>18150.57</v>
      </c>
      <c r="O356" s="7">
        <v>17888.95</v>
      </c>
      <c r="P356" s="7">
        <v>18072.39</v>
      </c>
      <c r="Q356" s="30">
        <f>((P356-M356)/M356)</f>
        <v>3.6413980925004922E-3</v>
      </c>
      <c r="R356" s="7"/>
      <c r="S356" s="7"/>
    </row>
    <row r="357" spans="1:19">
      <c r="A357" s="11">
        <v>44678</v>
      </c>
      <c r="B357" s="10">
        <v>219.05</v>
      </c>
      <c r="C357" s="10">
        <v>219.05</v>
      </c>
      <c r="D357" s="10">
        <v>219.05</v>
      </c>
      <c r="E357" s="10">
        <v>219.05</v>
      </c>
      <c r="F357" s="29">
        <f t="shared" si="5"/>
        <v>-4.9880720017349812E-2</v>
      </c>
      <c r="G357" s="10"/>
      <c r="H357" s="10"/>
      <c r="I357" s="10"/>
      <c r="J357" s="10"/>
      <c r="K357" s="10"/>
      <c r="L357" s="12">
        <v>44678</v>
      </c>
      <c r="M357" s="7">
        <v>17901.46</v>
      </c>
      <c r="N357" s="7">
        <v>17926.29</v>
      </c>
      <c r="O357" s="7">
        <v>17771.3</v>
      </c>
      <c r="P357" s="7">
        <v>17855.21</v>
      </c>
      <c r="Q357" s="30">
        <f>((P357-M357)/M357)</f>
        <v>-2.5835881542622782E-3</v>
      </c>
      <c r="R357" s="7"/>
      <c r="S357" s="7"/>
    </row>
    <row r="358" spans="1:19">
      <c r="A358" s="11">
        <v>44677</v>
      </c>
      <c r="B358" s="10">
        <v>243</v>
      </c>
      <c r="C358" s="10">
        <v>247</v>
      </c>
      <c r="D358" s="10">
        <v>230.55</v>
      </c>
      <c r="E358" s="10">
        <v>230.55</v>
      </c>
      <c r="F358" s="29">
        <f t="shared" si="5"/>
        <v>-4.9866062229548709E-2</v>
      </c>
      <c r="G358" s="10"/>
      <c r="H358" s="10"/>
      <c r="I358" s="10"/>
      <c r="J358" s="10"/>
      <c r="K358" s="10"/>
      <c r="L358" s="12">
        <v>44677</v>
      </c>
      <c r="M358" s="7">
        <v>17911.55</v>
      </c>
      <c r="N358" s="7">
        <v>18045.07</v>
      </c>
      <c r="O358" s="7">
        <v>17877.96</v>
      </c>
      <c r="P358" s="7">
        <v>18020.09</v>
      </c>
      <c r="Q358" s="30">
        <f>((P358-M358)/M358)</f>
        <v>6.059777071219458E-3</v>
      </c>
      <c r="R358" s="7"/>
      <c r="S358" s="7"/>
    </row>
    <row r="359" spans="1:19">
      <c r="A359" s="11">
        <v>44676</v>
      </c>
      <c r="B359" s="10">
        <v>240</v>
      </c>
      <c r="C359" s="10">
        <v>249.75</v>
      </c>
      <c r="D359" s="10">
        <v>240</v>
      </c>
      <c r="E359" s="10">
        <v>242.65</v>
      </c>
      <c r="F359" s="29">
        <f t="shared" si="5"/>
        <v>-6.7539909946786967E-3</v>
      </c>
      <c r="G359" s="10"/>
      <c r="H359" s="10"/>
      <c r="I359" s="10"/>
      <c r="J359" s="10"/>
      <c r="K359" s="10"/>
      <c r="L359" s="12">
        <v>44676</v>
      </c>
      <c r="M359" s="7">
        <v>17838.55</v>
      </c>
      <c r="N359" s="7">
        <v>17864.490000000002</v>
      </c>
      <c r="O359" s="7">
        <v>17691.990000000002</v>
      </c>
      <c r="P359" s="7">
        <v>17761.22</v>
      </c>
      <c r="Q359" s="30">
        <f>((P359-M359)/M359)</f>
        <v>-4.3349935953313533E-3</v>
      </c>
      <c r="R359" s="7"/>
      <c r="S359" s="7"/>
    </row>
    <row r="360" spans="1:19">
      <c r="A360" s="11">
        <v>44673</v>
      </c>
      <c r="B360" s="10">
        <v>248</v>
      </c>
      <c r="C360" s="10">
        <v>250.7</v>
      </c>
      <c r="D360" s="10">
        <v>239</v>
      </c>
      <c r="E360" s="10">
        <v>244.3</v>
      </c>
      <c r="F360" s="29">
        <f t="shared" si="5"/>
        <v>2.3031825795644889E-2</v>
      </c>
      <c r="G360" s="10"/>
      <c r="H360" s="10"/>
      <c r="I360" s="10"/>
      <c r="J360" s="10"/>
      <c r="K360" s="10"/>
      <c r="L360" s="12">
        <v>44673</v>
      </c>
      <c r="M360" s="7">
        <v>18096.09</v>
      </c>
      <c r="N360" s="7">
        <v>18137.68</v>
      </c>
      <c r="O360" s="7">
        <v>17966.97</v>
      </c>
      <c r="P360" s="7">
        <v>17987.990000000002</v>
      </c>
      <c r="Q360" s="30">
        <f>((P360-M360)/M360)</f>
        <v>-5.9736661345074294E-3</v>
      </c>
      <c r="R360" s="7"/>
      <c r="S360" s="7"/>
    </row>
    <row r="361" spans="1:19">
      <c r="A361" s="11">
        <v>44672</v>
      </c>
      <c r="B361" s="10">
        <v>238.4</v>
      </c>
      <c r="C361" s="10">
        <v>238.8</v>
      </c>
      <c r="D361" s="10">
        <v>232</v>
      </c>
      <c r="E361" s="10">
        <v>238.8</v>
      </c>
      <c r="F361" s="29">
        <f t="shared" si="5"/>
        <v>4.9901077159815448E-2</v>
      </c>
      <c r="G361" s="10"/>
      <c r="H361" s="10"/>
      <c r="I361" s="10"/>
      <c r="J361" s="10"/>
      <c r="K361" s="10"/>
      <c r="L361" s="12">
        <v>44672</v>
      </c>
      <c r="M361" s="7">
        <v>18074.8</v>
      </c>
      <c r="N361" s="7">
        <v>18239.02</v>
      </c>
      <c r="O361" s="7">
        <v>18036.419999999998</v>
      </c>
      <c r="P361" s="7">
        <v>18216.259999999998</v>
      </c>
      <c r="Q361" s="30">
        <f>((P361-M361)/M361)</f>
        <v>7.8263659902183778E-3</v>
      </c>
      <c r="R361" s="7"/>
      <c r="S361" s="7"/>
    </row>
    <row r="362" spans="1:19">
      <c r="A362" s="11">
        <v>44671</v>
      </c>
      <c r="B362" s="10">
        <v>221.7</v>
      </c>
      <c r="C362" s="10">
        <v>228.2</v>
      </c>
      <c r="D362" s="10">
        <v>221.7</v>
      </c>
      <c r="E362" s="10">
        <v>227.45</v>
      </c>
      <c r="F362" s="29">
        <f t="shared" si="5"/>
        <v>4.6468829077524705E-2</v>
      </c>
      <c r="G362" s="10"/>
      <c r="H362" s="10"/>
      <c r="I362" s="10"/>
      <c r="J362" s="10"/>
      <c r="K362" s="10"/>
      <c r="L362" s="12">
        <v>44671</v>
      </c>
      <c r="M362" s="7">
        <v>17858.759999999998</v>
      </c>
      <c r="N362" s="7">
        <v>18004.03</v>
      </c>
      <c r="O362" s="7">
        <v>17787.16</v>
      </c>
      <c r="P362" s="7">
        <v>17952.669999999998</v>
      </c>
      <c r="Q362" s="30">
        <f>((P362-M362)/M362)</f>
        <v>5.2584837917078152E-3</v>
      </c>
      <c r="R362" s="7"/>
      <c r="S362" s="7"/>
    </row>
    <row r="363" spans="1:19">
      <c r="A363" s="11">
        <v>44670</v>
      </c>
      <c r="B363" s="10">
        <v>207</v>
      </c>
      <c r="C363" s="10">
        <v>217.35</v>
      </c>
      <c r="D363" s="10">
        <v>207</v>
      </c>
      <c r="E363" s="10">
        <v>217.35</v>
      </c>
      <c r="F363" s="29">
        <f t="shared" si="5"/>
        <v>4.9999999999999975E-2</v>
      </c>
      <c r="G363" s="10"/>
      <c r="H363" s="10"/>
      <c r="I363" s="10"/>
      <c r="J363" s="10"/>
      <c r="K363" s="10"/>
      <c r="L363" s="12">
        <v>44670</v>
      </c>
      <c r="M363" s="7">
        <v>18070.98</v>
      </c>
      <c r="N363" s="7">
        <v>18103.72</v>
      </c>
      <c r="O363" s="7">
        <v>17624.18</v>
      </c>
      <c r="P363" s="7">
        <v>17765.150000000001</v>
      </c>
      <c r="Q363" s="30">
        <f>((P363-M363)/M363)</f>
        <v>-1.6923819294802946E-2</v>
      </c>
      <c r="R363" s="7"/>
      <c r="S363" s="7"/>
    </row>
    <row r="364" spans="1:19">
      <c r="A364" s="11">
        <v>44669</v>
      </c>
      <c r="B364" s="10">
        <v>202.8</v>
      </c>
      <c r="C364" s="10">
        <v>211.1</v>
      </c>
      <c r="D364" s="10">
        <v>202</v>
      </c>
      <c r="E364" s="10">
        <v>207</v>
      </c>
      <c r="F364" s="29">
        <f t="shared" si="5"/>
        <v>2.9594628201939758E-2</v>
      </c>
      <c r="G364" s="10"/>
      <c r="H364" s="10"/>
      <c r="I364" s="10"/>
      <c r="J364" s="10"/>
      <c r="K364" s="10"/>
      <c r="L364" s="12">
        <v>44669</v>
      </c>
      <c r="M364" s="7">
        <v>18028.97</v>
      </c>
      <c r="N364" s="7">
        <v>18060.75</v>
      </c>
      <c r="O364" s="7">
        <v>17889.900000000001</v>
      </c>
      <c r="P364" s="7">
        <v>17998.349999999999</v>
      </c>
      <c r="Q364" s="30">
        <f>((P364-M364)/M364)</f>
        <v>-1.6983776666111606E-3</v>
      </c>
      <c r="R364" s="7"/>
      <c r="S364" s="7"/>
    </row>
    <row r="365" spans="1:19">
      <c r="A365" s="11">
        <v>44664</v>
      </c>
      <c r="B365" s="10">
        <v>203.1</v>
      </c>
      <c r="C365" s="10">
        <v>203.1</v>
      </c>
      <c r="D365" s="10">
        <v>200</v>
      </c>
      <c r="E365" s="10">
        <v>201.05</v>
      </c>
      <c r="F365" s="29">
        <f t="shared" si="5"/>
        <v>3.9286637373998567E-2</v>
      </c>
      <c r="G365" s="10"/>
      <c r="H365" s="10"/>
      <c r="I365" s="10"/>
      <c r="J365" s="10"/>
      <c r="K365" s="10"/>
      <c r="L365" s="12">
        <v>44664</v>
      </c>
      <c r="M365" s="7">
        <v>18469.45</v>
      </c>
      <c r="N365" s="7">
        <v>18508.37</v>
      </c>
      <c r="O365" s="7">
        <v>18291.650000000001</v>
      </c>
      <c r="P365" s="7">
        <v>18308.580000000002</v>
      </c>
      <c r="Q365" s="30">
        <f>((P365-M365)/M365)</f>
        <v>-8.7100590434473664E-3</v>
      </c>
      <c r="R365" s="7"/>
      <c r="S365" s="7"/>
    </row>
    <row r="366" spans="1:19">
      <c r="A366" s="11">
        <v>44663</v>
      </c>
      <c r="B366" s="10">
        <v>193.45</v>
      </c>
      <c r="C366" s="10">
        <v>193.45</v>
      </c>
      <c r="D366" s="10">
        <v>193.45</v>
      </c>
      <c r="E366" s="10">
        <v>193.45</v>
      </c>
      <c r="F366" s="29">
        <f t="shared" si="5"/>
        <v>-0.65033890646181658</v>
      </c>
      <c r="G366" s="10"/>
      <c r="H366" s="10"/>
      <c r="I366" s="10"/>
      <c r="J366" s="10"/>
      <c r="K366" s="10"/>
      <c r="L366" s="12">
        <v>44663</v>
      </c>
      <c r="M366" s="7">
        <v>18454.72</v>
      </c>
      <c r="N366" s="7">
        <v>18454.72</v>
      </c>
      <c r="O366" s="7">
        <v>18278.62</v>
      </c>
      <c r="P366" s="7">
        <v>18368.78</v>
      </c>
      <c r="Q366" s="30">
        <f>((P366-M366)/M366)</f>
        <v>-4.6568032459989818E-3</v>
      </c>
      <c r="R366" s="7"/>
      <c r="S366" s="7"/>
    </row>
    <row r="367" spans="1:19">
      <c r="A367" s="11">
        <v>44662</v>
      </c>
      <c r="B367" s="10">
        <v>574.9</v>
      </c>
      <c r="C367" s="10">
        <v>576.95000000000005</v>
      </c>
      <c r="D367" s="10">
        <v>540.04999999999995</v>
      </c>
      <c r="E367" s="10">
        <v>553.25</v>
      </c>
      <c r="F367" s="29">
        <f t="shared" si="5"/>
        <v>6.8243858052775249E-3</v>
      </c>
      <c r="G367" s="10"/>
      <c r="H367" s="10"/>
      <c r="I367" s="10"/>
      <c r="J367" s="10"/>
      <c r="K367" s="10"/>
      <c r="L367" s="12">
        <v>44662</v>
      </c>
      <c r="M367" s="7">
        <v>18617.43</v>
      </c>
      <c r="N367" s="7">
        <v>18630.439999999999</v>
      </c>
      <c r="O367" s="7">
        <v>18496.73</v>
      </c>
      <c r="P367" s="7">
        <v>18520.080000000002</v>
      </c>
      <c r="Q367" s="30">
        <f>((P367-M367)/M367)</f>
        <v>-5.2289709159641555E-3</v>
      </c>
      <c r="R367" s="7"/>
      <c r="S367" s="7"/>
    </row>
    <row r="368" spans="1:19">
      <c r="A368" s="11">
        <v>44659</v>
      </c>
      <c r="B368" s="10">
        <v>559.95000000000005</v>
      </c>
      <c r="C368" s="10">
        <v>564.95000000000005</v>
      </c>
      <c r="D368" s="10">
        <v>546</v>
      </c>
      <c r="E368" s="10">
        <v>549.5</v>
      </c>
      <c r="F368" s="29">
        <f t="shared" si="5"/>
        <v>2.1280550134745928E-2</v>
      </c>
      <c r="G368" s="10"/>
      <c r="H368" s="10"/>
      <c r="I368" s="10"/>
      <c r="J368" s="10"/>
      <c r="K368" s="10"/>
      <c r="L368" s="12">
        <v>44659</v>
      </c>
      <c r="M368" s="7">
        <v>18559.18</v>
      </c>
      <c r="N368" s="7">
        <v>18699.759999999998</v>
      </c>
      <c r="O368" s="7">
        <v>18451.759999999998</v>
      </c>
      <c r="P368" s="7">
        <v>18641.759999999998</v>
      </c>
      <c r="Q368" s="30">
        <f>((P368-M368)/M368)</f>
        <v>4.4495500339992453E-3</v>
      </c>
      <c r="R368" s="7"/>
      <c r="S368" s="7"/>
    </row>
    <row r="369" spans="1:19">
      <c r="A369" s="11">
        <v>44658</v>
      </c>
      <c r="B369" s="10">
        <v>488.9</v>
      </c>
      <c r="C369" s="10">
        <v>540.29999999999995</v>
      </c>
      <c r="D369" s="10">
        <v>488.9</v>
      </c>
      <c r="E369" s="10">
        <v>538.04999999999995</v>
      </c>
      <c r="F369" s="29">
        <f t="shared" si="5"/>
        <v>4.556937427127853E-2</v>
      </c>
      <c r="G369" s="10"/>
      <c r="H369" s="10"/>
      <c r="I369" s="10"/>
      <c r="J369" s="10"/>
      <c r="K369" s="10"/>
      <c r="L369" s="12">
        <v>44658</v>
      </c>
      <c r="M369" s="7">
        <v>18603.96</v>
      </c>
      <c r="N369" s="7">
        <v>18639.45</v>
      </c>
      <c r="O369" s="7">
        <v>18471.7</v>
      </c>
      <c r="P369" s="7">
        <v>18488.169999999998</v>
      </c>
      <c r="Q369" s="30">
        <f>((P369-M369)/M369)</f>
        <v>-6.2239437195092274E-3</v>
      </c>
      <c r="R369" s="7"/>
      <c r="S369" s="7"/>
    </row>
    <row r="370" spans="1:19">
      <c r="A370" s="11">
        <v>44657</v>
      </c>
      <c r="B370" s="10">
        <v>514.6</v>
      </c>
      <c r="C370" s="10">
        <v>514.6</v>
      </c>
      <c r="D370" s="10">
        <v>514.6</v>
      </c>
      <c r="E370" s="10">
        <v>514.6</v>
      </c>
      <c r="F370" s="29">
        <f t="shared" si="5"/>
        <v>-4.9939998153789265E-2</v>
      </c>
      <c r="G370" s="10"/>
      <c r="H370" s="10"/>
      <c r="I370" s="10"/>
      <c r="J370" s="10"/>
      <c r="K370" s="10"/>
      <c r="L370" s="12">
        <v>44657</v>
      </c>
      <c r="M370" s="7">
        <v>18717.63</v>
      </c>
      <c r="N370" s="7">
        <v>18755.349999999999</v>
      </c>
      <c r="O370" s="7">
        <v>18631.759999999998</v>
      </c>
      <c r="P370" s="7">
        <v>18658.04</v>
      </c>
      <c r="Q370" s="30">
        <f>((P370-M370)/M370)</f>
        <v>-3.1836295513908621E-3</v>
      </c>
      <c r="R370" s="7"/>
      <c r="S370" s="7"/>
    </row>
    <row r="371" spans="1:19">
      <c r="A371" s="11">
        <v>44656</v>
      </c>
      <c r="B371" s="10">
        <v>541.65</v>
      </c>
      <c r="C371" s="10">
        <v>541.65</v>
      </c>
      <c r="D371" s="10">
        <v>541.65</v>
      </c>
      <c r="E371" s="10">
        <v>541.65</v>
      </c>
      <c r="F371" s="29">
        <f t="shared" si="5"/>
        <v>-4.9986845566956067E-2</v>
      </c>
      <c r="G371" s="10"/>
      <c r="H371" s="10"/>
      <c r="I371" s="10"/>
      <c r="J371" s="10"/>
      <c r="K371" s="10"/>
      <c r="L371" s="12">
        <v>44656</v>
      </c>
      <c r="M371" s="7">
        <v>18978.61</v>
      </c>
      <c r="N371" s="7">
        <v>18978.61</v>
      </c>
      <c r="O371" s="7">
        <v>18781.78</v>
      </c>
      <c r="P371" s="7">
        <v>18815.400000000001</v>
      </c>
      <c r="Q371" s="30">
        <f>((P371-M371)/M371)</f>
        <v>-8.5996814308318213E-3</v>
      </c>
      <c r="R371" s="7"/>
      <c r="S371" s="7"/>
    </row>
    <row r="372" spans="1:19">
      <c r="A372" s="11">
        <v>44655</v>
      </c>
      <c r="B372" s="10">
        <v>615</v>
      </c>
      <c r="C372" s="10">
        <v>622.70000000000005</v>
      </c>
      <c r="D372" s="10">
        <v>570.15</v>
      </c>
      <c r="E372" s="10">
        <v>570.15</v>
      </c>
      <c r="F372" s="29">
        <f t="shared" si="5"/>
        <v>-4.998750312421895E-2</v>
      </c>
      <c r="G372" s="10"/>
      <c r="H372" s="10"/>
      <c r="I372" s="10"/>
      <c r="J372" s="10"/>
      <c r="K372" s="10"/>
      <c r="L372" s="12">
        <v>44655</v>
      </c>
      <c r="M372" s="7">
        <v>18654.28</v>
      </c>
      <c r="N372" s="7">
        <v>18954.77</v>
      </c>
      <c r="O372" s="7">
        <v>18652.740000000002</v>
      </c>
      <c r="P372" s="7">
        <v>18912.990000000002</v>
      </c>
      <c r="Q372" s="30">
        <f>((P372-M372)/M372)</f>
        <v>1.3868667136978902E-2</v>
      </c>
      <c r="R372" s="7"/>
      <c r="S372" s="7"/>
    </row>
    <row r="373" spans="1:19">
      <c r="A373" s="11">
        <v>44652</v>
      </c>
      <c r="B373" s="10">
        <v>598</v>
      </c>
      <c r="C373" s="10">
        <v>614.95000000000005</v>
      </c>
      <c r="D373" s="10">
        <v>590</v>
      </c>
      <c r="E373" s="10">
        <v>600.15</v>
      </c>
      <c r="F373" s="29">
        <f t="shared" si="5"/>
        <v>2.0229494262643394E-2</v>
      </c>
      <c r="G373" s="10"/>
      <c r="H373" s="10"/>
      <c r="I373" s="10"/>
      <c r="J373" s="10"/>
      <c r="K373" s="10"/>
      <c r="L373" s="12">
        <v>44652</v>
      </c>
      <c r="M373" s="7">
        <v>18290.79</v>
      </c>
      <c r="N373" s="7">
        <v>18549.990000000002</v>
      </c>
      <c r="O373" s="7">
        <v>18265.25</v>
      </c>
      <c r="P373" s="7">
        <v>18514.22</v>
      </c>
      <c r="Q373" s="30">
        <f>((P373-M373)/M373)</f>
        <v>1.2215437386794134E-2</v>
      </c>
      <c r="R373" s="7"/>
      <c r="S373" s="7"/>
    </row>
    <row r="374" spans="1:19">
      <c r="A374" s="11">
        <v>44651</v>
      </c>
      <c r="B374" s="10">
        <v>587.6</v>
      </c>
      <c r="C374" s="10">
        <v>588.85</v>
      </c>
      <c r="D374" s="10">
        <v>562</v>
      </c>
      <c r="E374" s="10">
        <v>588.25</v>
      </c>
      <c r="F374" s="29">
        <f t="shared" si="5"/>
        <v>4.8854417402157395E-2</v>
      </c>
      <c r="G374" s="10"/>
      <c r="H374" s="10"/>
      <c r="I374" s="10"/>
      <c r="J374" s="10"/>
      <c r="K374" s="10"/>
      <c r="L374" s="12">
        <v>44651</v>
      </c>
      <c r="M374" s="7">
        <v>18367.810000000001</v>
      </c>
      <c r="N374" s="7">
        <v>18395.740000000002</v>
      </c>
      <c r="O374" s="7">
        <v>18271.310000000001</v>
      </c>
      <c r="P374" s="7">
        <v>18299.21</v>
      </c>
      <c r="Q374" s="30">
        <f>((P374-M374)/M374)</f>
        <v>-3.734794730564078E-3</v>
      </c>
      <c r="R374" s="7"/>
      <c r="S374" s="7"/>
    </row>
    <row r="375" spans="1:19">
      <c r="A375" s="11">
        <v>44650</v>
      </c>
      <c r="B375" s="10">
        <v>558</v>
      </c>
      <c r="C375" s="10">
        <v>560.85</v>
      </c>
      <c r="D375" s="10">
        <v>545</v>
      </c>
      <c r="E375" s="10">
        <v>560.85</v>
      </c>
      <c r="F375" s="29">
        <f t="shared" si="5"/>
        <v>4.9985959000280911E-2</v>
      </c>
      <c r="G375" s="10"/>
      <c r="H375" s="10"/>
      <c r="I375" s="10"/>
      <c r="J375" s="10"/>
      <c r="K375" s="10"/>
      <c r="L375" s="12">
        <v>44650</v>
      </c>
      <c r="M375" s="7">
        <v>18259.259999999998</v>
      </c>
      <c r="N375" s="7">
        <v>18353.52</v>
      </c>
      <c r="O375" s="7">
        <v>18212.099999999999</v>
      </c>
      <c r="P375" s="7">
        <v>18338.48</v>
      </c>
      <c r="Q375" s="30">
        <f>((P375-M375)/M375)</f>
        <v>4.3386205136462909E-3</v>
      </c>
      <c r="R375" s="7"/>
      <c r="S375" s="7"/>
    </row>
    <row r="376" spans="1:19">
      <c r="A376" s="11">
        <v>44649</v>
      </c>
      <c r="B376" s="10">
        <v>534.15</v>
      </c>
      <c r="C376" s="10">
        <v>534.15</v>
      </c>
      <c r="D376" s="10">
        <v>533</v>
      </c>
      <c r="E376" s="10">
        <v>534.15</v>
      </c>
      <c r="F376" s="29">
        <f t="shared" si="5"/>
        <v>4.9926289926289884E-2</v>
      </c>
      <c r="G376" s="10"/>
      <c r="H376" s="10"/>
      <c r="I376" s="10"/>
      <c r="J376" s="10"/>
      <c r="K376" s="10"/>
      <c r="L376" s="12">
        <v>44649</v>
      </c>
      <c r="M376" s="7">
        <v>18102.66</v>
      </c>
      <c r="N376" s="7">
        <v>18160.55</v>
      </c>
      <c r="O376" s="7">
        <v>18050.96</v>
      </c>
      <c r="P376" s="7">
        <v>18144.54</v>
      </c>
      <c r="Q376" s="30">
        <f>((P376-M376)/M376)</f>
        <v>2.3134721637594153E-3</v>
      </c>
      <c r="R376" s="7"/>
      <c r="S376" s="7"/>
    </row>
    <row r="377" spans="1:19">
      <c r="A377" s="11">
        <v>44648</v>
      </c>
      <c r="B377" s="10">
        <v>508.8</v>
      </c>
      <c r="C377" s="10">
        <v>508.8</v>
      </c>
      <c r="D377" s="10">
        <v>496</v>
      </c>
      <c r="E377" s="10">
        <v>508.75</v>
      </c>
      <c r="F377" s="29">
        <f t="shared" si="5"/>
        <v>4.9834915394139444E-2</v>
      </c>
      <c r="G377" s="10"/>
      <c r="H377" s="10"/>
      <c r="I377" s="10"/>
      <c r="J377" s="10"/>
      <c r="K377" s="10"/>
      <c r="L377" s="12">
        <v>44648</v>
      </c>
      <c r="M377" s="7">
        <v>17996.45</v>
      </c>
      <c r="N377" s="7">
        <v>18045.41</v>
      </c>
      <c r="O377" s="7">
        <v>17805.75</v>
      </c>
      <c r="P377" s="7">
        <v>18033.71</v>
      </c>
      <c r="Q377" s="30">
        <f>((P377-M377)/M377)</f>
        <v>2.0704083305317657E-3</v>
      </c>
      <c r="R377" s="7"/>
      <c r="S377" s="7"/>
    </row>
    <row r="378" spans="1:19">
      <c r="A378" s="11">
        <v>44645</v>
      </c>
      <c r="B378" s="10">
        <v>442</v>
      </c>
      <c r="C378" s="10">
        <v>488.45</v>
      </c>
      <c r="D378" s="10">
        <v>442</v>
      </c>
      <c r="E378" s="10">
        <v>484.6</v>
      </c>
      <c r="F378" s="29">
        <f t="shared" si="5"/>
        <v>4.1702493551160867E-2</v>
      </c>
      <c r="G378" s="10"/>
      <c r="H378" s="10"/>
      <c r="I378" s="10"/>
      <c r="J378" s="10"/>
      <c r="K378" s="10"/>
      <c r="L378" s="12">
        <v>44645</v>
      </c>
      <c r="M378" s="7">
        <v>18098.36</v>
      </c>
      <c r="N378" s="7">
        <v>18111.060000000001</v>
      </c>
      <c r="O378" s="7">
        <v>17884.61</v>
      </c>
      <c r="P378" s="7">
        <v>17965.47</v>
      </c>
      <c r="Q378" s="30">
        <f>((P378-M378)/M378)</f>
        <v>-7.3426542515454118E-3</v>
      </c>
      <c r="R378" s="7"/>
      <c r="S378" s="7"/>
    </row>
    <row r="379" spans="1:19">
      <c r="A379" s="11">
        <v>44644</v>
      </c>
      <c r="B379" s="10">
        <v>465.2</v>
      </c>
      <c r="C379" s="10">
        <v>489.65</v>
      </c>
      <c r="D379" s="10">
        <v>465.2</v>
      </c>
      <c r="E379" s="10">
        <v>465.2</v>
      </c>
      <c r="F379" s="29">
        <f t="shared" si="5"/>
        <v>-4.9933626059430185E-2</v>
      </c>
      <c r="G379" s="10"/>
      <c r="H379" s="10"/>
      <c r="I379" s="10"/>
      <c r="J379" s="10"/>
      <c r="K379" s="10"/>
      <c r="L379" s="12">
        <v>44644</v>
      </c>
      <c r="M379" s="7">
        <v>17917.68</v>
      </c>
      <c r="N379" s="7">
        <v>18106.41</v>
      </c>
      <c r="O379" s="7">
        <v>17900.060000000001</v>
      </c>
      <c r="P379" s="7">
        <v>18035.25</v>
      </c>
      <c r="Q379" s="30">
        <f>((P379-M379)/M379)</f>
        <v>6.5616753954752909E-3</v>
      </c>
      <c r="R379" s="7"/>
      <c r="S379" s="7"/>
    </row>
    <row r="380" spans="1:19">
      <c r="A380" s="11">
        <v>44643</v>
      </c>
      <c r="B380" s="10">
        <v>510</v>
      </c>
      <c r="C380" s="10">
        <v>510</v>
      </c>
      <c r="D380" s="10">
        <v>489.65</v>
      </c>
      <c r="E380" s="10">
        <v>489.65</v>
      </c>
      <c r="F380" s="29">
        <f t="shared" si="5"/>
        <v>-4.9961195188203342E-2</v>
      </c>
      <c r="G380" s="10"/>
      <c r="H380" s="10"/>
      <c r="I380" s="10"/>
      <c r="J380" s="10"/>
      <c r="K380" s="10"/>
      <c r="L380" s="12">
        <v>44643</v>
      </c>
      <c r="M380" s="7">
        <v>18209.14</v>
      </c>
      <c r="N380" s="7">
        <v>18267.439999999999</v>
      </c>
      <c r="O380" s="7">
        <v>18012.32</v>
      </c>
      <c r="P380" s="7">
        <v>18050.419999999998</v>
      </c>
      <c r="Q380" s="30">
        <f>((P380-M380)/M380)</f>
        <v>-8.7165017128761259E-3</v>
      </c>
      <c r="R380" s="7"/>
      <c r="S380" s="7"/>
    </row>
    <row r="381" spans="1:19">
      <c r="A381" s="11">
        <v>44642</v>
      </c>
      <c r="B381" s="10">
        <v>508.55</v>
      </c>
      <c r="C381" s="10">
        <v>562.04999999999995</v>
      </c>
      <c r="D381" s="10">
        <v>508.55</v>
      </c>
      <c r="E381" s="10">
        <v>515.4</v>
      </c>
      <c r="F381" s="29">
        <f t="shared" si="5"/>
        <v>-3.7175415654772982E-2</v>
      </c>
      <c r="G381" s="10"/>
      <c r="H381" s="10"/>
      <c r="I381" s="10"/>
      <c r="J381" s="10"/>
      <c r="K381" s="10"/>
      <c r="L381" s="12">
        <v>44642</v>
      </c>
      <c r="M381" s="7">
        <v>17938.14</v>
      </c>
      <c r="N381" s="7">
        <v>18153.47</v>
      </c>
      <c r="O381" s="7">
        <v>17813.3</v>
      </c>
      <c r="P381" s="7">
        <v>18135.55</v>
      </c>
      <c r="Q381" s="30">
        <f>((P381-M381)/M381)</f>
        <v>1.1005042886274711E-2</v>
      </c>
      <c r="R381" s="7"/>
      <c r="S381" s="7"/>
    </row>
    <row r="382" spans="1:19">
      <c r="A382" s="11">
        <v>44641</v>
      </c>
      <c r="B382" s="10">
        <v>535.29999999999995</v>
      </c>
      <c r="C382" s="10">
        <v>535.29999999999995</v>
      </c>
      <c r="D382" s="10">
        <v>535.29999999999995</v>
      </c>
      <c r="E382" s="10">
        <v>535.29999999999995</v>
      </c>
      <c r="F382" s="29">
        <f t="shared" si="5"/>
        <v>-4.9960067441654252E-2</v>
      </c>
      <c r="G382" s="10"/>
      <c r="H382" s="10"/>
      <c r="I382" s="10"/>
      <c r="J382" s="10"/>
      <c r="K382" s="10"/>
      <c r="L382" s="12">
        <v>44641</v>
      </c>
      <c r="M382" s="7">
        <v>18163.93</v>
      </c>
      <c r="N382" s="7">
        <v>18191.36</v>
      </c>
      <c r="O382" s="7">
        <v>17913</v>
      </c>
      <c r="P382" s="7">
        <v>17930.939999999999</v>
      </c>
      <c r="Q382" s="30">
        <f>((P382-M382)/M382)</f>
        <v>-1.2827069912733731E-2</v>
      </c>
      <c r="R382" s="7"/>
      <c r="S382" s="7"/>
    </row>
    <row r="383" spans="1:19">
      <c r="A383" s="11">
        <v>44637</v>
      </c>
      <c r="B383" s="10">
        <v>563.45000000000005</v>
      </c>
      <c r="C383" s="10">
        <v>563.45000000000005</v>
      </c>
      <c r="D383" s="10">
        <v>563.45000000000005</v>
      </c>
      <c r="E383" s="10">
        <v>563.45000000000005</v>
      </c>
      <c r="F383" s="29">
        <f t="shared" si="5"/>
        <v>-4.9991569718428552E-2</v>
      </c>
      <c r="G383" s="10"/>
      <c r="H383" s="10"/>
      <c r="I383" s="10"/>
      <c r="J383" s="10"/>
      <c r="K383" s="10"/>
      <c r="L383" s="12">
        <v>44637</v>
      </c>
      <c r="M383" s="7">
        <v>18013.18</v>
      </c>
      <c r="N383" s="7">
        <v>18168.060000000001</v>
      </c>
      <c r="O383" s="7">
        <v>17987.84</v>
      </c>
      <c r="P383" s="7">
        <v>18107.29</v>
      </c>
      <c r="Q383" s="30">
        <f>((P383-M383)/M383)</f>
        <v>5.2245078325981629E-3</v>
      </c>
      <c r="R383" s="7"/>
      <c r="S383" s="7"/>
    </row>
    <row r="384" spans="1:19">
      <c r="A384" s="11">
        <v>44636</v>
      </c>
      <c r="B384" s="10">
        <v>593.1</v>
      </c>
      <c r="C384" s="10">
        <v>593.1</v>
      </c>
      <c r="D384" s="10">
        <v>593.1</v>
      </c>
      <c r="E384" s="10">
        <v>593.1</v>
      </c>
      <c r="F384" s="29">
        <f t="shared" si="5"/>
        <v>-4.9975973089860536E-2</v>
      </c>
      <c r="G384" s="10"/>
      <c r="H384" s="10"/>
      <c r="I384" s="10"/>
      <c r="J384" s="10"/>
      <c r="K384" s="10"/>
      <c r="L384" s="12">
        <v>44636</v>
      </c>
      <c r="M384" s="7">
        <v>17693.54</v>
      </c>
      <c r="N384" s="7">
        <v>17794.62</v>
      </c>
      <c r="O384" s="7">
        <v>17644.28</v>
      </c>
      <c r="P384" s="7">
        <v>17779.41</v>
      </c>
      <c r="Q384" s="30">
        <f>((P384-M384)/M384)</f>
        <v>4.8531837043349711E-3</v>
      </c>
      <c r="R384" s="7"/>
      <c r="S384" s="7"/>
    </row>
    <row r="385" spans="1:19">
      <c r="A385" s="11">
        <v>44635</v>
      </c>
      <c r="B385" s="10">
        <v>624.29999999999995</v>
      </c>
      <c r="C385" s="10">
        <v>624.29999999999995</v>
      </c>
      <c r="D385" s="10">
        <v>624.29999999999995</v>
      </c>
      <c r="E385" s="10">
        <v>624.29999999999995</v>
      </c>
      <c r="F385" s="29">
        <f t="shared" si="5"/>
        <v>-4.9988587080575249E-2</v>
      </c>
      <c r="G385" s="10"/>
      <c r="H385" s="10"/>
      <c r="I385" s="10"/>
      <c r="J385" s="10"/>
      <c r="K385" s="10"/>
      <c r="L385" s="12">
        <v>44635</v>
      </c>
      <c r="M385" s="7">
        <v>17711.189999999999</v>
      </c>
      <c r="N385" s="7">
        <v>17731.79</v>
      </c>
      <c r="O385" s="7">
        <v>17346.79</v>
      </c>
      <c r="P385" s="7">
        <v>17456.46</v>
      </c>
      <c r="Q385" s="30">
        <f>((P385-M385)/M385)</f>
        <v>-1.4382432800958014E-2</v>
      </c>
      <c r="R385" s="7"/>
      <c r="S385" s="7"/>
    </row>
    <row r="386" spans="1:19">
      <c r="A386" s="11">
        <v>44634</v>
      </c>
      <c r="B386" s="10">
        <v>657.15</v>
      </c>
      <c r="C386" s="10">
        <v>657.15</v>
      </c>
      <c r="D386" s="10">
        <v>657.15</v>
      </c>
      <c r="E386" s="10">
        <v>657.15</v>
      </c>
      <c r="F386" s="29">
        <f t="shared" si="5"/>
        <v>-4.9949400028914362E-2</v>
      </c>
      <c r="G386" s="10"/>
      <c r="H386" s="10"/>
      <c r="I386" s="10"/>
      <c r="J386" s="10"/>
      <c r="K386" s="10"/>
      <c r="L386" s="12">
        <v>44634</v>
      </c>
      <c r="M386" s="7">
        <v>17439.72</v>
      </c>
      <c r="N386" s="7">
        <v>17687.02</v>
      </c>
      <c r="O386" s="7">
        <v>17393.22</v>
      </c>
      <c r="P386" s="7">
        <v>17671.34</v>
      </c>
      <c r="Q386" s="30">
        <f>((P386-M386)/M386)</f>
        <v>1.3281176532650695E-2</v>
      </c>
      <c r="R386" s="7"/>
      <c r="S386" s="7"/>
    </row>
    <row r="387" spans="1:19">
      <c r="A387" s="11">
        <v>44631</v>
      </c>
      <c r="B387" s="10">
        <v>691.7</v>
      </c>
      <c r="C387" s="10">
        <v>691.7</v>
      </c>
      <c r="D387" s="10">
        <v>691.7</v>
      </c>
      <c r="E387" s="10">
        <v>691.7</v>
      </c>
      <c r="F387" s="29">
        <f t="shared" ref="F387:F450" si="6">((E387-E388)/E388)</f>
        <v>-4.999313281142697E-2</v>
      </c>
      <c r="G387" s="10"/>
      <c r="H387" s="10"/>
      <c r="I387" s="10"/>
      <c r="J387" s="10"/>
      <c r="K387" s="10"/>
      <c r="L387" s="12">
        <v>44631</v>
      </c>
      <c r="M387" s="7">
        <v>17314.29</v>
      </c>
      <c r="N387" s="7">
        <v>17484.490000000002</v>
      </c>
      <c r="O387" s="7">
        <v>17257.55</v>
      </c>
      <c r="P387" s="7">
        <v>17420.07</v>
      </c>
      <c r="Q387" s="30">
        <f>((P387-M387)/M387)</f>
        <v>6.1094044283651729E-3</v>
      </c>
      <c r="R387" s="7"/>
      <c r="S387" s="7"/>
    </row>
    <row r="388" spans="1:19">
      <c r="A388" s="11">
        <v>44630</v>
      </c>
      <c r="B388" s="10">
        <v>728.1</v>
      </c>
      <c r="C388" s="10">
        <v>728.1</v>
      </c>
      <c r="D388" s="10">
        <v>728.1</v>
      </c>
      <c r="E388" s="10">
        <v>728.1</v>
      </c>
      <c r="F388" s="29">
        <f t="shared" si="6"/>
        <v>-4.9973903966597018E-2</v>
      </c>
      <c r="G388" s="10"/>
      <c r="H388" s="10"/>
      <c r="I388" s="10"/>
      <c r="J388" s="10"/>
      <c r="K388" s="10"/>
      <c r="L388" s="12">
        <v>44630</v>
      </c>
      <c r="M388" s="7">
        <v>17585.29</v>
      </c>
      <c r="N388" s="7">
        <v>17585.29</v>
      </c>
      <c r="O388" s="7">
        <v>17229.64</v>
      </c>
      <c r="P388" s="7">
        <v>17381.21</v>
      </c>
      <c r="Q388" s="30">
        <f>((P388-M388)/M388)</f>
        <v>-1.1605154080484412E-2</v>
      </c>
      <c r="R388" s="7"/>
      <c r="S388" s="7"/>
    </row>
    <row r="389" spans="1:19">
      <c r="A389" s="11">
        <v>44629</v>
      </c>
      <c r="B389" s="10">
        <v>773</v>
      </c>
      <c r="C389" s="10">
        <v>773</v>
      </c>
      <c r="D389" s="10">
        <v>766.4</v>
      </c>
      <c r="E389" s="10">
        <v>766.4</v>
      </c>
      <c r="F389" s="29">
        <f t="shared" si="6"/>
        <v>-4.9956613363084254E-2</v>
      </c>
      <c r="G389" s="10"/>
      <c r="H389" s="10"/>
      <c r="I389" s="10"/>
      <c r="J389" s="10"/>
      <c r="K389" s="10"/>
      <c r="L389" s="12">
        <v>44629</v>
      </c>
      <c r="M389" s="7">
        <v>16888.71</v>
      </c>
      <c r="N389" s="7">
        <v>17196.29</v>
      </c>
      <c r="O389" s="7">
        <v>16751.54</v>
      </c>
      <c r="P389" s="7">
        <v>17120.560000000001</v>
      </c>
      <c r="Q389" s="30">
        <f>((P389-M389)/M389)</f>
        <v>1.3728105935859056E-2</v>
      </c>
      <c r="R389" s="7"/>
      <c r="S389" s="7"/>
    </row>
    <row r="390" spans="1:19">
      <c r="A390" s="11">
        <v>44628</v>
      </c>
      <c r="B390" s="10">
        <v>849.15</v>
      </c>
      <c r="C390" s="10">
        <v>849.15</v>
      </c>
      <c r="D390" s="10">
        <v>806.7</v>
      </c>
      <c r="E390" s="10">
        <v>806.7</v>
      </c>
      <c r="F390" s="29">
        <f t="shared" si="6"/>
        <v>-4.9991167638226384E-2</v>
      </c>
      <c r="G390" s="10"/>
      <c r="H390" s="10"/>
      <c r="I390" s="10"/>
      <c r="J390" s="10"/>
      <c r="K390" s="10"/>
      <c r="L390" s="12">
        <v>44628</v>
      </c>
      <c r="M390" s="7">
        <v>16497.400000000001</v>
      </c>
      <c r="N390" s="7">
        <v>16785.64</v>
      </c>
      <c r="O390" s="7">
        <v>16413.63</v>
      </c>
      <c r="P390" s="7">
        <v>16768.82</v>
      </c>
      <c r="Q390" s="30">
        <f>((P390-M390)/M390)</f>
        <v>1.6452289451671064E-2</v>
      </c>
      <c r="R390" s="7"/>
      <c r="S390" s="7"/>
    </row>
    <row r="391" spans="1:19">
      <c r="A391" s="11">
        <v>44627</v>
      </c>
      <c r="B391" s="10">
        <v>853</v>
      </c>
      <c r="C391" s="10">
        <v>854.1</v>
      </c>
      <c r="D391" s="10">
        <v>830</v>
      </c>
      <c r="E391" s="10">
        <v>849.15</v>
      </c>
      <c r="F391" s="29">
        <f t="shared" si="6"/>
        <v>4.3887147335423114E-2</v>
      </c>
      <c r="G391" s="10"/>
      <c r="H391" s="10"/>
      <c r="I391" s="10"/>
      <c r="J391" s="10"/>
      <c r="K391" s="10"/>
      <c r="L391" s="12">
        <v>44627</v>
      </c>
      <c r="M391" s="7">
        <v>16674.27</v>
      </c>
      <c r="N391" s="7">
        <v>16699.740000000002</v>
      </c>
      <c r="O391" s="7">
        <v>16453.37</v>
      </c>
      <c r="P391" s="7">
        <v>16608.46</v>
      </c>
      <c r="Q391" s="30">
        <f>((P391-M391)/M391)</f>
        <v>-3.9467994700818267E-3</v>
      </c>
      <c r="R391" s="7"/>
      <c r="S391" s="7"/>
    </row>
    <row r="392" spans="1:19">
      <c r="A392" s="11">
        <v>44624</v>
      </c>
      <c r="B392" s="10">
        <v>780</v>
      </c>
      <c r="C392" s="10">
        <v>813.45</v>
      </c>
      <c r="D392" s="10">
        <v>780</v>
      </c>
      <c r="E392" s="10">
        <v>813.45</v>
      </c>
      <c r="F392" s="29">
        <f t="shared" si="6"/>
        <v>4.9951597289448271E-2</v>
      </c>
      <c r="G392" s="10"/>
      <c r="H392" s="10"/>
      <c r="I392" s="10"/>
      <c r="J392" s="10"/>
      <c r="K392" s="10"/>
      <c r="L392" s="12">
        <v>44624</v>
      </c>
      <c r="M392" s="7">
        <v>17155.03</v>
      </c>
      <c r="N392" s="7">
        <v>17241.52</v>
      </c>
      <c r="O392" s="7">
        <v>16908.39</v>
      </c>
      <c r="P392" s="7">
        <v>17023.82</v>
      </c>
      <c r="Q392" s="30">
        <f>((P392-M392)/M392)</f>
        <v>-7.648485604513611E-3</v>
      </c>
      <c r="R392" s="7"/>
      <c r="S392" s="7"/>
    </row>
    <row r="393" spans="1:19">
      <c r="A393" s="11">
        <v>44623</v>
      </c>
      <c r="B393" s="10">
        <v>756</v>
      </c>
      <c r="C393" s="10">
        <v>790</v>
      </c>
      <c r="D393" s="10">
        <v>753.3</v>
      </c>
      <c r="E393" s="10">
        <v>774.75</v>
      </c>
      <c r="F393" s="29">
        <f t="shared" si="6"/>
        <v>-2.2890654559212988E-2</v>
      </c>
      <c r="G393" s="10"/>
      <c r="H393" s="10"/>
      <c r="I393" s="10"/>
      <c r="J393" s="10"/>
      <c r="K393" s="10"/>
      <c r="L393" s="12">
        <v>44623</v>
      </c>
      <c r="M393" s="7">
        <v>17551.82</v>
      </c>
      <c r="N393" s="7">
        <v>17573.53</v>
      </c>
      <c r="O393" s="7">
        <v>17233.57</v>
      </c>
      <c r="P393" s="7">
        <v>17286.3</v>
      </c>
      <c r="Q393" s="30">
        <f>((P393-M393)/M393)</f>
        <v>-1.5127775922952745E-2</v>
      </c>
      <c r="R393" s="7"/>
      <c r="S393" s="7"/>
    </row>
    <row r="394" spans="1:19">
      <c r="A394" s="11">
        <v>44622</v>
      </c>
      <c r="B394" s="10">
        <v>792.9</v>
      </c>
      <c r="C394" s="10">
        <v>844</v>
      </c>
      <c r="D394" s="10">
        <v>792.9</v>
      </c>
      <c r="E394" s="10">
        <v>792.9</v>
      </c>
      <c r="F394" s="29">
        <f t="shared" si="6"/>
        <v>-4.9964054636951888E-2</v>
      </c>
      <c r="G394" s="10"/>
      <c r="H394" s="10"/>
      <c r="I394" s="10"/>
      <c r="J394" s="10"/>
      <c r="K394" s="10"/>
      <c r="L394" s="12">
        <v>44622</v>
      </c>
      <c r="M394" s="7">
        <v>17422.98</v>
      </c>
      <c r="N394" s="7">
        <v>17475.87</v>
      </c>
      <c r="O394" s="7">
        <v>17271.060000000001</v>
      </c>
      <c r="P394" s="7">
        <v>17399.7</v>
      </c>
      <c r="Q394" s="30">
        <f>((P394-M394)/M394)</f>
        <v>-1.3361663733757851E-3</v>
      </c>
      <c r="R394" s="7"/>
      <c r="S394" s="7"/>
    </row>
    <row r="395" spans="1:19">
      <c r="A395" s="11">
        <v>44620</v>
      </c>
      <c r="B395" s="10">
        <v>880</v>
      </c>
      <c r="C395" s="10">
        <v>900</v>
      </c>
      <c r="D395" s="10">
        <v>834.6</v>
      </c>
      <c r="E395" s="10">
        <v>834.6</v>
      </c>
      <c r="F395" s="29">
        <f t="shared" si="6"/>
        <v>-4.9971542401821258E-2</v>
      </c>
      <c r="G395" s="10"/>
      <c r="H395" s="10"/>
      <c r="I395" s="10"/>
      <c r="J395" s="10"/>
      <c r="K395" s="10"/>
      <c r="L395" s="12">
        <v>44620</v>
      </c>
      <c r="M395" s="7">
        <v>17301.18</v>
      </c>
      <c r="N395" s="7">
        <v>17620.669999999998</v>
      </c>
      <c r="O395" s="7">
        <v>17139.439999999999</v>
      </c>
      <c r="P395" s="7">
        <v>17596.12</v>
      </c>
      <c r="Q395" s="30">
        <f>((P395-M395)/M395)</f>
        <v>1.704739214319478E-2</v>
      </c>
      <c r="R395" s="7"/>
      <c r="S395" s="7"/>
    </row>
    <row r="396" spans="1:19">
      <c r="A396" s="11">
        <v>44617</v>
      </c>
      <c r="B396" s="10">
        <v>851</v>
      </c>
      <c r="C396" s="10">
        <v>910</v>
      </c>
      <c r="D396" s="10">
        <v>851</v>
      </c>
      <c r="E396" s="10">
        <v>878.5</v>
      </c>
      <c r="F396" s="29">
        <f t="shared" si="6"/>
        <v>-1.3530964011004384E-2</v>
      </c>
      <c r="G396" s="10"/>
      <c r="H396" s="10"/>
      <c r="I396" s="10"/>
      <c r="J396" s="10"/>
      <c r="K396" s="10"/>
      <c r="L396" s="12">
        <v>44617</v>
      </c>
      <c r="M396" s="7">
        <v>17271.599999999999</v>
      </c>
      <c r="N396" s="7">
        <v>17550.849999999999</v>
      </c>
      <c r="O396" s="7">
        <v>17271.21</v>
      </c>
      <c r="P396" s="7">
        <v>17455.12</v>
      </c>
      <c r="Q396" s="30">
        <f>((P396-M396)/M396)</f>
        <v>1.0625535561268235E-2</v>
      </c>
      <c r="R396" s="7"/>
      <c r="S396" s="7"/>
    </row>
    <row r="397" spans="1:19">
      <c r="A397" s="11">
        <v>44616</v>
      </c>
      <c r="B397" s="10">
        <v>900</v>
      </c>
      <c r="C397" s="10">
        <v>915</v>
      </c>
      <c r="D397" s="10">
        <v>890.55</v>
      </c>
      <c r="E397" s="10">
        <v>890.55</v>
      </c>
      <c r="F397" s="29">
        <f t="shared" si="6"/>
        <v>-4.9978664390868385E-2</v>
      </c>
      <c r="G397" s="10"/>
      <c r="H397" s="10"/>
      <c r="I397" s="10"/>
      <c r="J397" s="10"/>
      <c r="K397" s="10"/>
      <c r="L397" s="12">
        <v>44616</v>
      </c>
      <c r="M397" s="7">
        <v>17330.79</v>
      </c>
      <c r="N397" s="7">
        <v>17500.68</v>
      </c>
      <c r="O397" s="7">
        <v>16982.490000000002</v>
      </c>
      <c r="P397" s="7">
        <v>17025.43</v>
      </c>
      <c r="Q397" s="30">
        <f>((P397-M397)/M397)</f>
        <v>-1.7619508400944249E-2</v>
      </c>
      <c r="R397" s="7"/>
      <c r="S397" s="7"/>
    </row>
    <row r="398" spans="1:19">
      <c r="A398" s="11">
        <v>44615</v>
      </c>
      <c r="B398" s="10">
        <v>975</v>
      </c>
      <c r="C398" s="10">
        <v>999</v>
      </c>
      <c r="D398" s="10">
        <v>930.5</v>
      </c>
      <c r="E398" s="10">
        <v>937.4</v>
      </c>
      <c r="F398" s="29">
        <f t="shared" si="6"/>
        <v>-3.5596707818930068E-2</v>
      </c>
      <c r="G398" s="10"/>
      <c r="H398" s="10"/>
      <c r="I398" s="10"/>
      <c r="J398" s="10"/>
      <c r="K398" s="10"/>
      <c r="L398" s="12">
        <v>44615</v>
      </c>
      <c r="M398" s="7">
        <v>18010.580000000002</v>
      </c>
      <c r="N398" s="7">
        <v>18043.18</v>
      </c>
      <c r="O398" s="7">
        <v>17845.400000000001</v>
      </c>
      <c r="P398" s="7">
        <v>17881.849999999999</v>
      </c>
      <c r="Q398" s="30">
        <f>((P398-M398)/M398)</f>
        <v>-7.1474655452519126E-3</v>
      </c>
      <c r="R398" s="7"/>
      <c r="S398" s="7"/>
    </row>
    <row r="399" spans="1:19">
      <c r="A399" s="11">
        <v>44614</v>
      </c>
      <c r="B399" s="10">
        <v>1025</v>
      </c>
      <c r="C399" s="10">
        <v>1025</v>
      </c>
      <c r="D399" s="10">
        <v>940</v>
      </c>
      <c r="E399" s="10">
        <v>972</v>
      </c>
      <c r="F399" s="29">
        <f t="shared" si="6"/>
        <v>-1.0787706085894588E-2</v>
      </c>
      <c r="G399" s="10"/>
      <c r="H399" s="10"/>
      <c r="I399" s="10"/>
      <c r="J399" s="10"/>
      <c r="K399" s="10"/>
      <c r="L399" s="12">
        <v>44614</v>
      </c>
      <c r="M399" s="7">
        <v>17644.2</v>
      </c>
      <c r="N399" s="7">
        <v>17964.599999999999</v>
      </c>
      <c r="O399" s="7">
        <v>17634.77</v>
      </c>
      <c r="P399" s="7">
        <v>17909.150000000001</v>
      </c>
      <c r="Q399" s="30">
        <f>((P399-M399)/M399)</f>
        <v>1.5016265968420258E-2</v>
      </c>
      <c r="R399" s="7"/>
      <c r="S399" s="7"/>
    </row>
    <row r="400" spans="1:19">
      <c r="A400" s="11">
        <v>44613</v>
      </c>
      <c r="B400" s="10">
        <v>974</v>
      </c>
      <c r="C400" s="10">
        <v>990.2</v>
      </c>
      <c r="D400" s="10">
        <v>947</v>
      </c>
      <c r="E400" s="10">
        <v>982.6</v>
      </c>
      <c r="F400" s="29">
        <f t="shared" si="6"/>
        <v>4.1938391389640076E-2</v>
      </c>
      <c r="G400" s="10"/>
      <c r="H400" s="10"/>
      <c r="I400" s="10"/>
      <c r="J400" s="10"/>
      <c r="K400" s="10"/>
      <c r="L400" s="12">
        <v>44613</v>
      </c>
      <c r="M400" s="7">
        <v>18017.07</v>
      </c>
      <c r="N400" s="7">
        <v>18177.82</v>
      </c>
      <c r="O400" s="7">
        <v>17888.740000000002</v>
      </c>
      <c r="P400" s="7">
        <v>18029.91</v>
      </c>
      <c r="Q400" s="30">
        <f>((P400-M400)/M400)</f>
        <v>7.1265749647418512E-4</v>
      </c>
      <c r="R400" s="7"/>
      <c r="S400" s="7"/>
    </row>
    <row r="401" spans="1:19">
      <c r="A401" s="11">
        <v>44610</v>
      </c>
      <c r="B401" s="10">
        <v>939</v>
      </c>
      <c r="C401" s="10">
        <v>950</v>
      </c>
      <c r="D401" s="10">
        <v>907</v>
      </c>
      <c r="E401" s="10">
        <v>943.05</v>
      </c>
      <c r="F401" s="29">
        <f t="shared" si="6"/>
        <v>3.6717418787445694E-2</v>
      </c>
      <c r="G401" s="10"/>
      <c r="H401" s="10"/>
      <c r="I401" s="10"/>
      <c r="J401" s="10"/>
      <c r="K401" s="10"/>
      <c r="L401" s="12">
        <v>44610</v>
      </c>
      <c r="M401" s="7">
        <v>18017.259999999998</v>
      </c>
      <c r="N401" s="7">
        <v>18215.09</v>
      </c>
      <c r="O401" s="7">
        <v>18017.259999999998</v>
      </c>
      <c r="P401" s="7">
        <v>18107.03</v>
      </c>
      <c r="Q401" s="30">
        <f>((P401-M401)/M401)</f>
        <v>4.9824446114448279E-3</v>
      </c>
      <c r="R401" s="7"/>
      <c r="S401" s="7"/>
    </row>
    <row r="402" spans="1:19">
      <c r="A402" s="11">
        <v>44609</v>
      </c>
      <c r="B402" s="10">
        <v>899.9</v>
      </c>
      <c r="C402" s="10">
        <v>909.7</v>
      </c>
      <c r="D402" s="10">
        <v>885.85</v>
      </c>
      <c r="E402" s="10">
        <v>909.65</v>
      </c>
      <c r="F402" s="29">
        <f t="shared" si="6"/>
        <v>4.9919205909510621E-2</v>
      </c>
      <c r="G402" s="10"/>
      <c r="H402" s="10"/>
      <c r="I402" s="10"/>
      <c r="J402" s="10"/>
      <c r="K402" s="10"/>
      <c r="L402" s="12">
        <v>44609</v>
      </c>
      <c r="M402" s="7">
        <v>18229.419999999998</v>
      </c>
      <c r="N402" s="7">
        <v>18278.36</v>
      </c>
      <c r="O402" s="7">
        <v>18063.48</v>
      </c>
      <c r="P402" s="7">
        <v>18133.75</v>
      </c>
      <c r="Q402" s="30">
        <f>((P402-M402)/M402)</f>
        <v>-5.2481099234094261E-3</v>
      </c>
      <c r="R402" s="7"/>
      <c r="S402" s="7"/>
    </row>
    <row r="403" spans="1:19">
      <c r="A403" s="11">
        <v>44608</v>
      </c>
      <c r="B403" s="10">
        <v>864.5</v>
      </c>
      <c r="C403" s="10">
        <v>874.9</v>
      </c>
      <c r="D403" s="10">
        <v>841</v>
      </c>
      <c r="E403" s="10">
        <v>866.4</v>
      </c>
      <c r="F403" s="29">
        <f t="shared" si="6"/>
        <v>3.772906934962271E-2</v>
      </c>
      <c r="G403" s="10"/>
      <c r="H403" s="10"/>
      <c r="I403" s="10"/>
      <c r="J403" s="10"/>
      <c r="K403" s="10"/>
      <c r="L403" s="12">
        <v>44608</v>
      </c>
      <c r="M403" s="7">
        <v>18242.43</v>
      </c>
      <c r="N403" s="7">
        <v>18329.43</v>
      </c>
      <c r="O403" s="7">
        <v>18091.75</v>
      </c>
      <c r="P403" s="7">
        <v>18158.560000000001</v>
      </c>
      <c r="Q403" s="30">
        <f>((P403-M403)/M403)</f>
        <v>-4.5975234658978533E-3</v>
      </c>
      <c r="R403" s="7"/>
      <c r="S403" s="7"/>
    </row>
    <row r="404" spans="1:19">
      <c r="A404" s="11">
        <v>44607</v>
      </c>
      <c r="B404" s="10">
        <v>849.95</v>
      </c>
      <c r="C404" s="10">
        <v>864.2</v>
      </c>
      <c r="D404" s="10">
        <v>786</v>
      </c>
      <c r="E404" s="10">
        <v>834.9</v>
      </c>
      <c r="F404" s="29">
        <f t="shared" si="6"/>
        <v>1.4397667213413552E-2</v>
      </c>
      <c r="G404" s="10"/>
      <c r="H404" s="10"/>
      <c r="I404" s="10"/>
      <c r="J404" s="10"/>
      <c r="K404" s="10"/>
      <c r="L404" s="12">
        <v>44607</v>
      </c>
      <c r="M404" s="7">
        <v>17752.25</v>
      </c>
      <c r="N404" s="7">
        <v>18206.59</v>
      </c>
      <c r="O404" s="7">
        <v>17653.490000000002</v>
      </c>
      <c r="P404" s="7">
        <v>18185.41</v>
      </c>
      <c r="Q404" s="30">
        <f>((P404-M404)/M404)</f>
        <v>2.4400287287526926E-2</v>
      </c>
      <c r="R404" s="7"/>
      <c r="S404" s="7"/>
    </row>
    <row r="405" spans="1:19">
      <c r="A405" s="11">
        <v>44606</v>
      </c>
      <c r="B405" s="10">
        <v>819</v>
      </c>
      <c r="C405" s="10">
        <v>823.4</v>
      </c>
      <c r="D405" s="10">
        <v>752</v>
      </c>
      <c r="E405" s="10">
        <v>823.05</v>
      </c>
      <c r="F405" s="29">
        <f t="shared" si="6"/>
        <v>4.954093343534801E-2</v>
      </c>
      <c r="G405" s="10"/>
      <c r="H405" s="10"/>
      <c r="I405" s="10"/>
      <c r="J405" s="10"/>
      <c r="K405" s="10"/>
      <c r="L405" s="12">
        <v>44606</v>
      </c>
      <c r="M405" s="7">
        <v>17772.259999999998</v>
      </c>
      <c r="N405" s="7">
        <v>17904.7</v>
      </c>
      <c r="O405" s="7">
        <v>17621.900000000001</v>
      </c>
      <c r="P405" s="7">
        <v>17655.68</v>
      </c>
      <c r="Q405" s="30">
        <f>((P405-M405)/M405)</f>
        <v>-6.5596609547687304E-3</v>
      </c>
      <c r="R405" s="7"/>
      <c r="S405" s="7"/>
    </row>
    <row r="406" spans="1:19">
      <c r="A406" s="11">
        <v>44603</v>
      </c>
      <c r="B406" s="10">
        <v>792</v>
      </c>
      <c r="C406" s="10">
        <v>792.85</v>
      </c>
      <c r="D406" s="10">
        <v>733</v>
      </c>
      <c r="E406" s="10">
        <v>784.2</v>
      </c>
      <c r="F406" s="29">
        <f t="shared" si="6"/>
        <v>3.8537941994437851E-2</v>
      </c>
      <c r="G406" s="10"/>
      <c r="H406" s="10"/>
      <c r="I406" s="10"/>
      <c r="J406" s="10"/>
      <c r="K406" s="10"/>
      <c r="L406" s="12">
        <v>44603</v>
      </c>
      <c r="M406" s="7">
        <v>18300.89</v>
      </c>
      <c r="N406" s="7">
        <v>18300.89</v>
      </c>
      <c r="O406" s="7">
        <v>18134.79</v>
      </c>
      <c r="P406" s="7">
        <v>18206.830000000002</v>
      </c>
      <c r="Q406" s="30">
        <f>((P406-M406)/M406)</f>
        <v>-5.1396407497120451E-3</v>
      </c>
      <c r="R406" s="7"/>
      <c r="S406" s="7"/>
    </row>
    <row r="407" spans="1:19">
      <c r="A407" s="11">
        <v>44602</v>
      </c>
      <c r="B407" s="10">
        <v>749</v>
      </c>
      <c r="C407" s="10">
        <v>755.1</v>
      </c>
      <c r="D407" s="10">
        <v>720</v>
      </c>
      <c r="E407" s="10">
        <v>755.1</v>
      </c>
      <c r="F407" s="29">
        <f t="shared" si="6"/>
        <v>4.9989571021344707E-2</v>
      </c>
      <c r="G407" s="10"/>
      <c r="H407" s="10"/>
      <c r="I407" s="10"/>
      <c r="J407" s="10"/>
      <c r="K407" s="10"/>
      <c r="L407" s="12">
        <v>44602</v>
      </c>
      <c r="M407" s="7">
        <v>18409.27</v>
      </c>
      <c r="N407" s="7">
        <v>18486.18</v>
      </c>
      <c r="O407" s="7">
        <v>18265.27</v>
      </c>
      <c r="P407" s="7">
        <v>18447.2</v>
      </c>
      <c r="Q407" s="30">
        <f>((P407-M407)/M407)</f>
        <v>2.0603750175862646E-3</v>
      </c>
      <c r="R407" s="7"/>
      <c r="S407" s="7"/>
    </row>
    <row r="408" spans="1:19">
      <c r="A408" s="11">
        <v>44601</v>
      </c>
      <c r="B408" s="10">
        <v>718.9</v>
      </c>
      <c r="C408" s="10">
        <v>720.1</v>
      </c>
      <c r="D408" s="10">
        <v>700</v>
      </c>
      <c r="E408" s="10">
        <v>719.15</v>
      </c>
      <c r="F408" s="29">
        <f t="shared" si="6"/>
        <v>4.8552890573740543E-2</v>
      </c>
      <c r="G408" s="10"/>
      <c r="H408" s="10"/>
      <c r="I408" s="10"/>
      <c r="J408" s="10"/>
      <c r="K408" s="10"/>
      <c r="L408" s="12">
        <v>44601</v>
      </c>
      <c r="M408" s="7">
        <v>18208.939999999999</v>
      </c>
      <c r="N408" s="7">
        <v>18317.400000000001</v>
      </c>
      <c r="O408" s="7">
        <v>18191.8</v>
      </c>
      <c r="P408" s="7">
        <v>18306.34</v>
      </c>
      <c r="Q408" s="30">
        <f>((P408-M408)/M408)</f>
        <v>5.349020865574902E-3</v>
      </c>
      <c r="R408" s="7"/>
      <c r="S408" s="7"/>
    </row>
    <row r="409" spans="1:19">
      <c r="A409" s="11">
        <v>44600</v>
      </c>
      <c r="B409" s="10">
        <v>685.85</v>
      </c>
      <c r="C409" s="10">
        <v>685.85</v>
      </c>
      <c r="D409" s="10">
        <v>666.3</v>
      </c>
      <c r="E409" s="10">
        <v>685.85</v>
      </c>
      <c r="F409" s="29">
        <f t="shared" si="6"/>
        <v>4.9984690753214905E-2</v>
      </c>
      <c r="G409" s="10"/>
      <c r="H409" s="10"/>
      <c r="I409" s="10"/>
      <c r="J409" s="10"/>
      <c r="K409" s="10"/>
      <c r="L409" s="12">
        <v>44600</v>
      </c>
      <c r="M409" s="7">
        <v>18101.57</v>
      </c>
      <c r="N409" s="7">
        <v>18142.63</v>
      </c>
      <c r="O409" s="7">
        <v>17869.45</v>
      </c>
      <c r="P409" s="7">
        <v>18098.45</v>
      </c>
      <c r="Q409" s="30">
        <f>((P409-M409)/M409)</f>
        <v>-1.7236073997995652E-4</v>
      </c>
      <c r="R409" s="7"/>
      <c r="S409" s="7"/>
    </row>
    <row r="410" spans="1:19">
      <c r="A410" s="11">
        <v>44599</v>
      </c>
      <c r="B410" s="10">
        <v>652</v>
      </c>
      <c r="C410" s="10">
        <v>653.54999999999995</v>
      </c>
      <c r="D410" s="10">
        <v>630</v>
      </c>
      <c r="E410" s="10">
        <v>653.20000000000005</v>
      </c>
      <c r="F410" s="29">
        <f t="shared" si="6"/>
        <v>4.9401558358101047E-2</v>
      </c>
      <c r="G410" s="10"/>
      <c r="H410" s="10"/>
      <c r="I410" s="10"/>
      <c r="J410" s="10"/>
      <c r="K410" s="10"/>
      <c r="L410" s="12">
        <v>44599</v>
      </c>
      <c r="M410" s="7">
        <v>18336.14</v>
      </c>
      <c r="N410" s="7">
        <v>18385.04</v>
      </c>
      <c r="O410" s="7">
        <v>17950.93</v>
      </c>
      <c r="P410" s="7">
        <v>18048.29</v>
      </c>
      <c r="Q410" s="30">
        <f>((P410-M410)/M410)</f>
        <v>-1.5698505792385888E-2</v>
      </c>
      <c r="R410" s="7"/>
      <c r="S410" s="7"/>
    </row>
    <row r="411" spans="1:19">
      <c r="A411" s="11">
        <v>44596</v>
      </c>
      <c r="B411" s="10">
        <v>622.45000000000005</v>
      </c>
      <c r="C411" s="10">
        <v>622.45000000000005</v>
      </c>
      <c r="D411" s="10">
        <v>615.15</v>
      </c>
      <c r="E411" s="10">
        <v>622.45000000000005</v>
      </c>
      <c r="F411" s="29">
        <f t="shared" si="6"/>
        <v>4.992831238930593E-2</v>
      </c>
      <c r="G411" s="10"/>
      <c r="H411" s="10"/>
      <c r="I411" s="10"/>
      <c r="J411" s="10"/>
      <c r="K411" s="10"/>
      <c r="L411" s="12">
        <v>44596</v>
      </c>
      <c r="M411" s="7">
        <v>18446</v>
      </c>
      <c r="N411" s="7">
        <v>18466.669999999998</v>
      </c>
      <c r="O411" s="7">
        <v>18305.12</v>
      </c>
      <c r="P411" s="7">
        <v>18363.63</v>
      </c>
      <c r="Q411" s="30">
        <f>((P411-M411)/M411)</f>
        <v>-4.4654667678628961E-3</v>
      </c>
      <c r="R411" s="7"/>
      <c r="S411" s="7"/>
    </row>
    <row r="412" spans="1:19">
      <c r="A412" s="11">
        <v>44595</v>
      </c>
      <c r="B412" s="10">
        <v>590</v>
      </c>
      <c r="C412" s="10">
        <v>592.85</v>
      </c>
      <c r="D412" s="10">
        <v>570</v>
      </c>
      <c r="E412" s="10">
        <v>592.85</v>
      </c>
      <c r="F412" s="29">
        <f t="shared" si="6"/>
        <v>4.9942442220844853E-2</v>
      </c>
      <c r="G412" s="10"/>
      <c r="H412" s="10"/>
      <c r="I412" s="10"/>
      <c r="J412" s="10"/>
      <c r="K412" s="10"/>
      <c r="L412" s="12">
        <v>44595</v>
      </c>
      <c r="M412" s="7">
        <v>18624.060000000001</v>
      </c>
      <c r="N412" s="7">
        <v>18636.7</v>
      </c>
      <c r="O412" s="7">
        <v>18363.28</v>
      </c>
      <c r="P412" s="7">
        <v>18406.34</v>
      </c>
      <c r="Q412" s="30">
        <f>((P412-M412)/M412)</f>
        <v>-1.169025443431782E-2</v>
      </c>
      <c r="R412" s="7"/>
      <c r="S412" s="7"/>
    </row>
    <row r="413" spans="1:19">
      <c r="A413" s="11">
        <v>44594</v>
      </c>
      <c r="B413" s="10">
        <v>566.75</v>
      </c>
      <c r="C413" s="10">
        <v>566.85</v>
      </c>
      <c r="D413" s="10">
        <v>550</v>
      </c>
      <c r="E413" s="10">
        <v>564.65</v>
      </c>
      <c r="F413" s="29">
        <f t="shared" si="6"/>
        <v>4.5841822559733285E-2</v>
      </c>
      <c r="G413" s="10"/>
      <c r="H413" s="10"/>
      <c r="I413" s="10"/>
      <c r="J413" s="10"/>
      <c r="K413" s="10"/>
      <c r="L413" s="12">
        <v>44594</v>
      </c>
      <c r="M413" s="7">
        <v>18549.939999999999</v>
      </c>
      <c r="N413" s="7">
        <v>18649.16</v>
      </c>
      <c r="O413" s="7">
        <v>18524.22</v>
      </c>
      <c r="P413" s="7">
        <v>18633.259999999998</v>
      </c>
      <c r="Q413" s="30">
        <f>((P413-M413)/M413)</f>
        <v>4.4916587331279628E-3</v>
      </c>
      <c r="R413" s="7"/>
      <c r="S413" s="7"/>
    </row>
    <row r="414" spans="1:19">
      <c r="A414" s="11">
        <v>44593</v>
      </c>
      <c r="B414" s="10">
        <v>538.9</v>
      </c>
      <c r="C414" s="10">
        <v>539.9</v>
      </c>
      <c r="D414" s="10">
        <v>520</v>
      </c>
      <c r="E414" s="10">
        <v>539.9</v>
      </c>
      <c r="F414" s="29">
        <f t="shared" si="6"/>
        <v>4.9980552314274465E-2</v>
      </c>
      <c r="G414" s="10"/>
      <c r="H414" s="10"/>
      <c r="I414" s="10"/>
      <c r="J414" s="10"/>
      <c r="K414" s="10"/>
      <c r="L414" s="12">
        <v>44593</v>
      </c>
      <c r="M414" s="7">
        <v>18368.05</v>
      </c>
      <c r="N414" s="7">
        <v>18468.169999999998</v>
      </c>
      <c r="O414" s="7">
        <v>18076.740000000002</v>
      </c>
      <c r="P414" s="7">
        <v>18424.849999999999</v>
      </c>
      <c r="Q414" s="30">
        <f>((P414-M414)/M414)</f>
        <v>3.0923260770740102E-3</v>
      </c>
      <c r="R414" s="7"/>
      <c r="S414" s="7"/>
    </row>
    <row r="415" spans="1:19">
      <c r="A415" s="11">
        <v>44592</v>
      </c>
      <c r="B415" s="10">
        <v>524</v>
      </c>
      <c r="C415" s="10">
        <v>524</v>
      </c>
      <c r="D415" s="10">
        <v>510</v>
      </c>
      <c r="E415" s="10">
        <v>514.20000000000005</v>
      </c>
      <c r="F415" s="29">
        <f t="shared" si="6"/>
        <v>3.0151257137133264E-2</v>
      </c>
      <c r="G415" s="10"/>
      <c r="H415" s="10"/>
      <c r="I415" s="10"/>
      <c r="J415" s="10"/>
      <c r="K415" s="10"/>
      <c r="L415" s="12">
        <v>44592</v>
      </c>
      <c r="M415" s="7">
        <v>18125.849999999999</v>
      </c>
      <c r="N415" s="7">
        <v>18245.169999999998</v>
      </c>
      <c r="O415" s="7">
        <v>18098.64</v>
      </c>
      <c r="P415" s="7">
        <v>18175.16</v>
      </c>
      <c r="Q415" s="30">
        <f>((P415-M415)/M415)</f>
        <v>2.7204241456263464E-3</v>
      </c>
      <c r="R415" s="7"/>
      <c r="S415" s="7"/>
    </row>
    <row r="416" spans="1:19">
      <c r="A416" s="11">
        <v>44589</v>
      </c>
      <c r="B416" s="10">
        <v>499.15</v>
      </c>
      <c r="C416" s="10">
        <v>499.15</v>
      </c>
      <c r="D416" s="10">
        <v>485</v>
      </c>
      <c r="E416" s="10">
        <v>499.15</v>
      </c>
      <c r="F416" s="29">
        <f t="shared" si="6"/>
        <v>4.9957930164072364E-2</v>
      </c>
      <c r="G416" s="10"/>
      <c r="H416" s="10"/>
      <c r="I416" s="10"/>
      <c r="J416" s="10"/>
      <c r="K416" s="10"/>
      <c r="L416" s="12">
        <v>44589</v>
      </c>
      <c r="M416" s="7">
        <v>18091.39</v>
      </c>
      <c r="N416" s="7">
        <v>18205.32</v>
      </c>
      <c r="O416" s="7">
        <v>17898.939999999999</v>
      </c>
      <c r="P416" s="7">
        <v>17922.7</v>
      </c>
      <c r="Q416" s="30">
        <f>((P416-M416)/M416)</f>
        <v>-9.3243249965867022E-3</v>
      </c>
      <c r="R416" s="7"/>
      <c r="S416" s="7"/>
    </row>
    <row r="417" spans="1:19">
      <c r="A417" s="11">
        <v>44588</v>
      </c>
      <c r="B417" s="10">
        <v>475.4</v>
      </c>
      <c r="C417" s="10">
        <v>475.4</v>
      </c>
      <c r="D417" s="10">
        <v>450</v>
      </c>
      <c r="E417" s="10">
        <v>475.4</v>
      </c>
      <c r="F417" s="29">
        <f t="shared" si="6"/>
        <v>4.9911660777385083E-2</v>
      </c>
      <c r="G417" s="10"/>
      <c r="H417" s="10"/>
      <c r="I417" s="10"/>
      <c r="J417" s="10"/>
      <c r="K417" s="10"/>
      <c r="L417" s="12">
        <v>44588</v>
      </c>
      <c r="M417" s="7">
        <v>17949.900000000001</v>
      </c>
      <c r="N417" s="7">
        <v>18006.47</v>
      </c>
      <c r="O417" s="7">
        <v>17680.349999999999</v>
      </c>
      <c r="P417" s="7">
        <v>17933.43</v>
      </c>
      <c r="Q417" s="30">
        <f>((P417-M417)/M417)</f>
        <v>-9.1755385823882939E-4</v>
      </c>
      <c r="R417" s="7"/>
      <c r="S417" s="7"/>
    </row>
    <row r="418" spans="1:19">
      <c r="A418" s="11">
        <v>44586</v>
      </c>
      <c r="B418" s="10">
        <v>439.9</v>
      </c>
      <c r="C418" s="10">
        <v>452.8</v>
      </c>
      <c r="D418" s="10">
        <v>439.9</v>
      </c>
      <c r="E418" s="10">
        <v>452.8</v>
      </c>
      <c r="F418" s="29">
        <f t="shared" si="6"/>
        <v>4.9971014492753651E-2</v>
      </c>
      <c r="G418" s="10"/>
      <c r="H418" s="10"/>
      <c r="I418" s="10"/>
      <c r="J418" s="10"/>
      <c r="K418" s="10"/>
      <c r="L418" s="12">
        <v>44586</v>
      </c>
      <c r="M418" s="7">
        <v>17866.599999999999</v>
      </c>
      <c r="N418" s="7">
        <v>18141.27</v>
      </c>
      <c r="O418" s="7">
        <v>17650.240000000002</v>
      </c>
      <c r="P418" s="7">
        <v>18107.349999999999</v>
      </c>
      <c r="Q418" s="30">
        <f>((P418-M418)/M418)</f>
        <v>1.3474863712178032E-2</v>
      </c>
      <c r="R418" s="7"/>
      <c r="S418" s="7"/>
    </row>
    <row r="419" spans="1:19">
      <c r="A419" s="11">
        <v>44585</v>
      </c>
      <c r="B419" s="10">
        <v>431.35</v>
      </c>
      <c r="C419" s="10">
        <v>431.35</v>
      </c>
      <c r="D419" s="10">
        <v>421.5</v>
      </c>
      <c r="E419" s="10">
        <v>431.25</v>
      </c>
      <c r="F419" s="29">
        <f t="shared" si="6"/>
        <v>4.9653158086892968E-2</v>
      </c>
      <c r="G419" s="10"/>
      <c r="H419" s="10"/>
      <c r="I419" s="10"/>
      <c r="J419" s="10"/>
      <c r="K419" s="10"/>
      <c r="L419" s="12">
        <v>44585</v>
      </c>
      <c r="M419" s="7">
        <v>18457.22</v>
      </c>
      <c r="N419" s="7">
        <v>18457.22</v>
      </c>
      <c r="O419" s="7">
        <v>17815.28</v>
      </c>
      <c r="P419" s="7">
        <v>17971.830000000002</v>
      </c>
      <c r="Q419" s="30">
        <f>((P419-M419)/M419)</f>
        <v>-2.6298109899540633E-2</v>
      </c>
      <c r="R419" s="7"/>
      <c r="S419" s="7"/>
    </row>
    <row r="420" spans="1:19">
      <c r="A420" s="11">
        <v>44582</v>
      </c>
      <c r="B420" s="10">
        <v>400</v>
      </c>
      <c r="C420" s="10">
        <v>410.9</v>
      </c>
      <c r="D420" s="10">
        <v>400</v>
      </c>
      <c r="E420" s="10">
        <v>410.85</v>
      </c>
      <c r="F420" s="29">
        <f t="shared" si="6"/>
        <v>4.9827520122652354E-2</v>
      </c>
      <c r="G420" s="10"/>
      <c r="H420" s="10"/>
      <c r="I420" s="10"/>
      <c r="J420" s="10"/>
      <c r="K420" s="10"/>
      <c r="L420" s="12">
        <v>44582</v>
      </c>
      <c r="M420" s="7">
        <v>18487.61</v>
      </c>
      <c r="N420" s="7">
        <v>18558.14</v>
      </c>
      <c r="O420" s="7">
        <v>18328.84</v>
      </c>
      <c r="P420" s="7">
        <v>18460.900000000001</v>
      </c>
      <c r="Q420" s="30">
        <f>((P420-M420)/M420)</f>
        <v>-1.4447513767328025E-3</v>
      </c>
      <c r="R420" s="7"/>
      <c r="S420" s="7"/>
    </row>
    <row r="421" spans="1:19">
      <c r="A421" s="11">
        <v>44581</v>
      </c>
      <c r="B421" s="10">
        <v>391.35</v>
      </c>
      <c r="C421" s="10">
        <v>391.35</v>
      </c>
      <c r="D421" s="10">
        <v>385.05</v>
      </c>
      <c r="E421" s="10">
        <v>391.35</v>
      </c>
      <c r="F421" s="29">
        <f t="shared" si="6"/>
        <v>4.9899396378269678E-2</v>
      </c>
      <c r="G421" s="10"/>
      <c r="H421" s="10"/>
      <c r="I421" s="10"/>
      <c r="J421" s="10"/>
      <c r="K421" s="10"/>
      <c r="L421" s="12">
        <v>44581</v>
      </c>
      <c r="M421" s="7">
        <v>18789.96</v>
      </c>
      <c r="N421" s="7">
        <v>18789.96</v>
      </c>
      <c r="O421" s="7">
        <v>18492.14</v>
      </c>
      <c r="P421" s="7">
        <v>18609.490000000002</v>
      </c>
      <c r="Q421" s="30">
        <f>((P421-M421)/M421)</f>
        <v>-9.6045973487967791E-3</v>
      </c>
      <c r="R421" s="7"/>
      <c r="S421" s="7"/>
    </row>
    <row r="422" spans="1:19">
      <c r="A422" s="11">
        <v>44580</v>
      </c>
      <c r="B422" s="10">
        <v>360</v>
      </c>
      <c r="C422" s="10">
        <v>372.75</v>
      </c>
      <c r="D422" s="10">
        <v>360</v>
      </c>
      <c r="E422" s="10">
        <v>372.75</v>
      </c>
      <c r="F422" s="29">
        <f t="shared" si="6"/>
        <v>0.05</v>
      </c>
      <c r="G422" s="10"/>
      <c r="H422" s="10"/>
      <c r="I422" s="10"/>
      <c r="J422" s="10"/>
      <c r="K422" s="10"/>
      <c r="L422" s="12">
        <v>44580</v>
      </c>
      <c r="M422" s="7">
        <v>19002.759999999998</v>
      </c>
      <c r="N422" s="7">
        <v>19009.189999999999</v>
      </c>
      <c r="O422" s="7">
        <v>18744.03</v>
      </c>
      <c r="P422" s="7">
        <v>18799.150000000001</v>
      </c>
      <c r="Q422" s="30">
        <f>((P422-M422)/M422)</f>
        <v>-1.071475932969721E-2</v>
      </c>
      <c r="R422" s="7"/>
      <c r="S422" s="7"/>
    </row>
    <row r="423" spans="1:19">
      <c r="A423" s="11">
        <v>44579</v>
      </c>
      <c r="B423" s="10">
        <v>350</v>
      </c>
      <c r="C423" s="10">
        <v>357</v>
      </c>
      <c r="D423" s="10">
        <v>350</v>
      </c>
      <c r="E423" s="10">
        <v>355</v>
      </c>
      <c r="F423" s="29">
        <f t="shared" si="6"/>
        <v>4.4117647058823532E-2</v>
      </c>
      <c r="G423" s="10"/>
      <c r="H423" s="10"/>
      <c r="I423" s="10"/>
      <c r="J423" s="10"/>
      <c r="K423" s="10"/>
      <c r="L423" s="12">
        <v>44579</v>
      </c>
      <c r="M423" s="7">
        <v>19224.849999999999</v>
      </c>
      <c r="N423" s="7">
        <v>19229.740000000002</v>
      </c>
      <c r="O423" s="7">
        <v>18949.64</v>
      </c>
      <c r="P423" s="7">
        <v>18979.11</v>
      </c>
      <c r="Q423" s="30">
        <f>((P423-M423)/M423)</f>
        <v>-1.2782414427160575E-2</v>
      </c>
      <c r="R423" s="7"/>
      <c r="S423" s="7"/>
    </row>
    <row r="424" spans="1:19">
      <c r="A424" s="11">
        <v>44578</v>
      </c>
      <c r="B424" s="10">
        <v>326.35000000000002</v>
      </c>
      <c r="C424" s="10">
        <v>340</v>
      </c>
      <c r="D424" s="10">
        <v>325</v>
      </c>
      <c r="E424" s="10">
        <v>340</v>
      </c>
      <c r="F424" s="29">
        <f t="shared" si="6"/>
        <v>2.1021021021021023E-2</v>
      </c>
      <c r="G424" s="10"/>
      <c r="H424" s="10"/>
      <c r="I424" s="10"/>
      <c r="J424" s="10"/>
      <c r="K424" s="10"/>
      <c r="L424" s="12">
        <v>44578</v>
      </c>
      <c r="M424" s="7">
        <v>19139.11</v>
      </c>
      <c r="N424" s="7">
        <v>19196.37</v>
      </c>
      <c r="O424" s="7">
        <v>19105</v>
      </c>
      <c r="P424" s="7">
        <v>19180.09</v>
      </c>
      <c r="Q424" s="30">
        <f>((P424-M424)/M424)</f>
        <v>2.1411653937931053E-3</v>
      </c>
      <c r="R424" s="7"/>
      <c r="S424" s="7"/>
    </row>
    <row r="425" spans="1:19">
      <c r="A425" s="11">
        <v>44575</v>
      </c>
      <c r="B425" s="10">
        <v>328.95</v>
      </c>
      <c r="C425" s="10">
        <v>333</v>
      </c>
      <c r="D425" s="10">
        <v>325</v>
      </c>
      <c r="E425" s="10">
        <v>333</v>
      </c>
      <c r="F425" s="29">
        <f t="shared" si="6"/>
        <v>4.0462427745664706E-2</v>
      </c>
      <c r="G425" s="10"/>
      <c r="H425" s="10"/>
      <c r="I425" s="10"/>
      <c r="J425" s="10"/>
      <c r="K425" s="10"/>
      <c r="L425" s="12">
        <v>44575</v>
      </c>
      <c r="M425" s="7">
        <v>19080.580000000002</v>
      </c>
      <c r="N425" s="7">
        <v>19161.27</v>
      </c>
      <c r="O425" s="7">
        <v>18991.310000000001</v>
      </c>
      <c r="P425" s="7">
        <v>19129.09</v>
      </c>
      <c r="Q425" s="30">
        <f>((P425-M425)/M425)</f>
        <v>2.5423755462359319E-3</v>
      </c>
      <c r="R425" s="7"/>
      <c r="S425" s="7"/>
    </row>
    <row r="426" spans="1:19">
      <c r="A426" s="11">
        <v>44574</v>
      </c>
      <c r="B426" s="10">
        <v>322.5</v>
      </c>
      <c r="C426" s="10">
        <v>322.5</v>
      </c>
      <c r="D426" s="10">
        <v>320</v>
      </c>
      <c r="E426" s="10">
        <v>320.05</v>
      </c>
      <c r="F426" s="29">
        <f t="shared" si="6"/>
        <v>3.2419354838709717E-2</v>
      </c>
      <c r="G426" s="10"/>
      <c r="H426" s="10"/>
      <c r="I426" s="10"/>
      <c r="J426" s="10"/>
      <c r="K426" s="10"/>
      <c r="L426" s="12">
        <v>44574</v>
      </c>
      <c r="M426" s="7">
        <v>19123.34</v>
      </c>
      <c r="N426" s="7">
        <v>19151.43</v>
      </c>
      <c r="O426" s="7">
        <v>19039.05</v>
      </c>
      <c r="P426" s="7">
        <v>19135.32</v>
      </c>
      <c r="Q426" s="30">
        <f>((P426-M426)/M426)</f>
        <v>6.2645960381395522E-4</v>
      </c>
      <c r="R426" s="7"/>
      <c r="S426" s="7"/>
    </row>
    <row r="427" spans="1:19">
      <c r="A427" s="11">
        <v>44573</v>
      </c>
      <c r="B427" s="10">
        <v>310</v>
      </c>
      <c r="C427" s="10">
        <v>320</v>
      </c>
      <c r="D427" s="10">
        <v>310</v>
      </c>
      <c r="E427" s="10">
        <v>310</v>
      </c>
      <c r="F427" s="29">
        <f t="shared" si="6"/>
        <v>-3.2247662044509101E-4</v>
      </c>
      <c r="G427" s="10"/>
      <c r="H427" s="10"/>
      <c r="I427" s="10"/>
      <c r="J427" s="10"/>
      <c r="K427" s="10"/>
      <c r="L427" s="12">
        <v>44573</v>
      </c>
      <c r="M427" s="7">
        <v>19047.330000000002</v>
      </c>
      <c r="N427" s="7">
        <v>19107.810000000001</v>
      </c>
      <c r="O427" s="7">
        <v>19000.41</v>
      </c>
      <c r="P427" s="7">
        <v>19087.48</v>
      </c>
      <c r="Q427" s="30">
        <f>((P427-M427)/M427)</f>
        <v>2.1079069874884206E-3</v>
      </c>
      <c r="R427" s="7"/>
      <c r="S427" s="7"/>
    </row>
    <row r="428" spans="1:19">
      <c r="A428" s="11">
        <v>44572</v>
      </c>
      <c r="B428" s="10">
        <v>310</v>
      </c>
      <c r="C428" s="10">
        <v>324.8</v>
      </c>
      <c r="D428" s="10">
        <v>310</v>
      </c>
      <c r="E428" s="10">
        <v>310.10000000000002</v>
      </c>
      <c r="F428" s="29">
        <f t="shared" si="6"/>
        <v>3.2258064516136367E-4</v>
      </c>
      <c r="G428" s="10"/>
      <c r="H428" s="10"/>
      <c r="I428" s="10"/>
      <c r="J428" s="10"/>
      <c r="K428" s="10"/>
      <c r="L428" s="12">
        <v>44572</v>
      </c>
      <c r="M428" s="7">
        <v>18854.87</v>
      </c>
      <c r="N428" s="7">
        <v>18949.509999999998</v>
      </c>
      <c r="O428" s="7">
        <v>18830.509999999998</v>
      </c>
      <c r="P428" s="7">
        <v>18923.7</v>
      </c>
      <c r="Q428" s="30">
        <f>((P428-M428)/M428)</f>
        <v>3.6505157553460591E-3</v>
      </c>
      <c r="R428" s="7"/>
      <c r="S428" s="7"/>
    </row>
    <row r="429" spans="1:19">
      <c r="A429" s="11">
        <v>44571</v>
      </c>
      <c r="B429" s="10">
        <v>310</v>
      </c>
      <c r="C429" s="10">
        <v>318</v>
      </c>
      <c r="D429" s="10">
        <v>310</v>
      </c>
      <c r="E429" s="10">
        <v>310</v>
      </c>
      <c r="F429" s="29">
        <f t="shared" si="6"/>
        <v>-1.2738853503184714E-2</v>
      </c>
      <c r="G429" s="10"/>
      <c r="H429" s="10"/>
      <c r="I429" s="10"/>
      <c r="J429" s="10"/>
      <c r="K429" s="10"/>
      <c r="L429" s="12">
        <v>44571</v>
      </c>
      <c r="M429" s="7">
        <v>18771.759999999998</v>
      </c>
      <c r="N429" s="7">
        <v>18881.400000000001</v>
      </c>
      <c r="O429" s="7">
        <v>18745.599999999999</v>
      </c>
      <c r="P429" s="7">
        <v>18870.3</v>
      </c>
      <c r="Q429" s="30">
        <f>((P429-M429)/M429)</f>
        <v>5.2493745924729954E-3</v>
      </c>
      <c r="R429" s="7"/>
      <c r="S429" s="7"/>
    </row>
    <row r="430" spans="1:19">
      <c r="A430" s="11">
        <v>44568</v>
      </c>
      <c r="B430" s="10">
        <v>315</v>
      </c>
      <c r="C430" s="10">
        <v>323.55</v>
      </c>
      <c r="D430" s="10">
        <v>311</v>
      </c>
      <c r="E430" s="10">
        <v>314</v>
      </c>
      <c r="F430" s="29">
        <f t="shared" si="6"/>
        <v>1.8984260911893633E-2</v>
      </c>
      <c r="G430" s="10"/>
      <c r="H430" s="10"/>
      <c r="I430" s="10"/>
      <c r="J430" s="10"/>
      <c r="K430" s="10"/>
      <c r="L430" s="12">
        <v>44568</v>
      </c>
      <c r="M430" s="7">
        <v>18661.32</v>
      </c>
      <c r="N430" s="7">
        <v>18770.11</v>
      </c>
      <c r="O430" s="7">
        <v>18564.14</v>
      </c>
      <c r="P430" s="7">
        <v>18673.77</v>
      </c>
      <c r="Q430" s="30">
        <f>((P430-M430)/M430)</f>
        <v>6.6715537807618798E-4</v>
      </c>
      <c r="R430" s="7"/>
      <c r="S430" s="7"/>
    </row>
    <row r="431" spans="1:19">
      <c r="A431" s="11">
        <v>44567</v>
      </c>
      <c r="B431" s="10">
        <v>300</v>
      </c>
      <c r="C431" s="10">
        <v>309.8</v>
      </c>
      <c r="D431" s="10">
        <v>300</v>
      </c>
      <c r="E431" s="10">
        <v>308.14999999999998</v>
      </c>
      <c r="F431" s="29">
        <f t="shared" si="6"/>
        <v>3.7367446557818436E-2</v>
      </c>
      <c r="G431" s="10"/>
      <c r="H431" s="10"/>
      <c r="I431" s="10"/>
      <c r="J431" s="10"/>
      <c r="K431" s="10"/>
      <c r="L431" s="12">
        <v>44567</v>
      </c>
      <c r="M431" s="7">
        <v>18640.12</v>
      </c>
      <c r="N431" s="7">
        <v>18654.75</v>
      </c>
      <c r="O431" s="7">
        <v>18513.12</v>
      </c>
      <c r="P431" s="7">
        <v>18607.34</v>
      </c>
      <c r="Q431" s="30">
        <f>((P431-M431)/M431)</f>
        <v>-1.7585723697057121E-3</v>
      </c>
      <c r="R431" s="7"/>
      <c r="S431" s="7"/>
    </row>
    <row r="432" spans="1:19">
      <c r="A432" s="11">
        <v>44566</v>
      </c>
      <c r="B432" s="10">
        <v>304</v>
      </c>
      <c r="C432" s="10">
        <v>304</v>
      </c>
      <c r="D432" s="10">
        <v>291</v>
      </c>
      <c r="E432" s="10">
        <v>297.05</v>
      </c>
      <c r="F432" s="29">
        <f t="shared" si="6"/>
        <v>2.4310344827586247E-2</v>
      </c>
      <c r="G432" s="10"/>
      <c r="H432" s="10"/>
      <c r="I432" s="10"/>
      <c r="J432" s="10"/>
      <c r="K432" s="10"/>
      <c r="L432" s="12">
        <v>44566</v>
      </c>
      <c r="M432" s="7">
        <v>18680.71</v>
      </c>
      <c r="N432" s="7">
        <v>18809.240000000002</v>
      </c>
      <c r="O432" s="7">
        <v>18607.39</v>
      </c>
      <c r="P432" s="7">
        <v>18785.93</v>
      </c>
      <c r="Q432" s="30">
        <f>((P432-M432)/M432)</f>
        <v>5.6325482275567237E-3</v>
      </c>
      <c r="R432" s="7"/>
      <c r="S432" s="7"/>
    </row>
    <row r="433" spans="1:19">
      <c r="A433" s="11">
        <v>44565</v>
      </c>
      <c r="B433" s="10">
        <v>289.5</v>
      </c>
      <c r="C433" s="10">
        <v>290.05</v>
      </c>
      <c r="D433" s="10">
        <v>277</v>
      </c>
      <c r="E433" s="10">
        <v>290</v>
      </c>
      <c r="F433" s="29">
        <f t="shared" si="6"/>
        <v>4.9773755656108594E-2</v>
      </c>
      <c r="G433" s="10"/>
      <c r="H433" s="10"/>
      <c r="I433" s="10"/>
      <c r="J433" s="10"/>
      <c r="K433" s="10"/>
      <c r="L433" s="12">
        <v>44565</v>
      </c>
      <c r="M433" s="7">
        <v>18532.18</v>
      </c>
      <c r="N433" s="7">
        <v>18685.98</v>
      </c>
      <c r="O433" s="7">
        <v>18444.310000000001</v>
      </c>
      <c r="P433" s="7">
        <v>18661.900000000001</v>
      </c>
      <c r="Q433" s="30">
        <f>((P433-M433)/M433)</f>
        <v>6.9997161693875825E-3</v>
      </c>
      <c r="R433" s="7"/>
      <c r="S433" s="7"/>
    </row>
    <row r="434" spans="1:19">
      <c r="A434" s="11">
        <v>44564</v>
      </c>
      <c r="B434" s="10">
        <v>275</v>
      </c>
      <c r="C434" s="10">
        <v>276.25</v>
      </c>
      <c r="D434" s="10">
        <v>272</v>
      </c>
      <c r="E434" s="10">
        <v>276.25</v>
      </c>
      <c r="F434" s="29">
        <f t="shared" si="6"/>
        <v>4.998099581908011E-2</v>
      </c>
      <c r="G434" s="10"/>
      <c r="H434" s="10"/>
      <c r="I434" s="10"/>
      <c r="J434" s="10"/>
      <c r="K434" s="10"/>
      <c r="L434" s="12">
        <v>44564</v>
      </c>
      <c r="M434" s="7">
        <v>18224.09</v>
      </c>
      <c r="N434" s="7">
        <v>18500.93</v>
      </c>
      <c r="O434" s="7">
        <v>18223.57</v>
      </c>
      <c r="P434" s="7">
        <v>18479.169999999998</v>
      </c>
      <c r="Q434" s="30">
        <f>((P434-M434)/M434)</f>
        <v>1.3996858004981214E-2</v>
      </c>
      <c r="R434" s="7"/>
      <c r="S434" s="7"/>
    </row>
    <row r="435" spans="1:19">
      <c r="A435" s="11">
        <v>44561</v>
      </c>
      <c r="B435" s="10">
        <v>260</v>
      </c>
      <c r="C435" s="10">
        <v>263.64999999999998</v>
      </c>
      <c r="D435" s="10">
        <v>253</v>
      </c>
      <c r="E435" s="10">
        <v>263.10000000000002</v>
      </c>
      <c r="F435" s="29">
        <f t="shared" si="6"/>
        <v>4.7789725209080161E-2</v>
      </c>
      <c r="G435" s="10"/>
      <c r="H435" s="10"/>
      <c r="I435" s="10"/>
      <c r="J435" s="10"/>
      <c r="K435" s="10"/>
      <c r="L435" s="12">
        <v>44561</v>
      </c>
      <c r="M435" s="7">
        <v>18056.419999999998</v>
      </c>
      <c r="N435" s="7">
        <v>18244.939999999999</v>
      </c>
      <c r="O435" s="7">
        <v>18055.87</v>
      </c>
      <c r="P435" s="7">
        <v>18199.47</v>
      </c>
      <c r="Q435" s="30">
        <f>((P435-M435)/M435)</f>
        <v>7.922389931116075E-3</v>
      </c>
      <c r="R435" s="7"/>
      <c r="S435" s="7"/>
    </row>
    <row r="436" spans="1:19">
      <c r="A436" s="11">
        <v>44560</v>
      </c>
      <c r="B436" s="10">
        <v>250</v>
      </c>
      <c r="C436" s="10">
        <v>261.89999999999998</v>
      </c>
      <c r="D436" s="10">
        <v>250</v>
      </c>
      <c r="E436" s="10">
        <v>251.1</v>
      </c>
      <c r="F436" s="29">
        <f t="shared" si="6"/>
        <v>3.9984006397441024E-3</v>
      </c>
      <c r="G436" s="10"/>
      <c r="H436" s="10"/>
      <c r="I436" s="10"/>
      <c r="J436" s="10"/>
      <c r="K436" s="10"/>
      <c r="L436" s="12">
        <v>44560</v>
      </c>
      <c r="M436" s="7">
        <v>18037.47</v>
      </c>
      <c r="N436" s="7">
        <v>18105.419999999998</v>
      </c>
      <c r="O436" s="7">
        <v>17986.11</v>
      </c>
      <c r="P436" s="7">
        <v>18039.55</v>
      </c>
      <c r="Q436" s="30">
        <f>((P436-M436)/M436)</f>
        <v>1.1531550710815365E-4</v>
      </c>
      <c r="R436" s="7"/>
      <c r="S436" s="7"/>
    </row>
    <row r="437" spans="1:19">
      <c r="A437" s="11">
        <v>44559</v>
      </c>
      <c r="B437" s="10">
        <v>251</v>
      </c>
      <c r="C437" s="10">
        <v>251</v>
      </c>
      <c r="D437" s="10">
        <v>250</v>
      </c>
      <c r="E437" s="10">
        <v>250.1</v>
      </c>
      <c r="F437" s="29">
        <f t="shared" si="6"/>
        <v>0</v>
      </c>
      <c r="G437" s="10"/>
      <c r="H437" s="10"/>
      <c r="I437" s="10"/>
      <c r="J437" s="10"/>
      <c r="K437" s="10"/>
      <c r="L437" s="12">
        <v>44559</v>
      </c>
      <c r="M437" s="7">
        <v>18074.43</v>
      </c>
      <c r="N437" s="7">
        <v>18129.009999999998</v>
      </c>
      <c r="O437" s="7">
        <v>18014.41</v>
      </c>
      <c r="P437" s="7">
        <v>18048.990000000002</v>
      </c>
      <c r="Q437" s="30">
        <f>((P437-M437)/M437)</f>
        <v>-1.4075132659784398E-3</v>
      </c>
      <c r="R437" s="7"/>
      <c r="S437" s="7"/>
    </row>
    <row r="438" spans="1:19">
      <c r="A438" s="11">
        <v>44558</v>
      </c>
      <c r="B438" s="10">
        <v>250</v>
      </c>
      <c r="C438" s="10">
        <v>269.05</v>
      </c>
      <c r="D438" s="10">
        <v>250</v>
      </c>
      <c r="E438" s="10">
        <v>250.1</v>
      </c>
      <c r="F438" s="29">
        <f t="shared" si="6"/>
        <v>-2.4000000000000021E-2</v>
      </c>
      <c r="G438" s="10"/>
      <c r="H438" s="10"/>
      <c r="I438" s="10"/>
      <c r="J438" s="10"/>
      <c r="K438" s="10"/>
      <c r="L438" s="12">
        <v>44558</v>
      </c>
      <c r="M438" s="7">
        <v>18018.89</v>
      </c>
      <c r="N438" s="7">
        <v>18088.419999999998</v>
      </c>
      <c r="O438" s="7">
        <v>17996.099999999999</v>
      </c>
      <c r="P438" s="7">
        <v>18071.88</v>
      </c>
      <c r="Q438" s="30">
        <f>((P438-M438)/M438)</f>
        <v>2.9408026798543973E-3</v>
      </c>
      <c r="R438" s="7"/>
      <c r="S438" s="7"/>
    </row>
    <row r="439" spans="1:19">
      <c r="A439" s="11">
        <v>44557</v>
      </c>
      <c r="B439" s="10">
        <v>260.7</v>
      </c>
      <c r="C439" s="10">
        <v>274</v>
      </c>
      <c r="D439" s="10">
        <v>256.25</v>
      </c>
      <c r="E439" s="10">
        <v>256.25</v>
      </c>
      <c r="F439" s="29">
        <f t="shared" si="6"/>
        <v>-3.6654135338345863E-2</v>
      </c>
      <c r="G439" s="10"/>
      <c r="H439" s="10"/>
      <c r="I439" s="10"/>
      <c r="J439" s="10"/>
      <c r="K439" s="10"/>
      <c r="L439" s="12">
        <v>44557</v>
      </c>
      <c r="M439" s="7">
        <v>17778.82</v>
      </c>
      <c r="N439" s="7">
        <v>17944.16</v>
      </c>
      <c r="O439" s="7">
        <v>17656.05</v>
      </c>
      <c r="P439" s="7">
        <v>17916.54</v>
      </c>
      <c r="Q439" s="30">
        <f>((P439-M439)/M439)</f>
        <v>7.746295873404487E-3</v>
      </c>
      <c r="R439" s="7"/>
      <c r="S439" s="7"/>
    </row>
    <row r="440" spans="1:19">
      <c r="A440" s="11">
        <v>44554</v>
      </c>
      <c r="B440" s="10">
        <v>265.5</v>
      </c>
      <c r="C440" s="10">
        <v>290.85000000000002</v>
      </c>
      <c r="D440" s="10">
        <v>265.5</v>
      </c>
      <c r="E440" s="10">
        <v>266</v>
      </c>
      <c r="F440" s="29">
        <f t="shared" si="6"/>
        <v>-3.9711191335740074E-2</v>
      </c>
      <c r="G440" s="10"/>
      <c r="H440" s="10"/>
      <c r="I440" s="10"/>
      <c r="J440" s="10"/>
      <c r="K440" s="10"/>
      <c r="L440" s="12">
        <v>44554</v>
      </c>
      <c r="M440" s="7">
        <v>17979.39</v>
      </c>
      <c r="N440" s="7">
        <v>17995.439999999999</v>
      </c>
      <c r="O440" s="7">
        <v>17738.509999999998</v>
      </c>
      <c r="P440" s="7">
        <v>17832.55</v>
      </c>
      <c r="Q440" s="30">
        <f>((P440-M440)/M440)</f>
        <v>-8.1671291406438234E-3</v>
      </c>
      <c r="R440" s="7"/>
      <c r="S440" s="7"/>
    </row>
    <row r="441" spans="1:19">
      <c r="A441" s="11">
        <v>44553</v>
      </c>
      <c r="B441" s="10">
        <v>274</v>
      </c>
      <c r="C441" s="10">
        <v>280</v>
      </c>
      <c r="D441" s="10">
        <v>262.5</v>
      </c>
      <c r="E441" s="10">
        <v>277</v>
      </c>
      <c r="F441" s="29">
        <f t="shared" si="6"/>
        <v>1.0948905109489052E-2</v>
      </c>
      <c r="G441" s="10"/>
      <c r="H441" s="10"/>
      <c r="I441" s="10"/>
      <c r="J441" s="10"/>
      <c r="K441" s="10"/>
      <c r="L441" s="12">
        <v>44553</v>
      </c>
      <c r="M441" s="7">
        <v>17885.16</v>
      </c>
      <c r="N441" s="7">
        <v>17951.77</v>
      </c>
      <c r="O441" s="7">
        <v>17847.71</v>
      </c>
      <c r="P441" s="7">
        <v>17901.79</v>
      </c>
      <c r="Q441" s="30">
        <f>((P441-M441)/M441)</f>
        <v>9.298211478119859E-4</v>
      </c>
      <c r="R441" s="7"/>
      <c r="S441" s="7"/>
    </row>
    <row r="442" spans="1:19">
      <c r="A442" s="11">
        <v>44552</v>
      </c>
      <c r="B442" s="10">
        <v>270</v>
      </c>
      <c r="C442" s="10">
        <v>275</v>
      </c>
      <c r="D442" s="10">
        <v>270</v>
      </c>
      <c r="E442" s="10">
        <v>274</v>
      </c>
      <c r="F442" s="29">
        <f t="shared" si="6"/>
        <v>-2.6815840880838257E-2</v>
      </c>
      <c r="G442" s="10"/>
      <c r="H442" s="10"/>
      <c r="I442" s="10"/>
      <c r="J442" s="10"/>
      <c r="K442" s="10"/>
      <c r="L442" s="12">
        <v>44552</v>
      </c>
      <c r="M442" s="7">
        <v>17673.189999999999</v>
      </c>
      <c r="N442" s="7">
        <v>17799.29</v>
      </c>
      <c r="O442" s="7">
        <v>17643.77</v>
      </c>
      <c r="P442" s="7">
        <v>17784.16</v>
      </c>
      <c r="Q442" s="30">
        <f>((P442-M442)/M442)</f>
        <v>6.2790022627494625E-3</v>
      </c>
      <c r="R442" s="7"/>
      <c r="S442" s="7"/>
    </row>
    <row r="443" spans="1:19">
      <c r="A443" s="11">
        <v>44551</v>
      </c>
      <c r="B443" s="10">
        <v>281</v>
      </c>
      <c r="C443" s="10">
        <v>299</v>
      </c>
      <c r="D443" s="10">
        <v>281</v>
      </c>
      <c r="E443" s="10">
        <v>281.55</v>
      </c>
      <c r="F443" s="29">
        <f t="shared" si="6"/>
        <v>-3.5787671232876676E-2</v>
      </c>
      <c r="G443" s="10"/>
      <c r="H443" s="10"/>
      <c r="I443" s="10"/>
      <c r="J443" s="10"/>
      <c r="K443" s="10"/>
      <c r="L443" s="12">
        <v>44551</v>
      </c>
      <c r="M443" s="7">
        <v>17573.330000000002</v>
      </c>
      <c r="N443" s="7">
        <v>17757.38</v>
      </c>
      <c r="O443" s="7">
        <v>17499.97</v>
      </c>
      <c r="P443" s="7">
        <v>17587.32</v>
      </c>
      <c r="Q443" s="30">
        <f>((P443-M443)/M443)</f>
        <v>7.9609271549546732E-4</v>
      </c>
      <c r="R443" s="7"/>
      <c r="S443" s="7"/>
    </row>
    <row r="444" spans="1:19">
      <c r="A444" s="11">
        <v>44550</v>
      </c>
      <c r="B444" s="10">
        <v>292</v>
      </c>
      <c r="C444" s="10">
        <v>298</v>
      </c>
      <c r="D444" s="10">
        <v>292</v>
      </c>
      <c r="E444" s="10">
        <v>292</v>
      </c>
      <c r="F444" s="29">
        <f t="shared" si="6"/>
        <v>-2.6666666666666668E-2</v>
      </c>
      <c r="G444" s="10"/>
      <c r="H444" s="10"/>
      <c r="I444" s="10"/>
      <c r="J444" s="10"/>
      <c r="K444" s="10"/>
      <c r="L444" s="12">
        <v>44550</v>
      </c>
      <c r="M444" s="7">
        <v>17652.8</v>
      </c>
      <c r="N444" s="7">
        <v>17656.28</v>
      </c>
      <c r="O444" s="7">
        <v>17204.740000000002</v>
      </c>
      <c r="P444" s="7">
        <v>17419.48</v>
      </c>
      <c r="Q444" s="30">
        <f>((P444-M444)/M444)</f>
        <v>-1.3217166681772847E-2</v>
      </c>
      <c r="R444" s="7"/>
      <c r="S444" s="7"/>
    </row>
    <row r="445" spans="1:19">
      <c r="A445" s="11">
        <v>44547</v>
      </c>
      <c r="B445" s="10">
        <v>321.95</v>
      </c>
      <c r="C445" s="10">
        <v>321.95</v>
      </c>
      <c r="D445" s="10">
        <v>300</v>
      </c>
      <c r="E445" s="10">
        <v>300</v>
      </c>
      <c r="F445" s="29">
        <f t="shared" si="6"/>
        <v>-2.2801302931596091E-2</v>
      </c>
      <c r="G445" s="10"/>
      <c r="H445" s="10"/>
      <c r="I445" s="10"/>
      <c r="J445" s="10"/>
      <c r="K445" s="10"/>
      <c r="L445" s="12">
        <v>44547</v>
      </c>
      <c r="M445" s="7">
        <v>18113.78</v>
      </c>
      <c r="N445" s="7">
        <v>18125.79</v>
      </c>
      <c r="O445" s="7">
        <v>17787.14</v>
      </c>
      <c r="P445" s="7">
        <v>17805.32</v>
      </c>
      <c r="Q445" s="30">
        <f>((P445-M445)/M445)</f>
        <v>-1.702902431187743E-2</v>
      </c>
      <c r="R445" s="7"/>
      <c r="S445" s="7"/>
    </row>
    <row r="446" spans="1:19">
      <c r="A446" s="11">
        <v>44546</v>
      </c>
      <c r="B446" s="10">
        <v>307</v>
      </c>
      <c r="C446" s="10">
        <v>314.95</v>
      </c>
      <c r="D446" s="10">
        <v>307</v>
      </c>
      <c r="E446" s="10">
        <v>307</v>
      </c>
      <c r="F446" s="29">
        <f t="shared" si="6"/>
        <v>-2.4002543315848071E-2</v>
      </c>
      <c r="G446" s="10"/>
      <c r="H446" s="10"/>
      <c r="I446" s="10"/>
      <c r="J446" s="10"/>
      <c r="K446" s="10"/>
      <c r="L446" s="12">
        <v>44546</v>
      </c>
      <c r="M446" s="7">
        <v>18190.07</v>
      </c>
      <c r="N446" s="7">
        <v>18215.79</v>
      </c>
      <c r="O446" s="7">
        <v>18013.46</v>
      </c>
      <c r="P446" s="7">
        <v>18080.88</v>
      </c>
      <c r="Q446" s="30">
        <f>((P446-M446)/M446)</f>
        <v>-6.002725662957795E-3</v>
      </c>
      <c r="R446" s="7"/>
      <c r="S446" s="7"/>
    </row>
    <row r="447" spans="1:19">
      <c r="A447" s="11">
        <v>44545</v>
      </c>
      <c r="B447" s="10">
        <v>323</v>
      </c>
      <c r="C447" s="10">
        <v>323</v>
      </c>
      <c r="D447" s="10">
        <v>305</v>
      </c>
      <c r="E447" s="10">
        <v>314.55</v>
      </c>
      <c r="F447" s="29">
        <f t="shared" si="6"/>
        <v>1.6645119586296168E-2</v>
      </c>
      <c r="G447" s="10"/>
      <c r="H447" s="10"/>
      <c r="I447" s="10"/>
      <c r="J447" s="10"/>
      <c r="K447" s="10"/>
      <c r="L447" s="12">
        <v>44545</v>
      </c>
      <c r="M447" s="7">
        <v>18162.509999999998</v>
      </c>
      <c r="N447" s="7">
        <v>18185.900000000001</v>
      </c>
      <c r="O447" s="7">
        <v>18022.98</v>
      </c>
      <c r="P447" s="7">
        <v>18052.439999999999</v>
      </c>
      <c r="Q447" s="30">
        <f>((P447-M447)/M447)</f>
        <v>-6.060285720420785E-3</v>
      </c>
      <c r="R447" s="7"/>
      <c r="S447" s="7"/>
    </row>
    <row r="448" spans="1:19">
      <c r="A448" s="11">
        <v>44544</v>
      </c>
      <c r="B448" s="10">
        <v>322</v>
      </c>
      <c r="C448" s="10">
        <v>322</v>
      </c>
      <c r="D448" s="10">
        <v>307</v>
      </c>
      <c r="E448" s="10">
        <v>309.39999999999998</v>
      </c>
      <c r="F448" s="29">
        <f t="shared" si="6"/>
        <v>8.3102493074790756E-3</v>
      </c>
      <c r="G448" s="10"/>
      <c r="H448" s="10"/>
      <c r="I448" s="10"/>
      <c r="J448" s="10"/>
      <c r="K448" s="10"/>
      <c r="L448" s="12">
        <v>44544</v>
      </c>
      <c r="M448" s="7">
        <v>18138.310000000001</v>
      </c>
      <c r="N448" s="7">
        <v>18214.3</v>
      </c>
      <c r="O448" s="7">
        <v>18058.919999999998</v>
      </c>
      <c r="P448" s="7">
        <v>18161.650000000001</v>
      </c>
      <c r="Q448" s="30">
        <f>((P448-M448)/M448)</f>
        <v>1.286779198282538E-3</v>
      </c>
      <c r="R448" s="7"/>
      <c r="S448" s="7"/>
    </row>
    <row r="449" spans="1:19">
      <c r="A449" s="11">
        <v>44543</v>
      </c>
      <c r="B449" s="10">
        <v>303.45</v>
      </c>
      <c r="C449" s="10">
        <v>316.95</v>
      </c>
      <c r="D449" s="10">
        <v>301</v>
      </c>
      <c r="E449" s="10">
        <v>306.85000000000002</v>
      </c>
      <c r="F449" s="29">
        <f t="shared" si="6"/>
        <v>1.12044817927172E-2</v>
      </c>
      <c r="G449" s="10"/>
      <c r="H449" s="10"/>
      <c r="I449" s="10"/>
      <c r="J449" s="10"/>
      <c r="K449" s="10"/>
      <c r="L449" s="12">
        <v>44543</v>
      </c>
      <c r="M449" s="7">
        <v>18452.849999999999</v>
      </c>
      <c r="N449" s="7">
        <v>18488.28</v>
      </c>
      <c r="O449" s="7">
        <v>18195.05</v>
      </c>
      <c r="P449" s="7">
        <v>18205.78</v>
      </c>
      <c r="Q449" s="30">
        <f>((P449-M449)/M449)</f>
        <v>-1.3389259653657821E-2</v>
      </c>
      <c r="R449" s="7"/>
      <c r="S449" s="7"/>
    </row>
    <row r="450" spans="1:19">
      <c r="A450" s="11">
        <v>44540</v>
      </c>
      <c r="B450" s="10">
        <v>300</v>
      </c>
      <c r="C450" s="10">
        <v>314.95</v>
      </c>
      <c r="D450" s="10">
        <v>300</v>
      </c>
      <c r="E450" s="10">
        <v>303.45</v>
      </c>
      <c r="F450" s="29">
        <f t="shared" si="6"/>
        <v>1.0321291826202649E-2</v>
      </c>
      <c r="G450" s="10"/>
      <c r="H450" s="10"/>
      <c r="I450" s="10"/>
      <c r="J450" s="10"/>
      <c r="K450" s="10"/>
      <c r="L450" s="12">
        <v>44540</v>
      </c>
      <c r="M450" s="7">
        <v>18322.490000000002</v>
      </c>
      <c r="N450" s="7">
        <v>18375.650000000001</v>
      </c>
      <c r="O450" s="7">
        <v>18244.71</v>
      </c>
      <c r="P450" s="7">
        <v>18352.599999999999</v>
      </c>
      <c r="Q450" s="30">
        <f>((P450-M450)/M450)</f>
        <v>1.6433355946706446E-3</v>
      </c>
      <c r="R450" s="7"/>
      <c r="S450" s="7"/>
    </row>
    <row r="451" spans="1:19">
      <c r="A451" s="11">
        <v>44539</v>
      </c>
      <c r="B451" s="10">
        <v>314.7</v>
      </c>
      <c r="C451" s="10">
        <v>320</v>
      </c>
      <c r="D451" s="10">
        <v>300.14999999999998</v>
      </c>
      <c r="E451" s="10">
        <v>300.35000000000002</v>
      </c>
      <c r="F451" s="29">
        <f t="shared" ref="F451:F497" si="7">((E451-E452)/E452)</f>
        <v>-2.6418152350080965E-2</v>
      </c>
      <c r="G451" s="10"/>
      <c r="H451" s="10"/>
      <c r="I451" s="10"/>
      <c r="J451" s="10"/>
      <c r="K451" s="10"/>
      <c r="L451" s="12">
        <v>44539</v>
      </c>
      <c r="M451" s="7">
        <v>18367.48</v>
      </c>
      <c r="N451" s="7">
        <v>18380.04</v>
      </c>
      <c r="O451" s="7">
        <v>18217.03</v>
      </c>
      <c r="P451" s="7">
        <v>18357.37</v>
      </c>
      <c r="Q451" s="30">
        <f>((P451-M451)/M451)</f>
        <v>-5.5042934577854898E-4</v>
      </c>
      <c r="R451" s="7"/>
      <c r="S451" s="7"/>
    </row>
    <row r="452" spans="1:19">
      <c r="A452" s="11">
        <v>44538</v>
      </c>
      <c r="B452" s="10">
        <v>306</v>
      </c>
      <c r="C452" s="10">
        <v>319.95</v>
      </c>
      <c r="D452" s="10">
        <v>300</v>
      </c>
      <c r="E452" s="10">
        <v>308.5</v>
      </c>
      <c r="F452" s="29">
        <f t="shared" si="7"/>
        <v>1.1475409836065573E-2</v>
      </c>
      <c r="G452" s="10"/>
      <c r="H452" s="10"/>
      <c r="I452" s="10"/>
      <c r="J452" s="10"/>
      <c r="K452" s="10"/>
      <c r="L452" s="12">
        <v>44538</v>
      </c>
      <c r="M452" s="7">
        <v>18157.099999999999</v>
      </c>
      <c r="N452" s="7">
        <v>18322.23</v>
      </c>
      <c r="O452" s="7">
        <v>18148.82</v>
      </c>
      <c r="P452" s="7">
        <v>18306.11</v>
      </c>
      <c r="Q452" s="30">
        <f>((P452-M452)/M452)</f>
        <v>8.2067070181913431E-3</v>
      </c>
      <c r="R452" s="7"/>
      <c r="S452" s="7"/>
    </row>
    <row r="453" spans="1:19">
      <c r="A453" s="11">
        <v>44537</v>
      </c>
      <c r="B453" s="10">
        <v>293</v>
      </c>
      <c r="C453" s="10">
        <v>307.7</v>
      </c>
      <c r="D453" s="10">
        <v>293</v>
      </c>
      <c r="E453" s="10">
        <v>305</v>
      </c>
      <c r="F453" s="29">
        <f t="shared" si="7"/>
        <v>4.0778024227947407E-2</v>
      </c>
      <c r="G453" s="10"/>
      <c r="H453" s="10"/>
      <c r="I453" s="10"/>
      <c r="J453" s="10"/>
      <c r="K453" s="10"/>
      <c r="L453" s="12">
        <v>44537</v>
      </c>
      <c r="M453" s="7">
        <v>17840.46</v>
      </c>
      <c r="N453" s="7">
        <v>18074.95</v>
      </c>
      <c r="O453" s="7">
        <v>17800.310000000001</v>
      </c>
      <c r="P453" s="7">
        <v>17999.38</v>
      </c>
      <c r="Q453" s="30">
        <f>((P453-M453)/M453)</f>
        <v>8.9078420623684533E-3</v>
      </c>
      <c r="R453" s="7"/>
      <c r="S453" s="7"/>
    </row>
    <row r="454" spans="1:19">
      <c r="A454" s="11">
        <v>44536</v>
      </c>
      <c r="B454" s="10">
        <v>293</v>
      </c>
      <c r="C454" s="10">
        <v>300</v>
      </c>
      <c r="D454" s="10">
        <v>293</v>
      </c>
      <c r="E454" s="10">
        <v>293.05</v>
      </c>
      <c r="F454" s="29">
        <f t="shared" si="7"/>
        <v>3.5958904109589431E-3</v>
      </c>
      <c r="G454" s="10"/>
      <c r="H454" s="10"/>
      <c r="I454" s="10"/>
      <c r="J454" s="10"/>
      <c r="K454" s="10"/>
      <c r="L454" s="12">
        <v>44536</v>
      </c>
      <c r="M454" s="7">
        <v>18046.21</v>
      </c>
      <c r="N454" s="7">
        <v>18047.14</v>
      </c>
      <c r="O454" s="7">
        <v>17704.23</v>
      </c>
      <c r="P454" s="7">
        <v>17721.43</v>
      </c>
      <c r="Q454" s="30">
        <f>((P454-M454)/M454)</f>
        <v>-1.7997130699465364E-2</v>
      </c>
      <c r="R454" s="7"/>
      <c r="S454" s="7"/>
    </row>
    <row r="455" spans="1:19">
      <c r="A455" s="11">
        <v>44533</v>
      </c>
      <c r="B455" s="10">
        <v>293</v>
      </c>
      <c r="C455" s="10">
        <v>293.14999999999998</v>
      </c>
      <c r="D455" s="10">
        <v>282.75</v>
      </c>
      <c r="E455" s="10">
        <v>292</v>
      </c>
      <c r="F455" s="29">
        <f t="shared" si="7"/>
        <v>4.5845272206303765E-2</v>
      </c>
      <c r="G455" s="10"/>
      <c r="H455" s="10"/>
      <c r="I455" s="10"/>
      <c r="J455" s="10"/>
      <c r="K455" s="10"/>
      <c r="L455" s="12">
        <v>44533</v>
      </c>
      <c r="M455" s="7">
        <v>18265.310000000001</v>
      </c>
      <c r="N455" s="7">
        <v>18329.53</v>
      </c>
      <c r="O455" s="7">
        <v>18009.72</v>
      </c>
      <c r="P455" s="7">
        <v>18024.54</v>
      </c>
      <c r="Q455" s="30">
        <f>((P455-M455)/M455)</f>
        <v>-1.3181818430675439E-2</v>
      </c>
      <c r="R455" s="7"/>
      <c r="S455" s="7"/>
    </row>
    <row r="456" spans="1:19">
      <c r="A456" s="11">
        <v>44532</v>
      </c>
      <c r="B456" s="10">
        <v>279</v>
      </c>
      <c r="C456" s="10">
        <v>279.2</v>
      </c>
      <c r="D456" s="10">
        <v>267</v>
      </c>
      <c r="E456" s="10">
        <v>279.2</v>
      </c>
      <c r="F456" s="29">
        <f t="shared" si="7"/>
        <v>4.9821394999059979E-2</v>
      </c>
      <c r="G456" s="10"/>
      <c r="H456" s="10"/>
      <c r="I456" s="10"/>
      <c r="J456" s="10"/>
      <c r="K456" s="10"/>
      <c r="L456" s="12">
        <v>44532</v>
      </c>
      <c r="M456" s="7">
        <v>18033.46</v>
      </c>
      <c r="N456" s="7">
        <v>18257.060000000001</v>
      </c>
      <c r="O456" s="7">
        <v>17997.89</v>
      </c>
      <c r="P456" s="7">
        <v>18240.7</v>
      </c>
      <c r="Q456" s="30">
        <f>((P456-M456)/M456)</f>
        <v>1.1491971036063052E-2</v>
      </c>
      <c r="R456" s="7"/>
      <c r="S456" s="7"/>
    </row>
    <row r="457" spans="1:19">
      <c r="A457" s="11">
        <v>44531</v>
      </c>
      <c r="B457" s="10">
        <v>261.05</v>
      </c>
      <c r="C457" s="10">
        <v>270.3</v>
      </c>
      <c r="D457" s="10">
        <v>261.05</v>
      </c>
      <c r="E457" s="10">
        <v>265.95</v>
      </c>
      <c r="F457" s="29">
        <f t="shared" si="7"/>
        <v>2.0921305182341608E-2</v>
      </c>
      <c r="G457" s="10"/>
      <c r="H457" s="10"/>
      <c r="I457" s="10"/>
      <c r="J457" s="10"/>
      <c r="K457" s="10"/>
      <c r="L457" s="12">
        <v>44531</v>
      </c>
      <c r="M457" s="7">
        <v>17911.21</v>
      </c>
      <c r="N457" s="7">
        <v>18044.8</v>
      </c>
      <c r="O457" s="7">
        <v>17891.689999999999</v>
      </c>
      <c r="P457" s="7">
        <v>17997.91</v>
      </c>
      <c r="Q457" s="30">
        <f>((P457-M457)/M457)</f>
        <v>4.8405439945152073E-3</v>
      </c>
      <c r="R457" s="7"/>
      <c r="S457" s="7"/>
    </row>
    <row r="458" spans="1:19">
      <c r="A458" s="11">
        <v>44530</v>
      </c>
      <c r="B458" s="10">
        <v>268.2</v>
      </c>
      <c r="C458" s="10">
        <v>268.2</v>
      </c>
      <c r="D458" s="10">
        <v>257</v>
      </c>
      <c r="E458" s="10">
        <v>260.5</v>
      </c>
      <c r="F458" s="29">
        <f t="shared" si="7"/>
        <v>1.9769035036210653E-2</v>
      </c>
      <c r="G458" s="10"/>
      <c r="H458" s="10"/>
      <c r="I458" s="10"/>
      <c r="J458" s="10"/>
      <c r="K458" s="10"/>
      <c r="L458" s="12">
        <v>44530</v>
      </c>
      <c r="M458" s="7">
        <v>17882.759999999998</v>
      </c>
      <c r="N458" s="7">
        <v>18159.86</v>
      </c>
      <c r="O458" s="7">
        <v>17753.21</v>
      </c>
      <c r="P458" s="7">
        <v>17810.75</v>
      </c>
      <c r="Q458" s="30">
        <f>((P458-M458)/M458)</f>
        <v>-4.0267833376949873E-3</v>
      </c>
      <c r="R458" s="7"/>
      <c r="S458" s="7"/>
    </row>
    <row r="459" spans="1:19">
      <c r="A459" s="11">
        <v>44529</v>
      </c>
      <c r="B459" s="10">
        <v>246.1</v>
      </c>
      <c r="C459" s="10">
        <v>258.75</v>
      </c>
      <c r="D459" s="10">
        <v>246.1</v>
      </c>
      <c r="E459" s="10">
        <v>255.45</v>
      </c>
      <c r="F459" s="29">
        <f t="shared" si="7"/>
        <v>3.6518563603164945E-2</v>
      </c>
      <c r="G459" s="10"/>
      <c r="H459" s="10"/>
      <c r="I459" s="10"/>
      <c r="J459" s="10"/>
      <c r="K459" s="10"/>
      <c r="L459" s="12">
        <v>44529</v>
      </c>
      <c r="M459" s="7">
        <v>17797.259999999998</v>
      </c>
      <c r="N459" s="7">
        <v>17990.04</v>
      </c>
      <c r="O459" s="7">
        <v>17592.77</v>
      </c>
      <c r="P459" s="7">
        <v>17876.509999999998</v>
      </c>
      <c r="Q459" s="30">
        <f>((P459-M459)/M459)</f>
        <v>4.452932642440466E-3</v>
      </c>
      <c r="R459" s="7"/>
      <c r="S459" s="7"/>
    </row>
    <row r="460" spans="1:19">
      <c r="A460" s="11">
        <v>44526</v>
      </c>
      <c r="B460" s="10">
        <v>263.95</v>
      </c>
      <c r="C460" s="10">
        <v>265.8</v>
      </c>
      <c r="D460" s="10">
        <v>245</v>
      </c>
      <c r="E460" s="10">
        <v>246.45</v>
      </c>
      <c r="F460" s="29">
        <f t="shared" si="7"/>
        <v>-4.049055869184362E-2</v>
      </c>
      <c r="G460" s="10"/>
      <c r="H460" s="10"/>
      <c r="I460" s="10"/>
      <c r="J460" s="10"/>
      <c r="K460" s="10"/>
      <c r="L460" s="12">
        <v>44526</v>
      </c>
      <c r="M460" s="7">
        <v>18214.34</v>
      </c>
      <c r="N460" s="7">
        <v>18214.34</v>
      </c>
      <c r="O460" s="7">
        <v>17805.38</v>
      </c>
      <c r="P460" s="7">
        <v>17840.400000000001</v>
      </c>
      <c r="Q460" s="30">
        <f>((P460-M460)/M460)</f>
        <v>-2.0529978028300706E-2</v>
      </c>
      <c r="R460" s="7"/>
      <c r="S460" s="7"/>
    </row>
    <row r="461" spans="1:19">
      <c r="A461" s="11">
        <v>44525</v>
      </c>
      <c r="B461" s="10">
        <v>257</v>
      </c>
      <c r="C461" s="10">
        <v>257.35000000000002</v>
      </c>
      <c r="D461" s="10">
        <v>246</v>
      </c>
      <c r="E461" s="10">
        <v>256.85000000000002</v>
      </c>
      <c r="F461" s="29">
        <f t="shared" si="7"/>
        <v>4.7939616483068249E-2</v>
      </c>
      <c r="G461" s="10"/>
      <c r="H461" s="10"/>
      <c r="I461" s="10"/>
      <c r="J461" s="10"/>
      <c r="K461" s="10"/>
      <c r="L461" s="12">
        <v>44525</v>
      </c>
      <c r="M461" s="7">
        <v>18263.55</v>
      </c>
      <c r="N461" s="7">
        <v>18404.75</v>
      </c>
      <c r="O461" s="7">
        <v>18184.21</v>
      </c>
      <c r="P461" s="7">
        <v>18377.71</v>
      </c>
      <c r="Q461" s="30">
        <f>((P461-M461)/M461)</f>
        <v>6.250701533929595E-3</v>
      </c>
      <c r="R461" s="7"/>
      <c r="S461" s="7"/>
    </row>
    <row r="462" spans="1:19">
      <c r="A462" s="11">
        <v>44524</v>
      </c>
      <c r="B462" s="10">
        <v>239.45</v>
      </c>
      <c r="C462" s="10">
        <v>245.1</v>
      </c>
      <c r="D462" s="10">
        <v>235.1</v>
      </c>
      <c r="E462" s="10">
        <v>245.1</v>
      </c>
      <c r="F462" s="29">
        <f t="shared" si="7"/>
        <v>4.9903619618762073E-2</v>
      </c>
      <c r="G462" s="10"/>
      <c r="H462" s="10"/>
      <c r="I462" s="10"/>
      <c r="J462" s="10"/>
      <c r="K462" s="10"/>
      <c r="L462" s="12">
        <v>44524</v>
      </c>
      <c r="M462" s="7">
        <v>18402.95</v>
      </c>
      <c r="N462" s="7">
        <v>18444.09</v>
      </c>
      <c r="O462" s="7">
        <v>18188.43</v>
      </c>
      <c r="P462" s="7">
        <v>18249.849999999999</v>
      </c>
      <c r="Q462" s="30">
        <f>((P462-M462)/M462)</f>
        <v>-8.3193183701527305E-3</v>
      </c>
      <c r="R462" s="7"/>
      <c r="S462" s="7"/>
    </row>
    <row r="463" spans="1:19">
      <c r="A463" s="11">
        <v>44523</v>
      </c>
      <c r="B463" s="10">
        <v>234.55</v>
      </c>
      <c r="C463" s="10">
        <v>234.55</v>
      </c>
      <c r="D463" s="10">
        <v>225</v>
      </c>
      <c r="E463" s="10">
        <v>233.45</v>
      </c>
      <c r="F463" s="29">
        <f t="shared" si="7"/>
        <v>4.4986571172784165E-2</v>
      </c>
      <c r="G463" s="10"/>
      <c r="H463" s="10"/>
      <c r="I463" s="10"/>
      <c r="J463" s="10"/>
      <c r="K463" s="10"/>
      <c r="L463" s="12">
        <v>44523</v>
      </c>
      <c r="M463" s="7">
        <v>18124.63</v>
      </c>
      <c r="N463" s="7">
        <v>18397.939999999999</v>
      </c>
      <c r="O463" s="7">
        <v>18045.87</v>
      </c>
      <c r="P463" s="7">
        <v>18343.330000000002</v>
      </c>
      <c r="Q463" s="30">
        <f>((P463-M463)/M463)</f>
        <v>1.2066453218631262E-2</v>
      </c>
      <c r="R463" s="7"/>
      <c r="S463" s="7"/>
    </row>
    <row r="464" spans="1:19">
      <c r="A464" s="11">
        <v>44522</v>
      </c>
      <c r="B464" s="10">
        <v>223.4</v>
      </c>
      <c r="C464" s="10">
        <v>223.4</v>
      </c>
      <c r="D464" s="10">
        <v>223.4</v>
      </c>
      <c r="E464" s="10">
        <v>223.4</v>
      </c>
      <c r="F464" s="29">
        <f t="shared" si="7"/>
        <v>4.9812030075187939E-2</v>
      </c>
      <c r="G464" s="10"/>
      <c r="H464" s="10"/>
      <c r="I464" s="10"/>
      <c r="J464" s="10"/>
      <c r="K464" s="10"/>
      <c r="L464" s="12">
        <v>44522</v>
      </c>
      <c r="M464" s="7">
        <v>18639.48</v>
      </c>
      <c r="N464" s="7">
        <v>18657.150000000001</v>
      </c>
      <c r="O464" s="7">
        <v>18113.23</v>
      </c>
      <c r="P464" s="7">
        <v>18257.48</v>
      </c>
      <c r="Q464" s="30">
        <f>((P464-M464)/M464)</f>
        <v>-2.0494133956526685E-2</v>
      </c>
      <c r="R464" s="7"/>
      <c r="S464" s="7"/>
    </row>
    <row r="465" spans="1:19">
      <c r="A465" s="11">
        <v>44518</v>
      </c>
      <c r="B465" s="10">
        <v>212.8</v>
      </c>
      <c r="C465" s="10">
        <v>212.8</v>
      </c>
      <c r="D465" s="10">
        <v>212.8</v>
      </c>
      <c r="E465" s="10">
        <v>212.8</v>
      </c>
      <c r="F465" s="29">
        <f t="shared" si="7"/>
        <v>4.982733103108053E-2</v>
      </c>
      <c r="G465" s="10"/>
      <c r="H465" s="10"/>
      <c r="I465" s="10"/>
      <c r="J465" s="10"/>
      <c r="K465" s="10"/>
      <c r="L465" s="12">
        <v>44518</v>
      </c>
      <c r="M465" s="7">
        <v>18748.900000000001</v>
      </c>
      <c r="N465" s="7">
        <v>18801.59</v>
      </c>
      <c r="O465" s="7">
        <v>18538.59</v>
      </c>
      <c r="P465" s="7">
        <v>18615.97</v>
      </c>
      <c r="Q465" s="30">
        <f>((P465-M465)/M465)</f>
        <v>-7.0900159476022743E-3</v>
      </c>
      <c r="R465" s="7"/>
      <c r="S465" s="7"/>
    </row>
    <row r="466" spans="1:19">
      <c r="A466" s="11">
        <v>44517</v>
      </c>
      <c r="B466" s="10">
        <v>202</v>
      </c>
      <c r="C466" s="10">
        <v>202.7</v>
      </c>
      <c r="D466" s="10">
        <v>202</v>
      </c>
      <c r="E466" s="10">
        <v>202.7</v>
      </c>
      <c r="F466" s="29">
        <f t="shared" si="7"/>
        <v>4.9987049987049864E-2</v>
      </c>
      <c r="G466" s="10"/>
      <c r="H466" s="10"/>
      <c r="I466" s="10"/>
      <c r="J466" s="10"/>
      <c r="K466" s="10"/>
      <c r="L466" s="12">
        <v>44517</v>
      </c>
      <c r="M466" s="7">
        <v>18814.21</v>
      </c>
      <c r="N466" s="7">
        <v>18881.38</v>
      </c>
      <c r="O466" s="7">
        <v>18732.330000000002</v>
      </c>
      <c r="P466" s="7">
        <v>18753.509999999998</v>
      </c>
      <c r="Q466" s="30">
        <f>((P466-M466)/M466)</f>
        <v>-3.2262848134468965E-3</v>
      </c>
      <c r="R466" s="7"/>
      <c r="S466" s="7"/>
    </row>
    <row r="467" spans="1:19">
      <c r="A467" s="11">
        <v>44516</v>
      </c>
      <c r="B467" s="10">
        <v>190</v>
      </c>
      <c r="C467" s="10">
        <v>193.05</v>
      </c>
      <c r="D467" s="10">
        <v>190</v>
      </c>
      <c r="E467" s="10">
        <v>193.05</v>
      </c>
      <c r="F467" s="29">
        <f t="shared" si="7"/>
        <v>4.9755301794453539E-2</v>
      </c>
      <c r="G467" s="10"/>
      <c r="H467" s="10"/>
      <c r="I467" s="10"/>
      <c r="J467" s="10"/>
      <c r="K467" s="10"/>
      <c r="L467" s="12">
        <v>44516</v>
      </c>
      <c r="M467" s="7">
        <v>18984.64</v>
      </c>
      <c r="N467" s="7">
        <v>18994.66</v>
      </c>
      <c r="O467" s="7">
        <v>18813.88</v>
      </c>
      <c r="P467" s="7">
        <v>18850.759999999998</v>
      </c>
      <c r="Q467" s="30">
        <f>((P467-M467)/M467)</f>
        <v>-7.0520167883089185E-3</v>
      </c>
      <c r="R467" s="7"/>
      <c r="S467" s="7"/>
    </row>
    <row r="468" spans="1:19">
      <c r="A468" s="11">
        <v>44515</v>
      </c>
      <c r="B468" s="10">
        <v>183.5</v>
      </c>
      <c r="C468" s="10">
        <v>183.9</v>
      </c>
      <c r="D468" s="10">
        <v>183.5</v>
      </c>
      <c r="E468" s="10">
        <v>183.9</v>
      </c>
      <c r="F468" s="29">
        <f t="shared" si="7"/>
        <v>4.9957179560376819E-2</v>
      </c>
      <c r="G468" s="10"/>
      <c r="H468" s="10"/>
      <c r="I468" s="10"/>
      <c r="J468" s="10"/>
      <c r="K468" s="10"/>
      <c r="L468" s="12">
        <v>44515</v>
      </c>
      <c r="M468" s="7">
        <v>19013.12</v>
      </c>
      <c r="N468" s="7">
        <v>19068.71</v>
      </c>
      <c r="O468" s="7">
        <v>18930.02</v>
      </c>
      <c r="P468" s="7">
        <v>18964.349999999999</v>
      </c>
      <c r="Q468" s="30">
        <f>((P468-M468)/M468)</f>
        <v>-2.5650708563350172E-3</v>
      </c>
      <c r="R468" s="7"/>
      <c r="S468" s="7"/>
    </row>
    <row r="469" spans="1:19">
      <c r="A469" s="11">
        <v>44512</v>
      </c>
      <c r="B469" s="10">
        <v>171</v>
      </c>
      <c r="C469" s="10">
        <v>178.5</v>
      </c>
      <c r="D469" s="10">
        <v>171</v>
      </c>
      <c r="E469" s="10">
        <v>175.15</v>
      </c>
      <c r="F469" s="29">
        <f t="shared" si="7"/>
        <v>3.0294117647058857E-2</v>
      </c>
      <c r="G469" s="10"/>
      <c r="H469" s="10"/>
      <c r="I469" s="10"/>
      <c r="J469" s="10"/>
      <c r="K469" s="10"/>
      <c r="L469" s="12">
        <v>44512</v>
      </c>
      <c r="M469" s="7">
        <v>18827.75</v>
      </c>
      <c r="N469" s="7">
        <v>18979.259999999998</v>
      </c>
      <c r="O469" s="7">
        <v>18755.400000000001</v>
      </c>
      <c r="P469" s="7">
        <v>18959.43</v>
      </c>
      <c r="Q469" s="30">
        <f>((P469-M469)/M469)</f>
        <v>6.993931829347654E-3</v>
      </c>
      <c r="R469" s="7"/>
      <c r="S469" s="7"/>
    </row>
    <row r="470" spans="1:19">
      <c r="A470" s="11">
        <v>44511</v>
      </c>
      <c r="B470" s="10">
        <v>169</v>
      </c>
      <c r="C470" s="10">
        <v>170</v>
      </c>
      <c r="D470" s="10">
        <v>165</v>
      </c>
      <c r="E470" s="10">
        <v>170</v>
      </c>
      <c r="F470" s="29">
        <f t="shared" si="7"/>
        <v>4.8735348550277641E-2</v>
      </c>
      <c r="G470" s="10"/>
      <c r="H470" s="10"/>
      <c r="I470" s="10"/>
      <c r="J470" s="10"/>
      <c r="K470" s="10"/>
      <c r="L470" s="12">
        <v>44511</v>
      </c>
      <c r="M470" s="7">
        <v>18851.810000000001</v>
      </c>
      <c r="N470" s="7">
        <v>18852.189999999999</v>
      </c>
      <c r="O470" s="7">
        <v>18647.43</v>
      </c>
      <c r="P470" s="7">
        <v>18723.919999999998</v>
      </c>
      <c r="Q470" s="30">
        <f>((P470-M470)/M470)</f>
        <v>-6.7839639801166593E-3</v>
      </c>
      <c r="R470" s="7"/>
      <c r="S470" s="7"/>
    </row>
    <row r="471" spans="1:19">
      <c r="A471" s="11">
        <v>44510</v>
      </c>
      <c r="B471" s="10">
        <v>151.35</v>
      </c>
      <c r="C471" s="10">
        <v>164.95</v>
      </c>
      <c r="D471" s="10">
        <v>151.35</v>
      </c>
      <c r="E471" s="10">
        <v>162.1</v>
      </c>
      <c r="F471" s="29">
        <f t="shared" si="7"/>
        <v>1.7576898932831028E-2</v>
      </c>
      <c r="G471" s="10"/>
      <c r="H471" s="10"/>
      <c r="I471" s="10"/>
      <c r="J471" s="10"/>
      <c r="K471" s="10"/>
      <c r="L471" s="12">
        <v>44510</v>
      </c>
      <c r="M471" s="7">
        <v>18852.88</v>
      </c>
      <c r="N471" s="7">
        <v>18917.16</v>
      </c>
      <c r="O471" s="7">
        <v>18763.759999999998</v>
      </c>
      <c r="P471" s="7">
        <v>18869.53</v>
      </c>
      <c r="Q471" s="30">
        <f>((P471-M471)/M471)</f>
        <v>8.8315419182627886E-4</v>
      </c>
      <c r="R471" s="7"/>
      <c r="S471" s="7"/>
    </row>
    <row r="472" spans="1:19">
      <c r="A472" s="11">
        <v>44509</v>
      </c>
      <c r="B472" s="10">
        <v>156.75</v>
      </c>
      <c r="C472" s="10">
        <v>167.8</v>
      </c>
      <c r="D472" s="10">
        <v>156.75</v>
      </c>
      <c r="E472" s="10">
        <v>159.30000000000001</v>
      </c>
      <c r="F472" s="29">
        <f t="shared" si="7"/>
        <v>-3.4252803879963489E-2</v>
      </c>
      <c r="G472" s="10"/>
      <c r="H472" s="10"/>
      <c r="I472" s="10"/>
      <c r="J472" s="10"/>
      <c r="K472" s="10"/>
      <c r="L472" s="12">
        <v>44509</v>
      </c>
      <c r="M472" s="7">
        <v>18944.36</v>
      </c>
      <c r="N472" s="7">
        <v>18967.57</v>
      </c>
      <c r="O472" s="7">
        <v>18834.45</v>
      </c>
      <c r="P472" s="7">
        <v>18896.14</v>
      </c>
      <c r="Q472" s="30">
        <f>((P472-M472)/M472)</f>
        <v>-2.5453485892371745E-3</v>
      </c>
      <c r="R472" s="7"/>
      <c r="S472" s="7"/>
    </row>
    <row r="473" spans="1:19">
      <c r="A473" s="11">
        <v>44508</v>
      </c>
      <c r="B473" s="10">
        <v>167.95</v>
      </c>
      <c r="C473" s="10">
        <v>167.95</v>
      </c>
      <c r="D473" s="10">
        <v>155</v>
      </c>
      <c r="E473" s="10">
        <v>164.95</v>
      </c>
      <c r="F473" s="29">
        <f t="shared" si="7"/>
        <v>1.3517665130568287E-2</v>
      </c>
      <c r="G473" s="10"/>
      <c r="H473" s="10"/>
      <c r="I473" s="10"/>
      <c r="J473" s="10"/>
      <c r="K473" s="10"/>
      <c r="L473" s="12">
        <v>44508</v>
      </c>
      <c r="M473" s="7">
        <v>18870.3</v>
      </c>
      <c r="N473" s="7">
        <v>18940.96</v>
      </c>
      <c r="O473" s="7">
        <v>18684.11</v>
      </c>
      <c r="P473" s="7">
        <v>18922.12</v>
      </c>
      <c r="Q473" s="30">
        <f>((P473-M473)/M473)</f>
        <v>2.7461142642141202E-3</v>
      </c>
      <c r="R473" s="7"/>
      <c r="S473" s="7"/>
    </row>
    <row r="474" spans="1:19">
      <c r="A474" s="11">
        <v>44504</v>
      </c>
      <c r="B474" s="10">
        <v>168</v>
      </c>
      <c r="C474" s="10">
        <v>168</v>
      </c>
      <c r="D474" s="10">
        <v>157.05000000000001</v>
      </c>
      <c r="E474" s="10">
        <v>162.75</v>
      </c>
      <c r="F474" s="29">
        <f t="shared" si="7"/>
        <v>1.3071895424836565E-2</v>
      </c>
      <c r="G474" s="10"/>
      <c r="H474" s="10"/>
      <c r="I474" s="10"/>
      <c r="J474" s="10"/>
      <c r="K474" s="10"/>
      <c r="L474" s="12">
        <v>44504</v>
      </c>
      <c r="M474" s="7">
        <v>18821.77</v>
      </c>
      <c r="N474" s="7">
        <v>18821.77</v>
      </c>
      <c r="O474" s="7">
        <v>18757.02</v>
      </c>
      <c r="P474" s="7">
        <v>18773.400000000001</v>
      </c>
      <c r="Q474" s="30">
        <f>((P474-M474)/M474)</f>
        <v>-2.5698964550092251E-3</v>
      </c>
      <c r="R474" s="7"/>
      <c r="S474" s="7"/>
    </row>
    <row r="475" spans="1:19">
      <c r="A475" s="11">
        <v>44503</v>
      </c>
      <c r="B475" s="10">
        <v>164.65</v>
      </c>
      <c r="C475" s="10">
        <v>170</v>
      </c>
      <c r="D475" s="10">
        <v>156.55000000000001</v>
      </c>
      <c r="E475" s="10">
        <v>160.65</v>
      </c>
      <c r="F475" s="29">
        <f t="shared" si="7"/>
        <v>-2.4293956878226539E-2</v>
      </c>
      <c r="G475" s="10"/>
      <c r="H475" s="10"/>
      <c r="I475" s="10"/>
      <c r="J475" s="10"/>
      <c r="K475" s="10"/>
      <c r="L475" s="12">
        <v>44503</v>
      </c>
      <c r="M475" s="7">
        <v>18813.8</v>
      </c>
      <c r="N475" s="7">
        <v>18846.37</v>
      </c>
      <c r="O475" s="7">
        <v>18606.439999999999</v>
      </c>
      <c r="P475" s="7">
        <v>18679.66</v>
      </c>
      <c r="Q475" s="30">
        <f>((P475-M475)/M475)</f>
        <v>-7.1298727529791658E-3</v>
      </c>
      <c r="R475" s="7"/>
      <c r="S475" s="7"/>
    </row>
    <row r="476" spans="1:19">
      <c r="A476" s="11">
        <v>44502</v>
      </c>
      <c r="B476" s="10">
        <v>172.3</v>
      </c>
      <c r="C476" s="10">
        <v>172.3</v>
      </c>
      <c r="D476" s="10">
        <v>158.05000000000001</v>
      </c>
      <c r="E476" s="10">
        <v>164.65</v>
      </c>
      <c r="F476" s="29">
        <f t="shared" si="7"/>
        <v>3.0459945172098689E-3</v>
      </c>
      <c r="G476" s="10"/>
      <c r="H476" s="10"/>
      <c r="I476" s="10"/>
      <c r="J476" s="10"/>
      <c r="K476" s="10"/>
      <c r="L476" s="12">
        <v>44502</v>
      </c>
      <c r="M476" s="7">
        <v>18864.259999999998</v>
      </c>
      <c r="N476" s="7">
        <v>18870.36</v>
      </c>
      <c r="O476" s="7">
        <v>18701.82</v>
      </c>
      <c r="P476" s="7">
        <v>18740.95</v>
      </c>
      <c r="Q476" s="30">
        <f>((P476-M476)/M476)</f>
        <v>-6.5366995577879911E-3</v>
      </c>
      <c r="R476" s="7"/>
      <c r="S476" s="7"/>
    </row>
    <row r="477" spans="1:19">
      <c r="A477" s="11">
        <v>44501</v>
      </c>
      <c r="B477" s="10">
        <v>164.2</v>
      </c>
      <c r="C477" s="10">
        <v>164.2</v>
      </c>
      <c r="D477" s="10">
        <v>148.75</v>
      </c>
      <c r="E477" s="10">
        <v>164.15</v>
      </c>
      <c r="F477" s="29">
        <f t="shared" si="7"/>
        <v>4.9552429667519181E-2</v>
      </c>
      <c r="G477" s="10"/>
      <c r="H477" s="10"/>
      <c r="I477" s="10"/>
      <c r="J477" s="10"/>
      <c r="K477" s="10"/>
      <c r="L477" s="12">
        <v>44501</v>
      </c>
      <c r="M477" s="7">
        <v>18607.28</v>
      </c>
      <c r="N477" s="7">
        <v>18805.95</v>
      </c>
      <c r="O477" s="7">
        <v>18545.2</v>
      </c>
      <c r="P477" s="7">
        <v>18785.66</v>
      </c>
      <c r="Q477" s="30">
        <f>((P477-M477)/M477)</f>
        <v>9.5865704176000491E-3</v>
      </c>
      <c r="R477" s="7"/>
      <c r="S477" s="7"/>
    </row>
    <row r="478" spans="1:19">
      <c r="A478" s="11">
        <v>44498</v>
      </c>
      <c r="B478" s="10">
        <v>156.4</v>
      </c>
      <c r="C478" s="10">
        <v>156.4</v>
      </c>
      <c r="D478" s="10">
        <v>156.4</v>
      </c>
      <c r="E478" s="10">
        <v>156.4</v>
      </c>
      <c r="F478" s="29">
        <f t="shared" si="7"/>
        <v>-4.9817739975698598E-2</v>
      </c>
      <c r="G478" s="10"/>
      <c r="H478" s="10"/>
      <c r="I478" s="10"/>
      <c r="J478" s="10"/>
      <c r="K478" s="10"/>
      <c r="L478" s="12">
        <v>44498</v>
      </c>
      <c r="M478" s="7">
        <v>18680.18</v>
      </c>
      <c r="N478" s="7">
        <v>18771</v>
      </c>
      <c r="O478" s="7">
        <v>18452.259999999998</v>
      </c>
      <c r="P478" s="7">
        <v>18517.39</v>
      </c>
      <c r="Q478" s="30">
        <f>((P478-M478)/M478)</f>
        <v>-8.7145841207098042E-3</v>
      </c>
      <c r="R478" s="7"/>
      <c r="S478" s="7"/>
    </row>
    <row r="479" spans="1:19">
      <c r="A479" s="11">
        <v>44497</v>
      </c>
      <c r="B479" s="10">
        <v>170</v>
      </c>
      <c r="C479" s="10">
        <v>171.9</v>
      </c>
      <c r="D479" s="10">
        <v>164.6</v>
      </c>
      <c r="E479" s="10">
        <v>164.6</v>
      </c>
      <c r="F479" s="29">
        <f t="shared" si="7"/>
        <v>-4.992784992784996E-2</v>
      </c>
      <c r="G479" s="10"/>
      <c r="H479" s="10"/>
      <c r="I479" s="10"/>
      <c r="J479" s="10"/>
      <c r="K479" s="10"/>
      <c r="L479" s="12">
        <v>44497</v>
      </c>
      <c r="M479" s="7">
        <v>19054.650000000001</v>
      </c>
      <c r="N479" s="7">
        <v>19054.650000000001</v>
      </c>
      <c r="O479" s="7">
        <v>18645.73</v>
      </c>
      <c r="P479" s="7">
        <v>18711.07</v>
      </c>
      <c r="Q479" s="30">
        <f>((P479-M479)/M479)</f>
        <v>-1.8031294198529058E-2</v>
      </c>
      <c r="R479" s="7"/>
      <c r="S479" s="7"/>
    </row>
    <row r="480" spans="1:19">
      <c r="A480" s="11">
        <v>44496</v>
      </c>
      <c r="B480" s="10">
        <v>179</v>
      </c>
      <c r="C480" s="10">
        <v>179</v>
      </c>
      <c r="D480" s="10">
        <v>173.25</v>
      </c>
      <c r="E480" s="10">
        <v>173.25</v>
      </c>
      <c r="F480" s="29">
        <f t="shared" si="7"/>
        <v>-4.9904030710172714E-2</v>
      </c>
      <c r="G480" s="10"/>
      <c r="H480" s="10"/>
      <c r="I480" s="10"/>
      <c r="J480" s="10"/>
      <c r="K480" s="10"/>
      <c r="L480" s="12">
        <v>44496</v>
      </c>
      <c r="M480" s="7">
        <v>19184.150000000001</v>
      </c>
      <c r="N480" s="7">
        <v>19215.439999999999</v>
      </c>
      <c r="O480" s="7">
        <v>19035.919999999998</v>
      </c>
      <c r="P480" s="7">
        <v>19082.79</v>
      </c>
      <c r="Q480" s="30">
        <f>((P480-M480)/M480)</f>
        <v>-5.2835283293761037E-3</v>
      </c>
      <c r="R480" s="7"/>
      <c r="S480" s="7"/>
    </row>
    <row r="481" spans="1:19">
      <c r="A481" s="11">
        <v>44495</v>
      </c>
      <c r="B481" s="10">
        <v>182.7</v>
      </c>
      <c r="C481" s="10">
        <v>182.7</v>
      </c>
      <c r="D481" s="10">
        <v>182.35</v>
      </c>
      <c r="E481" s="10">
        <v>182.35</v>
      </c>
      <c r="F481" s="29">
        <f t="shared" si="7"/>
        <v>-4.9765502866076138E-2</v>
      </c>
      <c r="G481" s="10"/>
      <c r="H481" s="10"/>
      <c r="I481" s="10"/>
      <c r="J481" s="10"/>
      <c r="K481" s="10"/>
      <c r="L481" s="12">
        <v>44495</v>
      </c>
      <c r="M481" s="7">
        <v>19004.71</v>
      </c>
      <c r="N481" s="7">
        <v>19180.080000000002</v>
      </c>
      <c r="O481" s="7">
        <v>18962.080000000002</v>
      </c>
      <c r="P481" s="7">
        <v>19136.18</v>
      </c>
      <c r="Q481" s="30">
        <f>((P481-M481)/M481)</f>
        <v>6.9177588082112891E-3</v>
      </c>
      <c r="R481" s="7"/>
      <c r="S481" s="7"/>
    </row>
    <row r="482" spans="1:19">
      <c r="A482" s="11">
        <v>44494</v>
      </c>
      <c r="B482" s="10">
        <v>202</v>
      </c>
      <c r="C482" s="10">
        <v>202</v>
      </c>
      <c r="D482" s="10">
        <v>191.9</v>
      </c>
      <c r="E482" s="10">
        <v>191.9</v>
      </c>
      <c r="F482" s="29">
        <f t="shared" si="7"/>
        <v>-4.9999999999999975E-2</v>
      </c>
      <c r="G482" s="10"/>
      <c r="H482" s="10"/>
      <c r="I482" s="10"/>
      <c r="J482" s="10"/>
      <c r="K482" s="10"/>
      <c r="L482" s="12">
        <v>44494</v>
      </c>
      <c r="M482" s="7">
        <v>19137.84</v>
      </c>
      <c r="N482" s="7">
        <v>19139.509999999998</v>
      </c>
      <c r="O482" s="7">
        <v>18825.689999999999</v>
      </c>
      <c r="P482" s="7">
        <v>18989.62</v>
      </c>
      <c r="Q482" s="30">
        <f>((P482-M482)/M482)</f>
        <v>-7.744865669270992E-3</v>
      </c>
      <c r="R482" s="7"/>
      <c r="S482" s="7"/>
    </row>
    <row r="483" spans="1:19">
      <c r="A483" s="11">
        <v>44491</v>
      </c>
      <c r="B483" s="10">
        <v>194</v>
      </c>
      <c r="C483" s="10">
        <v>210.8</v>
      </c>
      <c r="D483" s="10">
        <v>192.2</v>
      </c>
      <c r="E483" s="10">
        <v>202</v>
      </c>
      <c r="F483" s="29">
        <f t="shared" si="7"/>
        <v>-1.4829461196243763E-3</v>
      </c>
      <c r="G483" s="10"/>
      <c r="H483" s="10"/>
      <c r="I483" s="10"/>
      <c r="J483" s="10"/>
      <c r="K483" s="10"/>
      <c r="L483" s="12">
        <v>44491</v>
      </c>
      <c r="M483" s="7">
        <v>19095.439999999999</v>
      </c>
      <c r="N483" s="7">
        <v>19187.099999999999</v>
      </c>
      <c r="O483" s="7">
        <v>18895</v>
      </c>
      <c r="P483" s="7">
        <v>18978.849999999999</v>
      </c>
      <c r="Q483" s="30">
        <f>((P483-M483)/M483)</f>
        <v>-6.1056461647388148E-3</v>
      </c>
      <c r="R483" s="7"/>
      <c r="S483" s="7"/>
    </row>
    <row r="484" spans="1:19">
      <c r="A484" s="11">
        <v>44490</v>
      </c>
      <c r="B484" s="10">
        <v>209</v>
      </c>
      <c r="C484" s="10">
        <v>219.7</v>
      </c>
      <c r="D484" s="10">
        <v>202.3</v>
      </c>
      <c r="E484" s="10">
        <v>202.3</v>
      </c>
      <c r="F484" s="29">
        <f t="shared" si="7"/>
        <v>-4.9788633161108473E-2</v>
      </c>
      <c r="G484" s="10"/>
      <c r="H484" s="10"/>
      <c r="I484" s="10"/>
      <c r="J484" s="10"/>
      <c r="K484" s="10"/>
      <c r="L484" s="12">
        <v>44490</v>
      </c>
      <c r="M484" s="7">
        <v>19247.59</v>
      </c>
      <c r="N484" s="7">
        <v>19262.189999999999</v>
      </c>
      <c r="O484" s="7">
        <v>18909.64</v>
      </c>
      <c r="P484" s="7">
        <v>19050.189999999999</v>
      </c>
      <c r="Q484" s="30">
        <f>((P484-M484)/M484)</f>
        <v>-1.0255829431113269E-2</v>
      </c>
      <c r="R484" s="7"/>
      <c r="S484" s="7"/>
    </row>
    <row r="485" spans="1:19">
      <c r="A485" s="11">
        <v>44489</v>
      </c>
      <c r="B485" s="10">
        <v>229.75</v>
      </c>
      <c r="C485" s="10">
        <v>229.75</v>
      </c>
      <c r="D485" s="10">
        <v>208.75</v>
      </c>
      <c r="E485" s="10">
        <v>212.9</v>
      </c>
      <c r="F485" s="29">
        <f t="shared" si="7"/>
        <v>-3.0951297223486496E-2</v>
      </c>
      <c r="G485" s="10"/>
      <c r="H485" s="10"/>
      <c r="I485" s="10"/>
      <c r="J485" s="10"/>
      <c r="K485" s="10"/>
      <c r="L485" s="12">
        <v>44489</v>
      </c>
      <c r="M485" s="7">
        <v>19330.16</v>
      </c>
      <c r="N485" s="7">
        <v>19347.41</v>
      </c>
      <c r="O485" s="7">
        <v>19087.28</v>
      </c>
      <c r="P485" s="7">
        <v>19144.310000000001</v>
      </c>
      <c r="Q485" s="30">
        <f>((P485-M485)/M485)</f>
        <v>-9.6145091401208544E-3</v>
      </c>
      <c r="R485" s="7"/>
      <c r="S485" s="7"/>
    </row>
    <row r="486" spans="1:19">
      <c r="A486" s="11">
        <v>44488</v>
      </c>
      <c r="B486" s="10">
        <v>219.7</v>
      </c>
      <c r="C486" s="10">
        <v>239.7</v>
      </c>
      <c r="D486" s="10">
        <v>219.7</v>
      </c>
      <c r="E486" s="10">
        <v>219.7</v>
      </c>
      <c r="F486" s="29">
        <f t="shared" si="7"/>
        <v>-4.9945945945945994E-2</v>
      </c>
      <c r="G486" s="10"/>
      <c r="H486" s="10"/>
      <c r="I486" s="10"/>
      <c r="J486" s="10"/>
      <c r="K486" s="10"/>
      <c r="L486" s="12">
        <v>44488</v>
      </c>
      <c r="M486" s="7">
        <v>19490.82</v>
      </c>
      <c r="N486" s="7">
        <v>19493.79</v>
      </c>
      <c r="O486" s="7">
        <v>19261.21</v>
      </c>
      <c r="P486" s="7">
        <v>19304.04</v>
      </c>
      <c r="Q486" s="30">
        <f>((P486-M486)/M486)</f>
        <v>-9.5829729072455048E-3</v>
      </c>
      <c r="R486" s="7"/>
      <c r="S486" s="7"/>
    </row>
    <row r="487" spans="1:19">
      <c r="A487" s="11">
        <v>44487</v>
      </c>
      <c r="B487" s="10">
        <v>231.25</v>
      </c>
      <c r="C487" s="10">
        <v>231.25</v>
      </c>
      <c r="D487" s="10">
        <v>231.25</v>
      </c>
      <c r="E487" s="10">
        <v>231.25</v>
      </c>
      <c r="F487" s="29">
        <f t="shared" si="7"/>
        <v>-4.9917830731306512E-2</v>
      </c>
      <c r="G487" s="10"/>
      <c r="H487" s="10"/>
      <c r="I487" s="10"/>
      <c r="J487" s="10"/>
      <c r="K487" s="10"/>
      <c r="L487" s="12">
        <v>44487</v>
      </c>
      <c r="M487" s="7">
        <v>19394.080000000002</v>
      </c>
      <c r="N487" s="7">
        <v>19435.87</v>
      </c>
      <c r="O487" s="7">
        <v>19338.04</v>
      </c>
      <c r="P487" s="7">
        <v>19365.560000000001</v>
      </c>
      <c r="Q487" s="30">
        <f>((P487-M487)/M487)</f>
        <v>-1.4705518384991933E-3</v>
      </c>
      <c r="R487" s="7"/>
      <c r="S487" s="7"/>
    </row>
    <row r="488" spans="1:19">
      <c r="A488" s="11">
        <v>44483</v>
      </c>
      <c r="B488" s="10">
        <v>261.35000000000002</v>
      </c>
      <c r="C488" s="10">
        <v>261.35000000000002</v>
      </c>
      <c r="D488" s="10">
        <v>243.4</v>
      </c>
      <c r="E488" s="10">
        <v>243.4</v>
      </c>
      <c r="F488" s="29">
        <f t="shared" si="7"/>
        <v>-4.9960967993754817E-2</v>
      </c>
      <c r="G488" s="10"/>
      <c r="H488" s="10"/>
      <c r="I488" s="10"/>
      <c r="J488" s="10"/>
      <c r="K488" s="10"/>
      <c r="L488" s="12">
        <v>44483</v>
      </c>
      <c r="M488" s="7">
        <v>19172.830000000002</v>
      </c>
      <c r="N488" s="7">
        <v>19236.13</v>
      </c>
      <c r="O488" s="7">
        <v>19133.46</v>
      </c>
      <c r="P488" s="7">
        <v>19221.509999999998</v>
      </c>
      <c r="Q488" s="30">
        <f>((P488-M488)/M488)</f>
        <v>2.5390096297727904E-3</v>
      </c>
      <c r="R488" s="7"/>
      <c r="S488" s="7"/>
    </row>
    <row r="489" spans="1:19">
      <c r="A489" s="11">
        <v>44482</v>
      </c>
      <c r="B489" s="10">
        <v>262</v>
      </c>
      <c r="C489" s="10">
        <v>273</v>
      </c>
      <c r="D489" s="10">
        <v>248.4</v>
      </c>
      <c r="E489" s="10">
        <v>256.2</v>
      </c>
      <c r="F489" s="29">
        <f t="shared" si="7"/>
        <v>-1.8202720827744781E-2</v>
      </c>
      <c r="G489" s="10"/>
      <c r="H489" s="10"/>
      <c r="I489" s="10"/>
      <c r="J489" s="10"/>
      <c r="K489" s="10"/>
      <c r="L489" s="12">
        <v>44482</v>
      </c>
      <c r="M489" s="7">
        <v>18984.66</v>
      </c>
      <c r="N489" s="7">
        <v>19079.16</v>
      </c>
      <c r="O489" s="7">
        <v>18932.55</v>
      </c>
      <c r="P489" s="7">
        <v>19044.75</v>
      </c>
      <c r="Q489" s="30">
        <f>((P489-M489)/M489)</f>
        <v>3.1651870510190938E-3</v>
      </c>
      <c r="R489" s="7"/>
      <c r="S489" s="7"/>
    </row>
    <row r="490" spans="1:19">
      <c r="A490" s="11">
        <v>44481</v>
      </c>
      <c r="B490" s="10">
        <v>279.10000000000002</v>
      </c>
      <c r="C490" s="10">
        <v>279.10000000000002</v>
      </c>
      <c r="D490" s="10">
        <v>254.5</v>
      </c>
      <c r="E490" s="10">
        <v>260.95</v>
      </c>
      <c r="F490" s="29">
        <f t="shared" si="7"/>
        <v>-2.0457957957957917E-2</v>
      </c>
      <c r="G490" s="10"/>
      <c r="H490" s="10"/>
      <c r="I490" s="10"/>
      <c r="J490" s="10"/>
      <c r="K490" s="10"/>
      <c r="L490" s="12">
        <v>44481</v>
      </c>
      <c r="M490" s="7">
        <v>18801.25</v>
      </c>
      <c r="N490" s="7">
        <v>18880.240000000002</v>
      </c>
      <c r="O490" s="7">
        <v>18734.37</v>
      </c>
      <c r="P490" s="7">
        <v>18865.830000000002</v>
      </c>
      <c r="Q490" s="30">
        <f>((P490-M490)/M490)</f>
        <v>3.4348780001330625E-3</v>
      </c>
      <c r="R490" s="7"/>
      <c r="S490" s="7"/>
    </row>
    <row r="491" spans="1:19">
      <c r="A491" s="11">
        <v>44480</v>
      </c>
      <c r="B491" s="10">
        <v>282.55</v>
      </c>
      <c r="C491" s="10">
        <v>289.89999999999998</v>
      </c>
      <c r="D491" s="10">
        <v>264.64999999999998</v>
      </c>
      <c r="E491" s="10">
        <v>266.39999999999998</v>
      </c>
      <c r="F491" s="29">
        <f t="shared" si="7"/>
        <v>-3.8267148014440512E-2</v>
      </c>
      <c r="G491" s="10"/>
      <c r="H491" s="10"/>
      <c r="I491" s="10"/>
      <c r="J491" s="10"/>
      <c r="K491" s="10"/>
      <c r="L491" s="12">
        <v>44480</v>
      </c>
      <c r="M491" s="7">
        <v>18785.060000000001</v>
      </c>
      <c r="N491" s="7">
        <v>18913.849999999999</v>
      </c>
      <c r="O491" s="7">
        <v>18701.759999999998</v>
      </c>
      <c r="P491" s="7">
        <v>18814.68</v>
      </c>
      <c r="Q491" s="30">
        <f>((P491-M491)/M491)</f>
        <v>1.5767849557041063E-3</v>
      </c>
      <c r="R491" s="7"/>
      <c r="S491" s="7"/>
    </row>
    <row r="492" spans="1:19">
      <c r="A492" s="11">
        <v>44477</v>
      </c>
      <c r="B492" s="10">
        <v>258.45</v>
      </c>
      <c r="C492" s="10">
        <v>282.10000000000002</v>
      </c>
      <c r="D492" s="10">
        <v>258.45</v>
      </c>
      <c r="E492" s="10">
        <v>277</v>
      </c>
      <c r="F492" s="29">
        <f t="shared" si="7"/>
        <v>2.2140221402214021E-2</v>
      </c>
      <c r="G492" s="10"/>
      <c r="H492" s="10"/>
      <c r="I492" s="10"/>
      <c r="J492" s="10"/>
      <c r="K492" s="10"/>
      <c r="L492" s="12">
        <v>44477</v>
      </c>
      <c r="M492" s="7">
        <v>18749.91</v>
      </c>
      <c r="N492" s="7">
        <v>18811.91</v>
      </c>
      <c r="O492" s="7">
        <v>18706.32</v>
      </c>
      <c r="P492" s="7">
        <v>18760.310000000001</v>
      </c>
      <c r="Q492" s="30">
        <f>((P492-M492)/M492)</f>
        <v>5.5466932907952387E-4</v>
      </c>
      <c r="R492" s="7"/>
      <c r="S492" s="7"/>
    </row>
    <row r="493" spans="1:19">
      <c r="A493" s="11">
        <v>44476</v>
      </c>
      <c r="B493" s="10">
        <v>275</v>
      </c>
      <c r="C493" s="10">
        <v>286</v>
      </c>
      <c r="D493" s="10">
        <v>271</v>
      </c>
      <c r="E493" s="10">
        <v>271</v>
      </c>
      <c r="F493" s="29">
        <f t="shared" si="7"/>
        <v>-1.4545454545454545E-2</v>
      </c>
      <c r="G493" s="10"/>
      <c r="H493" s="10"/>
      <c r="I493" s="10"/>
      <c r="J493" s="10"/>
      <c r="K493" s="10"/>
      <c r="L493" s="12">
        <v>44476</v>
      </c>
      <c r="M493" s="7">
        <v>18642.3</v>
      </c>
      <c r="N493" s="7">
        <v>18720.34</v>
      </c>
      <c r="O493" s="7">
        <v>18625.439999999999</v>
      </c>
      <c r="P493" s="7">
        <v>18654.509999999998</v>
      </c>
      <c r="Q493" s="30">
        <f>((P493-M493)/M493)</f>
        <v>6.5496210231565457E-4</v>
      </c>
      <c r="R493" s="7"/>
      <c r="S493" s="7"/>
    </row>
    <row r="494" spans="1:19">
      <c r="A494" s="11">
        <v>44475</v>
      </c>
      <c r="B494" s="10">
        <v>275</v>
      </c>
      <c r="C494" s="10">
        <v>275</v>
      </c>
      <c r="D494" s="10">
        <v>268.2</v>
      </c>
      <c r="E494" s="10">
        <v>275</v>
      </c>
      <c r="F494" s="29">
        <f t="shared" si="7"/>
        <v>-1.7857142857142856E-2</v>
      </c>
      <c r="G494" s="10"/>
      <c r="H494" s="10"/>
      <c r="I494" s="10"/>
      <c r="J494" s="10"/>
      <c r="K494" s="10"/>
      <c r="L494" s="12">
        <v>44475</v>
      </c>
      <c r="M494" s="7">
        <v>18754.39</v>
      </c>
      <c r="N494" s="7">
        <v>18754.48</v>
      </c>
      <c r="O494" s="7">
        <v>18469.080000000002</v>
      </c>
      <c r="P494" s="7">
        <v>18503.080000000002</v>
      </c>
      <c r="Q494" s="30">
        <f>((P494-M494)/M494)</f>
        <v>-1.3400062598676772E-2</v>
      </c>
      <c r="R494" s="7"/>
      <c r="S494" s="7"/>
    </row>
    <row r="495" spans="1:19">
      <c r="A495" s="11">
        <v>44474</v>
      </c>
      <c r="B495" s="10">
        <v>289</v>
      </c>
      <c r="C495" s="10">
        <v>289</v>
      </c>
      <c r="D495" s="10">
        <v>267</v>
      </c>
      <c r="E495" s="10">
        <v>280</v>
      </c>
      <c r="F495" s="29">
        <f t="shared" si="7"/>
        <v>7.3754272351142704E-3</v>
      </c>
      <c r="G495" s="10"/>
      <c r="H495" s="10"/>
      <c r="I495" s="10"/>
      <c r="J495" s="10"/>
      <c r="K495" s="10"/>
      <c r="L495" s="12">
        <v>44474</v>
      </c>
      <c r="M495" s="7">
        <v>18555.36</v>
      </c>
      <c r="N495" s="7">
        <v>18696.11</v>
      </c>
      <c r="O495" s="7">
        <v>18499.5</v>
      </c>
      <c r="P495" s="7">
        <v>18686.18</v>
      </c>
      <c r="Q495" s="30">
        <f>((P495-M495)/M495)</f>
        <v>7.0502539427960281E-3</v>
      </c>
      <c r="R495" s="7"/>
      <c r="S495" s="7"/>
    </row>
    <row r="496" spans="1:19">
      <c r="A496" s="11">
        <v>44473</v>
      </c>
      <c r="B496" s="10">
        <v>260</v>
      </c>
      <c r="C496" s="10">
        <v>278</v>
      </c>
      <c r="D496" s="10">
        <v>260</v>
      </c>
      <c r="E496" s="10">
        <v>277.95</v>
      </c>
      <c r="F496" s="29">
        <f t="shared" si="7"/>
        <v>3.3079353280059384E-2</v>
      </c>
      <c r="G496" s="10"/>
      <c r="H496" s="10"/>
      <c r="I496" s="10"/>
      <c r="J496" s="10"/>
      <c r="K496" s="10"/>
      <c r="L496" s="12">
        <v>44473</v>
      </c>
      <c r="M496" s="7">
        <v>18488.599999999999</v>
      </c>
      <c r="N496" s="7">
        <v>18605.919999999998</v>
      </c>
      <c r="O496" s="7">
        <v>18435.04</v>
      </c>
      <c r="P496" s="7">
        <v>18546.53</v>
      </c>
      <c r="Q496" s="30">
        <f>((P496-M496)/M496)</f>
        <v>3.1332821306102299E-3</v>
      </c>
      <c r="R496" s="7"/>
      <c r="S496" s="7"/>
    </row>
    <row r="497" spans="1:19">
      <c r="A497" s="11">
        <v>44470</v>
      </c>
      <c r="B497" s="10">
        <v>278</v>
      </c>
      <c r="C497" s="10">
        <v>278</v>
      </c>
      <c r="D497" s="10">
        <v>267.10000000000002</v>
      </c>
      <c r="E497" s="10">
        <v>269.05</v>
      </c>
      <c r="F497" s="29">
        <f t="shared" si="7"/>
        <v>-3.2368279086495234E-2</v>
      </c>
      <c r="G497" s="10"/>
      <c r="H497" s="10"/>
      <c r="I497" s="10"/>
      <c r="J497" s="10"/>
      <c r="K497" s="10"/>
      <c r="L497" s="12">
        <v>44470</v>
      </c>
      <c r="M497" s="7">
        <v>18401.22</v>
      </c>
      <c r="N497" s="7">
        <v>18405.349999999999</v>
      </c>
      <c r="O497" s="7">
        <v>18297.939999999999</v>
      </c>
      <c r="P497" s="7">
        <v>18376.169999999998</v>
      </c>
      <c r="Q497" s="30">
        <f>((P497-M497)/M497)</f>
        <v>-1.3613227818591871E-3</v>
      </c>
      <c r="R497" s="7"/>
      <c r="S497" s="7"/>
    </row>
    <row r="498" spans="1:19">
      <c r="A498" s="11">
        <v>44469</v>
      </c>
      <c r="B498" s="10">
        <v>264</v>
      </c>
      <c r="C498" s="10">
        <v>289.8</v>
      </c>
      <c r="D498" s="10">
        <v>264</v>
      </c>
      <c r="E498" s="10">
        <v>278.05</v>
      </c>
      <c r="F498" s="29">
        <f>((E498-276)/276)</f>
        <v>7.4275362318840989E-3</v>
      </c>
      <c r="G498" s="10"/>
      <c r="H498" s="10"/>
      <c r="I498" s="10"/>
      <c r="J498" s="10"/>
      <c r="K498" s="10"/>
      <c r="L498" s="12">
        <v>44469</v>
      </c>
      <c r="M498" s="7">
        <v>18610.07</v>
      </c>
      <c r="N498" s="7">
        <v>18610.07</v>
      </c>
      <c r="O498" s="7">
        <v>18437.2</v>
      </c>
      <c r="P498" s="7">
        <v>18469.91</v>
      </c>
      <c r="Q498" s="30">
        <f>((P498-M498)/M498)</f>
        <v>-7.5314063837481461E-3</v>
      </c>
      <c r="R498" s="7"/>
      <c r="S498" s="7"/>
    </row>
  </sheetData>
  <sortState xmlns:xlrd2="http://schemas.microsoft.com/office/spreadsheetml/2017/richdata2" ref="L2:Q498">
    <sortCondition descending="1" ref="L2:L49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7"/>
  <sheetViews>
    <sheetView topLeftCell="D1" workbookViewId="0">
      <selection activeCell="I12" sqref="I12:I13"/>
    </sheetView>
  </sheetViews>
  <sheetFormatPr defaultRowHeight="14.4"/>
  <cols>
    <col min="1" max="1" width="7.21875" bestFit="1" customWidth="1"/>
    <col min="2" max="2" width="9.77734375" bestFit="1" customWidth="1"/>
    <col min="3" max="3" width="9" bestFit="1" customWidth="1"/>
    <col min="4" max="4" width="8.88671875" bestFit="1" customWidth="1"/>
    <col min="5" max="5" width="9.88671875" bestFit="1" customWidth="1"/>
    <col min="6" max="6" width="12.21875" bestFit="1" customWidth="1"/>
    <col min="7" max="7" width="15.6640625" bestFit="1" customWidth="1"/>
    <col min="8" max="8" width="12" bestFit="1" customWidth="1"/>
    <col min="9" max="9" width="12.6640625" bestFit="1" customWidth="1"/>
    <col min="10" max="11" width="12" bestFit="1" customWidth="1"/>
    <col min="13" max="13" width="5.5546875" bestFit="1" customWidth="1"/>
    <col min="14" max="17" width="7.109375" bestFit="1" customWidth="1"/>
    <col min="18" max="18" width="8.33203125" bestFit="1" customWidth="1"/>
    <col min="19" max="19" width="13.21875" bestFit="1" customWidth="1"/>
    <col min="20" max="20" width="12.6640625" bestFit="1" customWidth="1"/>
    <col min="21" max="21" width="12" bestFit="1" customWidth="1"/>
  </cols>
  <sheetData>
    <row r="1" spans="1:23" ht="34.200000000000003" thickBot="1">
      <c r="A1" t="s">
        <v>61</v>
      </c>
      <c r="B1" t="s">
        <v>1</v>
      </c>
      <c r="C1" t="s">
        <v>2</v>
      </c>
      <c r="D1" t="s">
        <v>3</v>
      </c>
      <c r="E1" t="s">
        <v>4</v>
      </c>
      <c r="F1" s="18" t="s">
        <v>21</v>
      </c>
      <c r="G1" s="16" t="s">
        <v>52</v>
      </c>
      <c r="H1" s="16" t="s">
        <v>29</v>
      </c>
      <c r="I1" s="16" t="s">
        <v>38</v>
      </c>
      <c r="J1" s="16" t="s">
        <v>53</v>
      </c>
      <c r="K1" s="8"/>
      <c r="M1" s="26" t="s">
        <v>61</v>
      </c>
      <c r="N1" s="26" t="s">
        <v>12</v>
      </c>
      <c r="O1" s="26" t="s">
        <v>13</v>
      </c>
      <c r="P1" s="26" t="s">
        <v>14</v>
      </c>
      <c r="Q1" s="26" t="s">
        <v>15</v>
      </c>
      <c r="R1" s="23" t="s">
        <v>57</v>
      </c>
      <c r="S1" s="23" t="s">
        <v>58</v>
      </c>
      <c r="T1" s="23" t="s">
        <v>59</v>
      </c>
      <c r="U1" s="23" t="s">
        <v>60</v>
      </c>
      <c r="V1" s="23" t="s">
        <v>28</v>
      </c>
      <c r="W1" s="23" t="s">
        <v>7</v>
      </c>
    </row>
    <row r="2" spans="1:23" ht="17.399999999999999" thickBot="1">
      <c r="A2" s="15">
        <v>45170</v>
      </c>
      <c r="B2">
        <v>5.41</v>
      </c>
      <c r="C2">
        <v>7.58</v>
      </c>
      <c r="D2">
        <v>5.41</v>
      </c>
      <c r="E2">
        <v>6.37</v>
      </c>
      <c r="F2" s="19">
        <v>17.74491682</v>
      </c>
      <c r="G2">
        <f>AVERAGE(F2:F26)</f>
        <v>-6.6985704381758708</v>
      </c>
      <c r="H2">
        <f>_xlfn.STDEV.S(F2:F26)</f>
        <v>37.445795007076271</v>
      </c>
      <c r="I2">
        <f>((E2-E27)/E27)*100</f>
        <v>-97.830750893921333</v>
      </c>
      <c r="K2" s="8">
        <f>(1+(G5/100))</f>
        <v>0.84547645821749995</v>
      </c>
      <c r="M2" s="27">
        <v>45170</v>
      </c>
      <c r="N2" s="28">
        <v>20205.919999999998</v>
      </c>
      <c r="O2" s="28">
        <v>21195.75</v>
      </c>
      <c r="P2" s="28">
        <v>20202.599999999999</v>
      </c>
      <c r="Q2" s="28">
        <v>20591.259999999998</v>
      </c>
      <c r="R2" s="32">
        <f>((Q2-Q3)/Q3)*100</f>
        <v>1.9207848261661404</v>
      </c>
      <c r="S2" s="25">
        <f>AVERAGE(R2:R26)</f>
        <v>0.48498243242374839</v>
      </c>
      <c r="T2">
        <f>_xlfn.COVARIANCE.S(F2:F26,R2:R26)</f>
        <v>-24.879178985950713</v>
      </c>
      <c r="U2">
        <f>_xlfn.VAR.S(R2:R26)</f>
        <v>12.540285842773089</v>
      </c>
      <c r="V2">
        <f>(T2/U2)</f>
        <v>-1.9839403421803556</v>
      </c>
      <c r="W2">
        <f>AVERAGE(F2:F26)</f>
        <v>-6.6985704381758708</v>
      </c>
    </row>
    <row r="3" spans="1:23" ht="17.399999999999999" thickBot="1">
      <c r="A3" s="15">
        <v>45139</v>
      </c>
      <c r="B3">
        <v>7.98</v>
      </c>
      <c r="C3">
        <v>7.98</v>
      </c>
      <c r="D3">
        <v>5.31</v>
      </c>
      <c r="E3">
        <v>5.31</v>
      </c>
      <c r="F3" s="19">
        <v>-33.458646620000003</v>
      </c>
      <c r="J3" t="s">
        <v>54</v>
      </c>
      <c r="K3" s="8">
        <f>(1+G7/100)</f>
        <v>1.0138184532189256</v>
      </c>
      <c r="M3" s="27">
        <v>45139</v>
      </c>
      <c r="N3" s="28">
        <v>20720.84</v>
      </c>
      <c r="O3" s="28">
        <v>20763.580000000002</v>
      </c>
      <c r="P3" s="28">
        <v>20167.5</v>
      </c>
      <c r="Q3" s="28">
        <v>20203.2</v>
      </c>
      <c r="R3" s="32">
        <f t="shared" ref="R3:R26" si="0">((Q3-Q4)/Q4)*100</f>
        <v>-2.517308880955329</v>
      </c>
    </row>
    <row r="4" spans="1:23" ht="17.399999999999999" thickBot="1">
      <c r="A4" s="15">
        <v>45108</v>
      </c>
      <c r="B4">
        <v>9.2200000000000006</v>
      </c>
      <c r="C4">
        <v>9.2200000000000006</v>
      </c>
      <c r="D4">
        <v>6.45</v>
      </c>
      <c r="E4">
        <v>8.14</v>
      </c>
      <c r="F4" s="19">
        <v>-8.7443946189999995</v>
      </c>
      <c r="G4" t="s">
        <v>30</v>
      </c>
      <c r="J4">
        <f>(POWER(K2,12)-1)</f>
        <v>-0.86658083042195477</v>
      </c>
      <c r="M4" s="27">
        <v>45108</v>
      </c>
      <c r="N4" s="28">
        <v>20179.2</v>
      </c>
      <c r="O4" s="28">
        <v>20980.080000000002</v>
      </c>
      <c r="P4" s="28">
        <v>20179.2</v>
      </c>
      <c r="Q4" s="28">
        <v>20724.91</v>
      </c>
      <c r="R4" s="32">
        <f t="shared" si="0"/>
        <v>2.8824588244988969</v>
      </c>
      <c r="S4" t="s">
        <v>30</v>
      </c>
    </row>
    <row r="5" spans="1:23" ht="17.399999999999999" thickBot="1">
      <c r="A5" s="15">
        <v>45078</v>
      </c>
      <c r="B5">
        <v>9.6</v>
      </c>
      <c r="C5">
        <v>12.21</v>
      </c>
      <c r="D5">
        <v>9.01</v>
      </c>
      <c r="E5">
        <v>9.1</v>
      </c>
      <c r="F5" s="19">
        <v>-5.2083333329999997</v>
      </c>
      <c r="G5">
        <f>AVERAGE(F2:F13)</f>
        <v>-15.452354178250005</v>
      </c>
      <c r="J5" t="s">
        <v>55</v>
      </c>
      <c r="M5" s="27">
        <v>45078</v>
      </c>
      <c r="N5" s="28">
        <v>19504.240000000002</v>
      </c>
      <c r="O5" s="28">
        <v>20159.43</v>
      </c>
      <c r="P5" s="28">
        <v>19396.25</v>
      </c>
      <c r="Q5" s="28">
        <v>20144.259999999998</v>
      </c>
      <c r="R5" s="32">
        <f t="shared" si="0"/>
        <v>3.4315160141179311</v>
      </c>
      <c r="S5">
        <f>AVERAGE(R2:R13)</f>
        <v>1.1647622917859655</v>
      </c>
    </row>
    <row r="6" spans="1:23" ht="17.399999999999999" thickBot="1">
      <c r="A6" s="15">
        <v>45047</v>
      </c>
      <c r="B6">
        <v>22.11</v>
      </c>
      <c r="C6">
        <v>23.18</v>
      </c>
      <c r="D6">
        <v>10.1</v>
      </c>
      <c r="E6">
        <v>10.1</v>
      </c>
      <c r="F6" s="19">
        <v>-53.066914500000003</v>
      </c>
      <c r="G6" t="s">
        <v>31</v>
      </c>
      <c r="J6">
        <f>(POWER(K3,12)-1)</f>
        <v>0.17902306795139444</v>
      </c>
      <c r="M6" s="27">
        <v>45047</v>
      </c>
      <c r="N6" s="28">
        <v>19034.93</v>
      </c>
      <c r="O6" s="28">
        <v>19603.7</v>
      </c>
      <c r="P6" s="28">
        <v>18969.22</v>
      </c>
      <c r="Q6" s="28">
        <v>19475.939999999999</v>
      </c>
      <c r="R6" s="32">
        <f t="shared" si="0"/>
        <v>2.5912319940665793</v>
      </c>
      <c r="S6" t="s">
        <v>31</v>
      </c>
    </row>
    <row r="7" spans="1:23" ht="17.399999999999999" thickBot="1">
      <c r="A7" s="15">
        <v>45017</v>
      </c>
      <c r="B7">
        <v>25.76</v>
      </c>
      <c r="C7">
        <v>29.48</v>
      </c>
      <c r="D7">
        <v>19.95</v>
      </c>
      <c r="E7">
        <v>22.56</v>
      </c>
      <c r="F7" s="19">
        <v>-12.422360250000001</v>
      </c>
      <c r="G7">
        <f>AVERAGE(F14:F26)</f>
        <v>1.3818453218925593</v>
      </c>
      <c r="M7" s="27">
        <v>45017</v>
      </c>
      <c r="N7" s="28">
        <v>18305.310000000001</v>
      </c>
      <c r="O7" s="28">
        <v>19013.189999999999</v>
      </c>
      <c r="P7" s="28">
        <v>18207.41</v>
      </c>
      <c r="Q7" s="28">
        <v>18984.02</v>
      </c>
      <c r="R7" s="32">
        <f t="shared" si="0"/>
        <v>3.9848207737176873</v>
      </c>
      <c r="S7">
        <f>AVERAGE(R14:R26)</f>
        <v>-0.14250666852599053</v>
      </c>
    </row>
    <row r="8" spans="1:23" ht="17.399999999999999" thickBot="1">
      <c r="A8" s="15">
        <v>44986</v>
      </c>
      <c r="B8">
        <v>57.38</v>
      </c>
      <c r="C8">
        <v>67.7</v>
      </c>
      <c r="D8">
        <v>27.11</v>
      </c>
      <c r="E8">
        <v>27.11</v>
      </c>
      <c r="F8" s="19">
        <v>-52.753572669999997</v>
      </c>
      <c r="M8" s="27">
        <v>44986</v>
      </c>
      <c r="N8" s="28">
        <v>18244.64</v>
      </c>
      <c r="O8" s="28">
        <v>18711.18</v>
      </c>
      <c r="P8" s="28">
        <v>17697.990000000002</v>
      </c>
      <c r="Q8" s="28">
        <v>18256.53</v>
      </c>
      <c r="R8" s="32">
        <f t="shared" si="0"/>
        <v>0.35394406595375488</v>
      </c>
    </row>
    <row r="9" spans="1:23" ht="17.399999999999999" thickBot="1">
      <c r="A9" s="15">
        <v>44958</v>
      </c>
      <c r="B9">
        <v>140</v>
      </c>
      <c r="C9">
        <v>149.69999999999999</v>
      </c>
      <c r="D9">
        <v>60.4</v>
      </c>
      <c r="E9">
        <v>60.4</v>
      </c>
      <c r="F9" s="19">
        <v>-58.530724339999999</v>
      </c>
      <c r="I9">
        <f>_xlfn.COVARIANCE.S(F2:F26,R2:R26)</f>
        <v>-24.879178985950713</v>
      </c>
      <c r="M9" s="27">
        <v>44958</v>
      </c>
      <c r="N9" s="28">
        <v>18724.29</v>
      </c>
      <c r="O9" s="28">
        <v>19067.43</v>
      </c>
      <c r="P9" s="28">
        <v>18144.759999999998</v>
      </c>
      <c r="Q9" s="28">
        <v>18192.14</v>
      </c>
      <c r="R9" s="32">
        <f t="shared" si="0"/>
        <v>-2.1513941651655917</v>
      </c>
    </row>
    <row r="10" spans="1:23" ht="17.399999999999999" thickBot="1">
      <c r="A10" s="15">
        <v>44927</v>
      </c>
      <c r="B10">
        <v>150</v>
      </c>
      <c r="C10">
        <v>160.65</v>
      </c>
      <c r="D10">
        <v>137.6</v>
      </c>
      <c r="E10">
        <v>137.6</v>
      </c>
      <c r="F10" s="19">
        <v>-8.0521216169999992</v>
      </c>
      <c r="M10" s="27">
        <v>44927</v>
      </c>
      <c r="N10" s="28">
        <v>19076.07</v>
      </c>
      <c r="O10" s="28">
        <v>19209.3</v>
      </c>
      <c r="P10" s="28">
        <v>18324.04</v>
      </c>
      <c r="Q10" s="28">
        <v>18592.13</v>
      </c>
      <c r="R10" s="32">
        <f t="shared" si="0"/>
        <v>-2.4492455767453856</v>
      </c>
    </row>
    <row r="11" spans="1:23" ht="17.399999999999999" thickBot="1">
      <c r="A11" s="15">
        <v>44896</v>
      </c>
      <c r="B11">
        <v>135.80000000000001</v>
      </c>
      <c r="C11">
        <v>155</v>
      </c>
      <c r="D11">
        <v>124.05</v>
      </c>
      <c r="E11">
        <v>151.80000000000001</v>
      </c>
      <c r="F11" s="19">
        <v>14.22121896</v>
      </c>
      <c r="M11" s="27">
        <v>44896</v>
      </c>
      <c r="N11" s="28">
        <v>19815.37</v>
      </c>
      <c r="O11" s="28">
        <v>19875.060000000001</v>
      </c>
      <c r="P11" s="28">
        <v>18701.7</v>
      </c>
      <c r="Q11" s="28">
        <v>19058.93</v>
      </c>
      <c r="R11" s="32">
        <f t="shared" si="0"/>
        <v>-3.4533328200098841</v>
      </c>
    </row>
    <row r="12" spans="1:23" ht="17.399999999999999" thickBot="1">
      <c r="A12" s="15">
        <v>44866</v>
      </c>
      <c r="B12">
        <v>151</v>
      </c>
      <c r="C12">
        <v>183</v>
      </c>
      <c r="D12">
        <v>120.65</v>
      </c>
      <c r="E12">
        <v>129.94999999999999</v>
      </c>
      <c r="F12" s="19">
        <v>-13.826259950000001</v>
      </c>
      <c r="I12" t="s">
        <v>64</v>
      </c>
      <c r="M12" s="27">
        <v>44866</v>
      </c>
      <c r="N12" s="28">
        <v>19056.2</v>
      </c>
      <c r="O12" s="28">
        <v>19800.099999999999</v>
      </c>
      <c r="P12" s="28">
        <v>18915.900000000001</v>
      </c>
      <c r="Q12" s="28">
        <v>19740.64</v>
      </c>
      <c r="R12" s="32">
        <f t="shared" si="0"/>
        <v>4.066528724119296</v>
      </c>
    </row>
    <row r="13" spans="1:23" ht="17.399999999999999" thickBot="1">
      <c r="A13" s="15">
        <v>44835</v>
      </c>
      <c r="B13">
        <v>117.5</v>
      </c>
      <c r="C13">
        <v>161.55000000000001</v>
      </c>
      <c r="D13">
        <v>117</v>
      </c>
      <c r="E13">
        <v>150.80000000000001</v>
      </c>
      <c r="F13" s="19">
        <v>28.66894198</v>
      </c>
      <c r="I13">
        <f>(H2/W2)</f>
        <v>-5.5901173769359316</v>
      </c>
      <c r="M13" s="27">
        <v>44835</v>
      </c>
      <c r="N13" s="28">
        <v>18010.11</v>
      </c>
      <c r="O13" s="28">
        <v>18981.97</v>
      </c>
      <c r="P13" s="28">
        <v>17754.419999999998</v>
      </c>
      <c r="Q13" s="28">
        <v>18969.25</v>
      </c>
      <c r="R13" s="32">
        <f t="shared" si="0"/>
        <v>5.3171437216674899</v>
      </c>
    </row>
    <row r="14" spans="1:23" ht="17.399999999999999" thickBot="1">
      <c r="A14" s="15">
        <v>44805</v>
      </c>
      <c r="B14">
        <v>133</v>
      </c>
      <c r="C14">
        <v>135.85</v>
      </c>
      <c r="D14">
        <v>115</v>
      </c>
      <c r="E14">
        <v>118</v>
      </c>
      <c r="F14" s="19">
        <v>-9.4397544129999993</v>
      </c>
      <c r="M14" s="27">
        <v>44805</v>
      </c>
      <c r="N14" s="28">
        <v>18435.39</v>
      </c>
      <c r="O14" s="28">
        <v>19051.009999999998</v>
      </c>
      <c r="P14" s="28">
        <v>17641.89</v>
      </c>
      <c r="Q14" s="28">
        <v>18011.55</v>
      </c>
      <c r="R14" s="32">
        <f t="shared" si="0"/>
        <v>-3.5937024968206317</v>
      </c>
    </row>
    <row r="15" spans="1:23" ht="17.399999999999999" thickBot="1">
      <c r="A15" s="15">
        <v>44774</v>
      </c>
      <c r="B15">
        <v>126.85</v>
      </c>
      <c r="C15">
        <v>156.80000000000001</v>
      </c>
      <c r="D15">
        <v>124</v>
      </c>
      <c r="E15">
        <v>132.15</v>
      </c>
      <c r="F15" s="19">
        <v>2.3228803720000002</v>
      </c>
      <c r="M15" s="27">
        <v>44774</v>
      </c>
      <c r="N15" s="28">
        <v>18100.830000000002</v>
      </c>
      <c r="O15" s="28">
        <v>18927.57</v>
      </c>
      <c r="P15" s="28">
        <v>18002.66</v>
      </c>
      <c r="Q15" s="28">
        <v>18682.96</v>
      </c>
      <c r="R15" s="32">
        <f t="shared" si="0"/>
        <v>3.6715442282188295</v>
      </c>
    </row>
    <row r="16" spans="1:23" ht="17.399999999999999" thickBot="1">
      <c r="A16" s="15">
        <v>44743</v>
      </c>
      <c r="B16">
        <v>204</v>
      </c>
      <c r="C16">
        <v>213.3</v>
      </c>
      <c r="D16">
        <v>123</v>
      </c>
      <c r="E16">
        <v>123.3</v>
      </c>
      <c r="F16" s="19">
        <v>-39.558823529999998</v>
      </c>
      <c r="M16" s="27">
        <v>44743</v>
      </c>
      <c r="N16" s="28">
        <v>16503.37</v>
      </c>
      <c r="O16" s="28">
        <v>18034.59</v>
      </c>
      <c r="P16" s="28">
        <v>16276.02</v>
      </c>
      <c r="Q16" s="28">
        <v>18021.3</v>
      </c>
      <c r="R16" s="32">
        <f t="shared" si="0"/>
        <v>8.863061114769156</v>
      </c>
    </row>
    <row r="17" spans="1:18" ht="17.399999999999999" thickBot="1">
      <c r="A17" s="15">
        <v>44713</v>
      </c>
      <c r="B17">
        <v>180.35</v>
      </c>
      <c r="C17">
        <v>221.45</v>
      </c>
      <c r="D17">
        <v>162.5</v>
      </c>
      <c r="E17">
        <v>204</v>
      </c>
      <c r="F17" s="19">
        <v>12.27297744</v>
      </c>
      <c r="M17" s="27">
        <v>44713</v>
      </c>
      <c r="N17" s="28">
        <v>17395.43</v>
      </c>
      <c r="O17" s="28">
        <v>17618.48</v>
      </c>
      <c r="P17" s="28">
        <v>15932.8</v>
      </c>
      <c r="Q17" s="28">
        <v>16554.099999999999</v>
      </c>
      <c r="R17" s="32">
        <f t="shared" si="0"/>
        <v>-4.8003804741319751</v>
      </c>
    </row>
    <row r="18" spans="1:18" ht="17.399999999999999" thickBot="1">
      <c r="A18" s="15">
        <v>44682</v>
      </c>
      <c r="B18">
        <v>187.85</v>
      </c>
      <c r="C18">
        <v>205.95</v>
      </c>
      <c r="D18">
        <v>158.1</v>
      </c>
      <c r="E18">
        <v>180.25</v>
      </c>
      <c r="F18" s="19">
        <v>-4.0457812080000002</v>
      </c>
      <c r="M18" s="27">
        <v>44682</v>
      </c>
      <c r="N18" s="28">
        <v>17734.650000000001</v>
      </c>
      <c r="O18" s="28">
        <v>17952.2</v>
      </c>
      <c r="P18" s="28">
        <v>16505.29</v>
      </c>
      <c r="Q18" s="28">
        <v>17388.830000000002</v>
      </c>
      <c r="R18" s="32">
        <f t="shared" si="0"/>
        <v>-2.9601110760153975</v>
      </c>
    </row>
    <row r="19" spans="1:18" ht="17.399999999999999" thickBot="1">
      <c r="A19" s="15">
        <v>44652</v>
      </c>
      <c r="B19">
        <v>598</v>
      </c>
      <c r="C19">
        <v>622.70000000000005</v>
      </c>
      <c r="D19">
        <v>193.45</v>
      </c>
      <c r="E19">
        <v>197.7</v>
      </c>
      <c r="F19" s="19">
        <v>-67.058235440000004</v>
      </c>
      <c r="M19" s="27">
        <v>44652</v>
      </c>
      <c r="N19" s="28">
        <v>18290.79</v>
      </c>
      <c r="O19" s="28">
        <v>18978.61</v>
      </c>
      <c r="P19" s="28">
        <v>17624.18</v>
      </c>
      <c r="Q19" s="28">
        <v>17919.259999999998</v>
      </c>
      <c r="R19" s="32">
        <f t="shared" si="0"/>
        <v>-2.0763191416460094</v>
      </c>
    </row>
    <row r="20" spans="1:18" ht="17.399999999999999" thickBot="1">
      <c r="A20" s="15">
        <v>44621</v>
      </c>
      <c r="B20">
        <v>792.9</v>
      </c>
      <c r="C20">
        <v>854.1</v>
      </c>
      <c r="D20">
        <v>442</v>
      </c>
      <c r="E20">
        <v>588.25</v>
      </c>
      <c r="F20" s="19">
        <v>-25.81031656</v>
      </c>
      <c r="M20" s="27">
        <v>44621</v>
      </c>
      <c r="N20" s="28">
        <v>17422.98</v>
      </c>
      <c r="O20" s="28">
        <v>18395.740000000002</v>
      </c>
      <c r="P20" s="28">
        <v>16413.63</v>
      </c>
      <c r="Q20" s="28">
        <v>18299.21</v>
      </c>
      <c r="R20" s="32">
        <f t="shared" si="0"/>
        <v>3.9957104179785095</v>
      </c>
    </row>
    <row r="21" spans="1:18" ht="17.399999999999999" thickBot="1">
      <c r="A21" s="15">
        <v>44593</v>
      </c>
      <c r="B21">
        <v>538.9</v>
      </c>
      <c r="C21">
        <v>1025</v>
      </c>
      <c r="D21">
        <v>520</v>
      </c>
      <c r="E21">
        <v>834.6</v>
      </c>
      <c r="F21" s="19">
        <v>54.584182259999999</v>
      </c>
      <c r="M21" s="27">
        <v>44593</v>
      </c>
      <c r="N21" s="28">
        <v>18368.05</v>
      </c>
      <c r="O21" s="28">
        <v>18649.16</v>
      </c>
      <c r="P21" s="28">
        <v>16982.490000000002</v>
      </c>
      <c r="Q21" s="28">
        <v>17596.12</v>
      </c>
      <c r="R21" s="32">
        <f t="shared" si="0"/>
        <v>-3.1858866716991812</v>
      </c>
    </row>
    <row r="22" spans="1:18" ht="17.399999999999999" thickBot="1">
      <c r="A22" s="15">
        <v>44562</v>
      </c>
      <c r="B22">
        <v>275</v>
      </c>
      <c r="C22">
        <v>524</v>
      </c>
      <c r="D22">
        <v>272</v>
      </c>
      <c r="E22">
        <v>514.20000000000005</v>
      </c>
      <c r="F22" s="19">
        <v>86.135746609999998</v>
      </c>
      <c r="M22" s="27">
        <v>44562</v>
      </c>
      <c r="N22" s="28">
        <v>18224.09</v>
      </c>
      <c r="O22" s="28">
        <v>19229.740000000002</v>
      </c>
      <c r="P22" s="28">
        <v>17650.240000000002</v>
      </c>
      <c r="Q22" s="28">
        <v>18175.16</v>
      </c>
      <c r="R22" s="32">
        <f t="shared" si="0"/>
        <v>-0.13357531840213649</v>
      </c>
    </row>
    <row r="23" spans="1:18" ht="17.399999999999999" thickBot="1">
      <c r="A23" s="15">
        <v>44531</v>
      </c>
      <c r="B23">
        <v>261.05</v>
      </c>
      <c r="C23">
        <v>323</v>
      </c>
      <c r="D23">
        <v>250</v>
      </c>
      <c r="E23">
        <v>263.10000000000002</v>
      </c>
      <c r="F23" s="19">
        <v>-1.0716300059999999</v>
      </c>
      <c r="M23" s="27">
        <v>44531</v>
      </c>
      <c r="N23" s="28">
        <v>17911.21</v>
      </c>
      <c r="O23" s="28">
        <v>18488.28</v>
      </c>
      <c r="P23" s="28">
        <v>17204.740000000002</v>
      </c>
      <c r="Q23" s="28">
        <v>18199.47</v>
      </c>
      <c r="R23" s="32">
        <f t="shared" si="0"/>
        <v>2.1825021405611844</v>
      </c>
    </row>
    <row r="24" spans="1:18" ht="17.399999999999999" thickBot="1">
      <c r="A24" s="15">
        <v>44501</v>
      </c>
      <c r="B24">
        <v>164.2</v>
      </c>
      <c r="C24">
        <v>268.2</v>
      </c>
      <c r="D24">
        <v>148.75</v>
      </c>
      <c r="E24">
        <v>260.5</v>
      </c>
      <c r="F24" s="19">
        <v>58.696314350000002</v>
      </c>
      <c r="M24" s="27">
        <v>44501</v>
      </c>
      <c r="N24" s="28">
        <v>18607.28</v>
      </c>
      <c r="O24" s="28">
        <v>19068.71</v>
      </c>
      <c r="P24" s="28">
        <v>17592.77</v>
      </c>
      <c r="Q24" s="28">
        <v>17810.75</v>
      </c>
      <c r="R24" s="32">
        <f t="shared" si="0"/>
        <v>-3.8160885524363821</v>
      </c>
    </row>
    <row r="25" spans="1:18" ht="17.399999999999999" thickBot="1">
      <c r="A25" s="15">
        <v>44470</v>
      </c>
      <c r="B25">
        <v>278</v>
      </c>
      <c r="C25">
        <v>289.89999999999998</v>
      </c>
      <c r="D25">
        <v>156.4</v>
      </c>
      <c r="E25">
        <v>156.4</v>
      </c>
      <c r="F25" s="19">
        <v>-43.751123900000003</v>
      </c>
      <c r="M25" s="27">
        <v>44470</v>
      </c>
      <c r="N25" s="28">
        <v>18401.22</v>
      </c>
      <c r="O25" s="28">
        <v>19493.79</v>
      </c>
      <c r="P25" s="28">
        <v>18297.939999999999</v>
      </c>
      <c r="Q25" s="28">
        <v>18517.39</v>
      </c>
      <c r="R25" s="32">
        <f t="shared" si="0"/>
        <v>0.25706676426685116</v>
      </c>
    </row>
    <row r="26" spans="1:18" ht="17.399999999999999" thickBot="1">
      <c r="A26" s="15">
        <v>44440</v>
      </c>
      <c r="B26">
        <v>293.64999999999998</v>
      </c>
      <c r="C26">
        <v>308</v>
      </c>
      <c r="D26">
        <v>259.10000000000002</v>
      </c>
      <c r="E26">
        <v>278.05</v>
      </c>
      <c r="F26" s="20">
        <f>((E26-E27)/E27)*100</f>
        <v>-5.3124467903967192</v>
      </c>
      <c r="M26" s="27">
        <v>44440</v>
      </c>
      <c r="N26" s="28">
        <v>18054.740000000002</v>
      </c>
      <c r="O26" s="28">
        <v>18825.88</v>
      </c>
      <c r="P26" s="28">
        <v>17907.57</v>
      </c>
      <c r="Q26" s="28">
        <v>18469.91</v>
      </c>
      <c r="R26" s="32">
        <f t="shared" si="0"/>
        <v>-0.25640762548069446</v>
      </c>
    </row>
    <row r="27" spans="1:18" ht="17.399999999999999" thickBot="1">
      <c r="A27" s="15">
        <v>44409</v>
      </c>
      <c r="B27">
        <v>328.65</v>
      </c>
      <c r="C27">
        <v>328.65</v>
      </c>
      <c r="D27">
        <v>196.4</v>
      </c>
      <c r="E27">
        <v>293.64999999999998</v>
      </c>
      <c r="F27" s="20"/>
      <c r="M27" s="27">
        <v>44470</v>
      </c>
      <c r="N27" s="28">
        <v>18401.22</v>
      </c>
      <c r="O27" s="28">
        <v>19493.79</v>
      </c>
      <c r="P27" s="28">
        <v>18297.939999999999</v>
      </c>
      <c r="Q27" s="28">
        <v>18517.39</v>
      </c>
      <c r="R27" s="24"/>
    </row>
    <row r="28" spans="1:18" ht="15" thickBot="1">
      <c r="F28" s="20"/>
    </row>
    <row r="29" spans="1:18" ht="15" thickBot="1">
      <c r="F29" s="20"/>
    </row>
    <row r="30" spans="1:18" ht="15" thickBot="1">
      <c r="F30" s="20"/>
    </row>
    <row r="31" spans="1:18" ht="15" thickBot="1">
      <c r="F31" s="20"/>
    </row>
    <row r="32" spans="1:18" ht="15" thickBot="1">
      <c r="F32" s="20"/>
    </row>
    <row r="33" spans="6:6" ht="15" thickBot="1">
      <c r="F33" s="20"/>
    </row>
    <row r="34" spans="6:6" ht="15" thickBot="1">
      <c r="F34" s="20"/>
    </row>
    <row r="35" spans="6:6" ht="15" thickBot="1">
      <c r="F35" s="20"/>
    </row>
    <row r="36" spans="6:6" ht="15" thickBot="1">
      <c r="F36" s="20"/>
    </row>
    <row r="37" spans="6:6" ht="15" thickBot="1">
      <c r="F37" s="20"/>
    </row>
    <row r="38" spans="6:6" ht="15" thickBot="1">
      <c r="F38" s="20"/>
    </row>
    <row r="39" spans="6:6" ht="15" thickBot="1">
      <c r="F39" s="20"/>
    </row>
    <row r="40" spans="6:6" ht="15" thickBot="1">
      <c r="F40" s="20"/>
    </row>
    <row r="41" spans="6:6" ht="15" thickBot="1">
      <c r="F41" s="20"/>
    </row>
    <row r="42" spans="6:6" ht="15" thickBot="1">
      <c r="F42" s="20"/>
    </row>
    <row r="43" spans="6:6" ht="15" thickBot="1">
      <c r="F43" s="20"/>
    </row>
    <row r="44" spans="6:6" ht="15" thickBot="1">
      <c r="F44" s="20"/>
    </row>
    <row r="45" spans="6:6" ht="15" thickBot="1">
      <c r="F45" s="20"/>
    </row>
    <row r="46" spans="6:6" ht="15" thickBot="1">
      <c r="F46" s="20"/>
    </row>
    <row r="47" spans="6:6" ht="15" thickBot="1">
      <c r="F47" s="20"/>
    </row>
    <row r="48" spans="6:6" ht="15" thickBot="1">
      <c r="F48" s="20"/>
    </row>
    <row r="49" spans="6:6" ht="15" thickBot="1">
      <c r="F49" s="20"/>
    </row>
    <row r="50" spans="6:6" ht="15" thickBot="1">
      <c r="F50" s="20"/>
    </row>
    <row r="51" spans="6:6" ht="15" thickBot="1">
      <c r="F51" s="20"/>
    </row>
    <row r="52" spans="6:6" ht="15" thickBot="1">
      <c r="F52" s="20"/>
    </row>
    <row r="53" spans="6:6" ht="15" thickBot="1">
      <c r="F53" s="20"/>
    </row>
    <row r="54" spans="6:6" ht="15" thickBot="1">
      <c r="F54" s="20"/>
    </row>
    <row r="55" spans="6:6" ht="15" thickBot="1">
      <c r="F55" s="20"/>
    </row>
    <row r="56" spans="6:6" ht="15" thickBot="1">
      <c r="F56" s="20"/>
    </row>
    <row r="57" spans="6:6" ht="15" thickBot="1">
      <c r="F57" s="20"/>
    </row>
    <row r="58" spans="6:6" ht="15" thickBot="1">
      <c r="F58" s="20"/>
    </row>
    <row r="59" spans="6:6" ht="15" thickBot="1">
      <c r="F59" s="20"/>
    </row>
    <row r="60" spans="6:6" ht="15" thickBot="1">
      <c r="F60" s="20"/>
    </row>
    <row r="61" spans="6:6" ht="15" thickBot="1">
      <c r="F61" s="20"/>
    </row>
    <row r="62" spans="6:6" ht="15" thickBot="1">
      <c r="F62" s="20"/>
    </row>
    <row r="63" spans="6:6" ht="15" thickBot="1">
      <c r="F63" s="20"/>
    </row>
    <row r="64" spans="6:6" ht="15" thickBot="1">
      <c r="F64" s="20"/>
    </row>
    <row r="65" spans="6:6" ht="15" thickBot="1">
      <c r="F65" s="20"/>
    </row>
    <row r="66" spans="6:6" ht="15" thickBot="1">
      <c r="F66" s="20"/>
    </row>
    <row r="67" spans="6:6" ht="15" thickBot="1">
      <c r="F67" s="20"/>
    </row>
    <row r="68" spans="6:6" ht="15" thickBot="1">
      <c r="F68" s="20"/>
    </row>
    <row r="69" spans="6:6" ht="15" thickBot="1">
      <c r="F69" s="20"/>
    </row>
    <row r="70" spans="6:6" ht="15" thickBot="1">
      <c r="F70" s="20"/>
    </row>
    <row r="71" spans="6:6" ht="15" thickBot="1">
      <c r="F71" s="20"/>
    </row>
    <row r="72" spans="6:6" ht="15" thickBot="1">
      <c r="F72" s="20"/>
    </row>
    <row r="73" spans="6:6" ht="15" thickBot="1">
      <c r="F73" s="20"/>
    </row>
    <row r="74" spans="6:6" ht="15" thickBot="1">
      <c r="F74" s="20"/>
    </row>
    <row r="75" spans="6:6" ht="15" thickBot="1">
      <c r="F75" s="20"/>
    </row>
    <row r="76" spans="6:6" ht="15" thickBot="1">
      <c r="F76" s="20"/>
    </row>
    <row r="77" spans="6:6" ht="15" thickBot="1">
      <c r="F77" s="20"/>
    </row>
    <row r="78" spans="6:6" ht="15" thickBot="1">
      <c r="F78" s="20"/>
    </row>
    <row r="79" spans="6:6" ht="15" thickBot="1">
      <c r="F79" s="20"/>
    </row>
    <row r="80" spans="6:6" ht="15" thickBot="1">
      <c r="F80" s="20"/>
    </row>
    <row r="81" spans="6:6" ht="15" thickBot="1">
      <c r="F81" s="20"/>
    </row>
    <row r="82" spans="6:6" ht="15" thickBot="1">
      <c r="F82" s="20"/>
    </row>
    <row r="83" spans="6:6" ht="15" thickBot="1">
      <c r="F83" s="20"/>
    </row>
    <row r="84" spans="6:6" ht="15" thickBot="1">
      <c r="F84" s="20"/>
    </row>
    <row r="85" spans="6:6" ht="15" thickBot="1">
      <c r="F85" s="20"/>
    </row>
    <row r="86" spans="6:6" ht="15" thickBot="1">
      <c r="F86" s="20"/>
    </row>
    <row r="87" spans="6:6" ht="15" thickBot="1">
      <c r="F87" s="20"/>
    </row>
    <row r="88" spans="6:6" ht="15" thickBot="1">
      <c r="F88" s="20"/>
    </row>
    <row r="89" spans="6:6" ht="15" thickBot="1">
      <c r="F89" s="20"/>
    </row>
    <row r="90" spans="6:6" ht="15" thickBot="1">
      <c r="F90" s="20"/>
    </row>
    <row r="91" spans="6:6" ht="15" thickBot="1">
      <c r="F91" s="20"/>
    </row>
    <row r="92" spans="6:6" ht="15" thickBot="1">
      <c r="F92" s="20"/>
    </row>
    <row r="93" spans="6:6" ht="15" thickBot="1">
      <c r="F93" s="20"/>
    </row>
    <row r="94" spans="6:6" ht="15" thickBot="1">
      <c r="F94" s="20"/>
    </row>
    <row r="95" spans="6:6" ht="15" thickBot="1">
      <c r="F95" s="20"/>
    </row>
    <row r="96" spans="6:6" ht="15" thickBot="1">
      <c r="F96" s="20"/>
    </row>
    <row r="97" spans="6:6" ht="15" thickBot="1">
      <c r="F97" s="20"/>
    </row>
    <row r="98" spans="6:6" ht="15" thickBot="1">
      <c r="F98" s="20"/>
    </row>
    <row r="99" spans="6:6" ht="15" thickBot="1">
      <c r="F99" s="20"/>
    </row>
    <row r="100" spans="6:6" ht="15" thickBot="1">
      <c r="F100" s="20"/>
    </row>
    <row r="101" spans="6:6" ht="15" thickBot="1">
      <c r="F101" s="20"/>
    </row>
    <row r="102" spans="6:6" ht="15" thickBot="1">
      <c r="F102" s="20"/>
    </row>
    <row r="103" spans="6:6" ht="15" thickBot="1">
      <c r="F103" s="20"/>
    </row>
    <row r="104" spans="6:6" ht="15" thickBot="1">
      <c r="F104" s="20"/>
    </row>
    <row r="105" spans="6:6" ht="15" thickBot="1">
      <c r="F105" s="20"/>
    </row>
    <row r="106" spans="6:6" ht="15" thickBot="1">
      <c r="F106" s="20"/>
    </row>
    <row r="107" spans="6:6" ht="15" thickBot="1">
      <c r="F107" s="20"/>
    </row>
    <row r="108" spans="6:6" ht="15" thickBot="1">
      <c r="F108" s="20"/>
    </row>
    <row r="109" spans="6:6" ht="15" thickBot="1">
      <c r="F109" s="20"/>
    </row>
    <row r="110" spans="6:6" ht="15" thickBot="1">
      <c r="F110" s="20"/>
    </row>
    <row r="111" spans="6:6" ht="15" thickBot="1">
      <c r="F111" s="20"/>
    </row>
    <row r="112" spans="6:6" ht="15" thickBot="1">
      <c r="F112" s="20"/>
    </row>
    <row r="113" spans="6:6" ht="15" thickBot="1">
      <c r="F113" s="20"/>
    </row>
    <row r="114" spans="6:6" ht="15" thickBot="1">
      <c r="F114" s="20"/>
    </row>
    <row r="115" spans="6:6" ht="15" thickBot="1">
      <c r="F115" s="20"/>
    </row>
    <row r="116" spans="6:6" ht="15" thickBot="1">
      <c r="F116" s="20"/>
    </row>
    <row r="117" spans="6:6" ht="15" thickBot="1">
      <c r="F117" s="20"/>
    </row>
    <row r="118" spans="6:6" ht="15" thickBot="1">
      <c r="F118" s="20"/>
    </row>
    <row r="119" spans="6:6" ht="15" thickBot="1">
      <c r="F119" s="20"/>
    </row>
    <row r="120" spans="6:6" ht="15" thickBot="1">
      <c r="F120" s="20"/>
    </row>
    <row r="121" spans="6:6" ht="15" thickBot="1">
      <c r="F121" s="20"/>
    </row>
    <row r="122" spans="6:6" ht="15" thickBot="1">
      <c r="F122" s="20"/>
    </row>
    <row r="123" spans="6:6" ht="15" thickBot="1">
      <c r="F123" s="20"/>
    </row>
    <row r="124" spans="6:6" ht="15" thickBot="1">
      <c r="F124" s="20"/>
    </row>
    <row r="125" spans="6:6" ht="15" thickBot="1">
      <c r="F125" s="20"/>
    </row>
    <row r="126" spans="6:6" ht="15" thickBot="1">
      <c r="F126" s="20"/>
    </row>
    <row r="127" spans="6:6" ht="15" thickBot="1">
      <c r="F127" s="20"/>
    </row>
    <row r="128" spans="6:6" ht="15" thickBot="1">
      <c r="F128" s="20"/>
    </row>
    <row r="129" spans="6:6" ht="15" thickBot="1">
      <c r="F129" s="20"/>
    </row>
    <row r="130" spans="6:6" ht="15" thickBot="1">
      <c r="F130" s="20"/>
    </row>
    <row r="131" spans="6:6" ht="15" thickBot="1">
      <c r="F131" s="20"/>
    </row>
    <row r="132" spans="6:6" ht="15" thickBot="1">
      <c r="F132" s="20"/>
    </row>
    <row r="133" spans="6:6" ht="15" thickBot="1">
      <c r="F133" s="20"/>
    </row>
    <row r="134" spans="6:6" ht="15" thickBot="1">
      <c r="F134" s="20"/>
    </row>
    <row r="135" spans="6:6" ht="15" thickBot="1">
      <c r="F135" s="20"/>
    </row>
    <row r="136" spans="6:6" ht="15" thickBot="1">
      <c r="F136" s="20"/>
    </row>
    <row r="137" spans="6:6" ht="15" thickBot="1">
      <c r="F137" s="20"/>
    </row>
    <row r="138" spans="6:6" ht="15" thickBot="1">
      <c r="F138" s="20"/>
    </row>
    <row r="139" spans="6:6" ht="15" thickBot="1">
      <c r="F139" s="20"/>
    </row>
    <row r="140" spans="6:6" ht="15" thickBot="1">
      <c r="F140" s="20"/>
    </row>
    <row r="141" spans="6:6" ht="15" thickBot="1">
      <c r="F141" s="20"/>
    </row>
    <row r="142" spans="6:6" ht="15" thickBot="1">
      <c r="F142" s="20"/>
    </row>
    <row r="143" spans="6:6" ht="15" thickBot="1">
      <c r="F143" s="20"/>
    </row>
    <row r="144" spans="6:6" ht="15" thickBot="1">
      <c r="F144" s="20"/>
    </row>
    <row r="145" spans="6:6" ht="15" thickBot="1">
      <c r="F145" s="20"/>
    </row>
    <row r="146" spans="6:6" ht="15" thickBot="1">
      <c r="F146" s="20"/>
    </row>
    <row r="147" spans="6:6" ht="15" thickBot="1">
      <c r="F147" s="20"/>
    </row>
    <row r="148" spans="6:6" ht="15" thickBot="1">
      <c r="F148" s="20"/>
    </row>
    <row r="149" spans="6:6" ht="15" thickBot="1">
      <c r="F149" s="20"/>
    </row>
    <row r="150" spans="6:6" ht="15" thickBot="1">
      <c r="F150" s="20"/>
    </row>
    <row r="151" spans="6:6" ht="15" thickBot="1">
      <c r="F151" s="20"/>
    </row>
    <row r="152" spans="6:6" ht="15" thickBot="1">
      <c r="F152" s="20"/>
    </row>
    <row r="153" spans="6:6" ht="15" thickBot="1">
      <c r="F153" s="20"/>
    </row>
    <row r="154" spans="6:6" ht="15" thickBot="1">
      <c r="F154" s="20"/>
    </row>
    <row r="155" spans="6:6" ht="15" thickBot="1">
      <c r="F155" s="20"/>
    </row>
    <row r="156" spans="6:6" ht="15" thickBot="1">
      <c r="F156" s="20"/>
    </row>
    <row r="157" spans="6:6" ht="15" thickBot="1">
      <c r="F157" s="20"/>
    </row>
    <row r="158" spans="6:6" ht="15" thickBot="1">
      <c r="F158" s="20"/>
    </row>
    <row r="159" spans="6:6" ht="15" thickBot="1">
      <c r="F159" s="20"/>
    </row>
    <row r="160" spans="6:6" ht="15" thickBot="1">
      <c r="F160" s="20"/>
    </row>
    <row r="161" spans="6:6" ht="15" thickBot="1">
      <c r="F161" s="20"/>
    </row>
    <row r="162" spans="6:6" ht="15" thickBot="1">
      <c r="F162" s="20"/>
    </row>
    <row r="163" spans="6:6" ht="15" thickBot="1">
      <c r="F163" s="20"/>
    </row>
    <row r="164" spans="6:6" ht="15" thickBot="1">
      <c r="F164" s="20"/>
    </row>
    <row r="165" spans="6:6" ht="15" thickBot="1">
      <c r="F165" s="20"/>
    </row>
    <row r="166" spans="6:6" ht="15" thickBot="1">
      <c r="F166" s="20"/>
    </row>
    <row r="167" spans="6:6" ht="15" thickBot="1">
      <c r="F167" s="20"/>
    </row>
    <row r="168" spans="6:6" ht="15" thickBot="1">
      <c r="F168" s="20"/>
    </row>
    <row r="169" spans="6:6" ht="15" thickBot="1">
      <c r="F169" s="20"/>
    </row>
    <row r="170" spans="6:6" ht="15" thickBot="1">
      <c r="F170" s="20"/>
    </row>
    <row r="171" spans="6:6" ht="15" thickBot="1">
      <c r="F171" s="20"/>
    </row>
    <row r="172" spans="6:6" ht="15" thickBot="1">
      <c r="F172" s="20"/>
    </row>
    <row r="173" spans="6:6" ht="15" thickBot="1">
      <c r="F173" s="20"/>
    </row>
    <row r="174" spans="6:6" ht="15" thickBot="1">
      <c r="F174" s="20"/>
    </row>
    <row r="175" spans="6:6" ht="15" thickBot="1">
      <c r="F175" s="20"/>
    </row>
    <row r="176" spans="6:6" ht="15" thickBot="1">
      <c r="F176" s="20"/>
    </row>
    <row r="177" spans="6:6" ht="15" thickBot="1">
      <c r="F177" s="20"/>
    </row>
    <row r="178" spans="6:6" ht="15" thickBot="1">
      <c r="F178" s="20"/>
    </row>
    <row r="179" spans="6:6" ht="15" thickBot="1">
      <c r="F179" s="20"/>
    </row>
    <row r="180" spans="6:6" ht="15" thickBot="1">
      <c r="F180" s="20"/>
    </row>
    <row r="181" spans="6:6" ht="15" thickBot="1">
      <c r="F181" s="20"/>
    </row>
    <row r="182" spans="6:6" ht="15" thickBot="1">
      <c r="F182" s="20"/>
    </row>
    <row r="183" spans="6:6" ht="15" thickBot="1">
      <c r="F183" s="20"/>
    </row>
    <row r="184" spans="6:6" ht="15" thickBot="1">
      <c r="F184" s="20"/>
    </row>
    <row r="185" spans="6:6" ht="15" thickBot="1">
      <c r="F185" s="20"/>
    </row>
    <row r="186" spans="6:6" ht="15" thickBot="1">
      <c r="F186" s="20"/>
    </row>
    <row r="187" spans="6:6" ht="15" thickBot="1">
      <c r="F187" s="20"/>
    </row>
    <row r="188" spans="6:6" ht="15" thickBot="1">
      <c r="F188" s="20"/>
    </row>
    <row r="189" spans="6:6" ht="15" thickBot="1">
      <c r="F189" s="20"/>
    </row>
    <row r="190" spans="6:6" ht="15" thickBot="1">
      <c r="F190" s="20"/>
    </row>
    <row r="191" spans="6:6" ht="15" thickBot="1">
      <c r="F191" s="20"/>
    </row>
    <row r="192" spans="6:6" ht="15" thickBot="1">
      <c r="F192" s="20"/>
    </row>
    <row r="193" spans="6:6" ht="15" thickBot="1">
      <c r="F193" s="20"/>
    </row>
    <row r="194" spans="6:6" ht="15" thickBot="1">
      <c r="F194" s="20"/>
    </row>
    <row r="195" spans="6:6" ht="15" thickBot="1">
      <c r="F195" s="20"/>
    </row>
    <row r="196" spans="6:6" ht="15" thickBot="1">
      <c r="F196" s="20"/>
    </row>
    <row r="197" spans="6:6" ht="15" thickBot="1">
      <c r="F197" s="20"/>
    </row>
    <row r="198" spans="6:6" ht="15" thickBot="1">
      <c r="F198" s="20"/>
    </row>
    <row r="199" spans="6:6" ht="15" thickBot="1">
      <c r="F199" s="20"/>
    </row>
    <row r="200" spans="6:6" ht="15" thickBot="1">
      <c r="F200" s="20"/>
    </row>
    <row r="201" spans="6:6" ht="15" thickBot="1">
      <c r="F201" s="20"/>
    </row>
    <row r="202" spans="6:6" ht="15" thickBot="1">
      <c r="F202" s="20"/>
    </row>
    <row r="203" spans="6:6" ht="15" thickBot="1">
      <c r="F203" s="20"/>
    </row>
    <row r="204" spans="6:6" ht="15" thickBot="1">
      <c r="F204" s="20"/>
    </row>
    <row r="205" spans="6:6" ht="15" thickBot="1">
      <c r="F205" s="20"/>
    </row>
    <row r="206" spans="6:6" ht="15" thickBot="1">
      <c r="F206" s="20"/>
    </row>
    <row r="207" spans="6:6" ht="15" thickBot="1">
      <c r="F207" s="20"/>
    </row>
    <row r="208" spans="6:6" ht="15" thickBot="1">
      <c r="F208" s="20"/>
    </row>
    <row r="209" spans="6:6" ht="15" thickBot="1">
      <c r="F209" s="20"/>
    </row>
    <row r="210" spans="6:6" ht="15" thickBot="1">
      <c r="F210" s="20"/>
    </row>
    <row r="211" spans="6:6" ht="15" thickBot="1">
      <c r="F211" s="20"/>
    </row>
    <row r="212" spans="6:6" ht="15" thickBot="1">
      <c r="F212" s="20"/>
    </row>
    <row r="213" spans="6:6" ht="15" thickBot="1">
      <c r="F213" s="20"/>
    </row>
    <row r="214" spans="6:6" ht="15" thickBot="1">
      <c r="F214" s="20"/>
    </row>
    <row r="215" spans="6:6" ht="15" thickBot="1">
      <c r="F215" s="20"/>
    </row>
    <row r="216" spans="6:6" ht="15" thickBot="1">
      <c r="F216" s="20"/>
    </row>
    <row r="217" spans="6:6" ht="15" thickBot="1">
      <c r="F217" s="20"/>
    </row>
    <row r="218" spans="6:6" ht="15" thickBot="1">
      <c r="F218" s="20"/>
    </row>
    <row r="219" spans="6:6" ht="15" thickBot="1">
      <c r="F219" s="20"/>
    </row>
    <row r="220" spans="6:6" ht="15" thickBot="1">
      <c r="F220" s="20"/>
    </row>
    <row r="221" spans="6:6" ht="15" thickBot="1">
      <c r="F221" s="20"/>
    </row>
    <row r="222" spans="6:6" ht="15" thickBot="1">
      <c r="F222" s="20"/>
    </row>
    <row r="223" spans="6:6" ht="15" thickBot="1">
      <c r="F223" s="20"/>
    </row>
    <row r="224" spans="6:6" ht="15" thickBot="1">
      <c r="F224" s="20"/>
    </row>
    <row r="225" spans="6:6" ht="15" thickBot="1">
      <c r="F225" s="20"/>
    </row>
    <row r="226" spans="6:6" ht="15" thickBot="1">
      <c r="F226" s="20"/>
    </row>
    <row r="227" spans="6:6" ht="15" thickBot="1">
      <c r="F227" s="20"/>
    </row>
    <row r="228" spans="6:6" ht="15" thickBot="1">
      <c r="F228" s="20"/>
    </row>
    <row r="229" spans="6:6" ht="15" thickBot="1">
      <c r="F229" s="20"/>
    </row>
    <row r="230" spans="6:6" ht="15" thickBot="1">
      <c r="F230" s="20"/>
    </row>
    <row r="231" spans="6:6" ht="15" thickBot="1">
      <c r="F231" s="20"/>
    </row>
    <row r="232" spans="6:6" ht="15" thickBot="1">
      <c r="F232" s="20"/>
    </row>
    <row r="233" spans="6:6" ht="15" thickBot="1">
      <c r="F233" s="20"/>
    </row>
    <row r="234" spans="6:6" ht="15" thickBot="1">
      <c r="F234" s="20"/>
    </row>
    <row r="235" spans="6:6" ht="15" thickBot="1">
      <c r="F235" s="20"/>
    </row>
    <row r="236" spans="6:6" ht="15" thickBot="1">
      <c r="F236" s="20"/>
    </row>
    <row r="237" spans="6:6" ht="15" thickBot="1">
      <c r="F237" s="20"/>
    </row>
    <row r="238" spans="6:6" ht="15" thickBot="1">
      <c r="F238" s="20"/>
    </row>
    <row r="239" spans="6:6" ht="15" thickBot="1">
      <c r="F239" s="20"/>
    </row>
    <row r="240" spans="6:6" ht="15" thickBot="1">
      <c r="F240" s="20"/>
    </row>
    <row r="241" spans="6:6" ht="15" thickBot="1">
      <c r="F241" s="20"/>
    </row>
    <row r="242" spans="6:6" ht="15" thickBot="1">
      <c r="F242" s="20"/>
    </row>
    <row r="243" spans="6:6" ht="15" thickBot="1">
      <c r="F243" s="20"/>
    </row>
    <row r="244" spans="6:6" ht="15" thickBot="1">
      <c r="F244" s="20"/>
    </row>
    <row r="245" spans="6:6" ht="15" thickBot="1">
      <c r="F245" s="20"/>
    </row>
    <row r="246" spans="6:6" ht="15" thickBot="1">
      <c r="F246" s="20"/>
    </row>
    <row r="247" spans="6:6" ht="15" thickBot="1">
      <c r="F247" s="20"/>
    </row>
    <row r="248" spans="6:6" ht="15" thickBot="1">
      <c r="F248" s="20"/>
    </row>
    <row r="249" spans="6:6" ht="15" thickBot="1">
      <c r="F249" s="20"/>
    </row>
    <row r="250" spans="6:6" ht="15" thickBot="1">
      <c r="F250" s="20"/>
    </row>
    <row r="251" spans="6:6" ht="15" thickBot="1">
      <c r="F251" s="20"/>
    </row>
    <row r="252" spans="6:6" ht="15" thickBot="1">
      <c r="F252" s="20"/>
    </row>
    <row r="253" spans="6:6" ht="15" thickBot="1">
      <c r="F253" s="20"/>
    </row>
    <row r="254" spans="6:6" ht="15" thickBot="1">
      <c r="F254" s="20"/>
    </row>
    <row r="255" spans="6:6" ht="15" thickBot="1">
      <c r="F255" s="20"/>
    </row>
    <row r="256" spans="6:6" ht="15" thickBot="1">
      <c r="F256" s="20"/>
    </row>
    <row r="257" spans="6:6" ht="15" thickBot="1">
      <c r="F257" s="20"/>
    </row>
    <row r="258" spans="6:6" ht="15" thickBot="1">
      <c r="F258" s="20"/>
    </row>
    <row r="259" spans="6:6" ht="15" thickBot="1">
      <c r="F259" s="20"/>
    </row>
    <row r="260" spans="6:6" ht="15" thickBot="1">
      <c r="F260" s="20"/>
    </row>
    <row r="261" spans="6:6" ht="15" thickBot="1">
      <c r="F261" s="20"/>
    </row>
    <row r="262" spans="6:6" ht="15" thickBot="1">
      <c r="F262" s="20"/>
    </row>
    <row r="263" spans="6:6" ht="15" thickBot="1">
      <c r="F263" s="20"/>
    </row>
    <row r="264" spans="6:6" ht="15" thickBot="1">
      <c r="F264" s="20"/>
    </row>
    <row r="265" spans="6:6" ht="15" thickBot="1">
      <c r="F265" s="20"/>
    </row>
    <row r="266" spans="6:6" ht="15" thickBot="1">
      <c r="F266" s="20"/>
    </row>
    <row r="267" spans="6:6" ht="15" thickBot="1">
      <c r="F267" s="20"/>
    </row>
    <row r="268" spans="6:6" ht="15" thickBot="1">
      <c r="F268" s="20"/>
    </row>
    <row r="269" spans="6:6" ht="15" thickBot="1">
      <c r="F269" s="20"/>
    </row>
    <row r="270" spans="6:6" ht="15" thickBot="1">
      <c r="F270" s="20"/>
    </row>
    <row r="271" spans="6:6" ht="15" thickBot="1">
      <c r="F271" s="20"/>
    </row>
    <row r="272" spans="6:6" ht="15" thickBot="1">
      <c r="F272" s="20"/>
    </row>
    <row r="273" spans="6:6" ht="15" thickBot="1">
      <c r="F273" s="20"/>
    </row>
    <row r="274" spans="6:6" ht="15" thickBot="1">
      <c r="F274" s="20"/>
    </row>
    <row r="275" spans="6:6" ht="15" thickBot="1">
      <c r="F275" s="20"/>
    </row>
    <row r="276" spans="6:6" ht="15" thickBot="1">
      <c r="F276" s="20"/>
    </row>
    <row r="277" spans="6:6" ht="15" thickBot="1">
      <c r="F277" s="20"/>
    </row>
    <row r="278" spans="6:6" ht="15" thickBot="1">
      <c r="F278" s="20"/>
    </row>
    <row r="279" spans="6:6" ht="15" thickBot="1">
      <c r="F279" s="20"/>
    </row>
    <row r="280" spans="6:6" ht="15" thickBot="1">
      <c r="F280" s="20"/>
    </row>
    <row r="281" spans="6:6" ht="15" thickBot="1">
      <c r="F281" s="20"/>
    </row>
    <row r="282" spans="6:6" ht="15" thickBot="1">
      <c r="F282" s="20"/>
    </row>
    <row r="283" spans="6:6" ht="15" thickBot="1">
      <c r="F283" s="20"/>
    </row>
    <row r="284" spans="6:6" ht="15" thickBot="1">
      <c r="F284" s="20"/>
    </row>
    <row r="285" spans="6:6" ht="15" thickBot="1">
      <c r="F285" s="20"/>
    </row>
    <row r="286" spans="6:6" ht="15" thickBot="1">
      <c r="F286" s="20"/>
    </row>
    <row r="287" spans="6:6" ht="15" thickBot="1">
      <c r="F287" s="20"/>
    </row>
    <row r="288" spans="6:6" ht="15" thickBot="1">
      <c r="F288" s="20"/>
    </row>
    <row r="289" spans="6:6" ht="15" thickBot="1">
      <c r="F289" s="20"/>
    </row>
    <row r="290" spans="6:6" ht="15" thickBot="1">
      <c r="F290" s="20"/>
    </row>
    <row r="291" spans="6:6" ht="15" thickBot="1">
      <c r="F291" s="20"/>
    </row>
    <row r="292" spans="6:6" ht="15" thickBot="1">
      <c r="F292" s="20"/>
    </row>
    <row r="293" spans="6:6" ht="15" thickBot="1">
      <c r="F293" s="20"/>
    </row>
    <row r="294" spans="6:6" ht="15" thickBot="1">
      <c r="F294" s="20"/>
    </row>
    <row r="295" spans="6:6" ht="15" thickBot="1">
      <c r="F295" s="20"/>
    </row>
    <row r="296" spans="6:6" ht="15" thickBot="1">
      <c r="F296" s="20"/>
    </row>
    <row r="297" spans="6:6" ht="15" thickBot="1">
      <c r="F297" s="20"/>
    </row>
    <row r="298" spans="6:6" ht="15" thickBot="1">
      <c r="F298" s="20"/>
    </row>
    <row r="299" spans="6:6" ht="15" thickBot="1">
      <c r="F299" s="20"/>
    </row>
    <row r="300" spans="6:6" ht="15" thickBot="1">
      <c r="F300" s="20"/>
    </row>
    <row r="301" spans="6:6" ht="15" thickBot="1">
      <c r="F301" s="20"/>
    </row>
    <row r="302" spans="6:6" ht="15" thickBot="1">
      <c r="F302" s="20"/>
    </row>
    <row r="303" spans="6:6" ht="15" thickBot="1">
      <c r="F303" s="20"/>
    </row>
    <row r="304" spans="6:6" ht="15" thickBot="1">
      <c r="F304" s="20"/>
    </row>
    <row r="305" spans="6:6" ht="15" thickBot="1">
      <c r="F305" s="20"/>
    </row>
    <row r="306" spans="6:6" ht="15" thickBot="1">
      <c r="F306" s="20"/>
    </row>
    <row r="307" spans="6:6" ht="15" thickBot="1">
      <c r="F307" s="20"/>
    </row>
    <row r="308" spans="6:6" ht="15" thickBot="1">
      <c r="F308" s="20"/>
    </row>
    <row r="309" spans="6:6" ht="15" thickBot="1">
      <c r="F309" s="20"/>
    </row>
    <row r="310" spans="6:6" ht="15" thickBot="1">
      <c r="F310" s="20"/>
    </row>
    <row r="311" spans="6:6" ht="15" thickBot="1">
      <c r="F311" s="20"/>
    </row>
    <row r="312" spans="6:6" ht="15" thickBot="1">
      <c r="F312" s="20"/>
    </row>
    <row r="313" spans="6:6" ht="15" thickBot="1">
      <c r="F313" s="20"/>
    </row>
    <row r="314" spans="6:6" ht="15" thickBot="1">
      <c r="F314" s="20"/>
    </row>
    <row r="315" spans="6:6" ht="15" thickBot="1">
      <c r="F315" s="20"/>
    </row>
    <row r="316" spans="6:6" ht="15" thickBot="1">
      <c r="F316" s="20"/>
    </row>
    <row r="317" spans="6:6" ht="15" thickBot="1">
      <c r="F317" s="20"/>
    </row>
    <row r="318" spans="6:6" ht="15" thickBot="1">
      <c r="F318" s="20"/>
    </row>
    <row r="319" spans="6:6" ht="15" thickBot="1">
      <c r="F319" s="20"/>
    </row>
    <row r="320" spans="6:6" ht="15" thickBot="1">
      <c r="F320" s="20"/>
    </row>
    <row r="321" spans="6:6" ht="15" thickBot="1">
      <c r="F321" s="20"/>
    </row>
    <row r="322" spans="6:6" ht="15" thickBot="1">
      <c r="F322" s="20"/>
    </row>
    <row r="323" spans="6:6" ht="15" thickBot="1">
      <c r="F323" s="20"/>
    </row>
    <row r="324" spans="6:6" ht="15" thickBot="1">
      <c r="F324" s="20"/>
    </row>
    <row r="325" spans="6:6" ht="15" thickBot="1">
      <c r="F325" s="20"/>
    </row>
    <row r="326" spans="6:6" ht="15" thickBot="1">
      <c r="F326" s="20"/>
    </row>
    <row r="327" spans="6:6" ht="15" thickBot="1">
      <c r="F327" s="20"/>
    </row>
    <row r="328" spans="6:6" ht="15" thickBot="1">
      <c r="F328" s="20"/>
    </row>
    <row r="329" spans="6:6" ht="15" thickBot="1">
      <c r="F329" s="20"/>
    </row>
    <row r="330" spans="6:6" ht="15" thickBot="1">
      <c r="F330" s="20"/>
    </row>
    <row r="331" spans="6:6" ht="15" thickBot="1">
      <c r="F331" s="20"/>
    </row>
    <row r="332" spans="6:6" ht="15" thickBot="1">
      <c r="F332" s="20"/>
    </row>
    <row r="333" spans="6:6" ht="15" thickBot="1">
      <c r="F333" s="20"/>
    </row>
    <row r="334" spans="6:6" ht="15" thickBot="1">
      <c r="F334" s="20"/>
    </row>
    <row r="335" spans="6:6" ht="15" thickBot="1">
      <c r="F335" s="20"/>
    </row>
    <row r="336" spans="6:6" ht="15" thickBot="1">
      <c r="F336" s="20"/>
    </row>
    <row r="337" spans="6:6" ht="15" thickBot="1">
      <c r="F337" s="20"/>
    </row>
    <row r="338" spans="6:6" ht="15" thickBot="1">
      <c r="F338" s="20"/>
    </row>
    <row r="339" spans="6:6" ht="15" thickBot="1">
      <c r="F339" s="20"/>
    </row>
    <row r="340" spans="6:6" ht="15" thickBot="1">
      <c r="F340" s="20"/>
    </row>
    <row r="341" spans="6:6" ht="15" thickBot="1">
      <c r="F341" s="20"/>
    </row>
    <row r="342" spans="6:6" ht="15" thickBot="1">
      <c r="F342" s="20"/>
    </row>
    <row r="343" spans="6:6" ht="15" thickBot="1">
      <c r="F343" s="20"/>
    </row>
    <row r="344" spans="6:6" ht="15" thickBot="1">
      <c r="F344" s="20"/>
    </row>
    <row r="345" spans="6:6" ht="15" thickBot="1">
      <c r="F345" s="20"/>
    </row>
    <row r="346" spans="6:6" ht="15" thickBot="1">
      <c r="F346" s="20"/>
    </row>
    <row r="347" spans="6:6" ht="15" thickBot="1">
      <c r="F347" s="20"/>
    </row>
    <row r="348" spans="6:6" ht="15" thickBot="1">
      <c r="F348" s="20"/>
    </row>
    <row r="349" spans="6:6" ht="15" thickBot="1">
      <c r="F349" s="20"/>
    </row>
    <row r="350" spans="6:6" ht="15" thickBot="1">
      <c r="F350" s="20"/>
    </row>
    <row r="351" spans="6:6" ht="15" thickBot="1">
      <c r="F351" s="20"/>
    </row>
    <row r="352" spans="6:6" ht="15" thickBot="1">
      <c r="F352" s="20"/>
    </row>
    <row r="353" spans="6:6" ht="15" thickBot="1">
      <c r="F353" s="20"/>
    </row>
    <row r="354" spans="6:6" ht="15" thickBot="1">
      <c r="F354" s="20"/>
    </row>
    <row r="355" spans="6:6" ht="15" thickBot="1">
      <c r="F355" s="20"/>
    </row>
    <row r="356" spans="6:6" ht="15" thickBot="1">
      <c r="F356" s="20"/>
    </row>
    <row r="357" spans="6:6" ht="15" thickBot="1">
      <c r="F357" s="20"/>
    </row>
    <row r="358" spans="6:6" ht="15" thickBot="1">
      <c r="F358" s="20"/>
    </row>
    <row r="359" spans="6:6" ht="15" thickBot="1">
      <c r="F359" s="20"/>
    </row>
    <row r="360" spans="6:6" ht="15" thickBot="1">
      <c r="F360" s="20"/>
    </row>
    <row r="361" spans="6:6" ht="15" thickBot="1">
      <c r="F361" s="20"/>
    </row>
    <row r="362" spans="6:6" ht="15" thickBot="1">
      <c r="F362" s="20"/>
    </row>
    <row r="363" spans="6:6" ht="15" thickBot="1">
      <c r="F363" s="20"/>
    </row>
    <row r="364" spans="6:6" ht="15" thickBot="1">
      <c r="F364" s="20"/>
    </row>
    <row r="365" spans="6:6" ht="15" thickBot="1">
      <c r="F365" s="20"/>
    </row>
    <row r="366" spans="6:6" ht="15" thickBot="1">
      <c r="F366" s="20"/>
    </row>
    <row r="367" spans="6:6" ht="15" thickBot="1">
      <c r="F367" s="20"/>
    </row>
    <row r="368" spans="6:6" ht="15" thickBot="1">
      <c r="F368" s="20"/>
    </row>
    <row r="369" spans="6:6" ht="15" thickBot="1">
      <c r="F369" s="20"/>
    </row>
    <row r="370" spans="6:6" ht="15" thickBot="1">
      <c r="F370" s="20"/>
    </row>
    <row r="371" spans="6:6" ht="15" thickBot="1">
      <c r="F371" s="20"/>
    </row>
    <row r="372" spans="6:6" ht="15" thickBot="1">
      <c r="F372" s="20"/>
    </row>
    <row r="373" spans="6:6" ht="15" thickBot="1">
      <c r="F373" s="20"/>
    </row>
    <row r="374" spans="6:6" ht="15" thickBot="1">
      <c r="F374" s="20"/>
    </row>
    <row r="375" spans="6:6" ht="15" thickBot="1">
      <c r="F375" s="20"/>
    </row>
    <row r="376" spans="6:6" ht="15" thickBot="1">
      <c r="F376" s="20"/>
    </row>
    <row r="377" spans="6:6" ht="15" thickBot="1">
      <c r="F377" s="20"/>
    </row>
    <row r="378" spans="6:6" ht="15" thickBot="1">
      <c r="F378" s="20"/>
    </row>
    <row r="379" spans="6:6" ht="15" thickBot="1">
      <c r="F379" s="20"/>
    </row>
    <row r="380" spans="6:6" ht="15" thickBot="1">
      <c r="F380" s="20"/>
    </row>
    <row r="381" spans="6:6" ht="15" thickBot="1">
      <c r="F381" s="20"/>
    </row>
    <row r="382" spans="6:6" ht="15" thickBot="1">
      <c r="F382" s="20"/>
    </row>
    <row r="383" spans="6:6" ht="15" thickBot="1">
      <c r="F383" s="20"/>
    </row>
    <row r="384" spans="6:6" ht="15" thickBot="1">
      <c r="F384" s="20"/>
    </row>
    <row r="385" spans="6:6" ht="15" thickBot="1">
      <c r="F385" s="20"/>
    </row>
    <row r="386" spans="6:6" ht="15" thickBot="1">
      <c r="F386" s="20"/>
    </row>
    <row r="387" spans="6:6" ht="15" thickBot="1">
      <c r="F387" s="20"/>
    </row>
    <row r="388" spans="6:6" ht="15" thickBot="1">
      <c r="F388" s="20"/>
    </row>
    <row r="389" spans="6:6" ht="15" thickBot="1">
      <c r="F389" s="20"/>
    </row>
    <row r="390" spans="6:6" ht="15" thickBot="1">
      <c r="F390" s="20"/>
    </row>
    <row r="391" spans="6:6" ht="15" thickBot="1">
      <c r="F391" s="20"/>
    </row>
    <row r="392" spans="6:6" ht="15" thickBot="1">
      <c r="F392" s="20"/>
    </row>
    <row r="393" spans="6:6" ht="15" thickBot="1">
      <c r="F393" s="20"/>
    </row>
    <row r="394" spans="6:6" ht="15" thickBot="1">
      <c r="F394" s="20"/>
    </row>
    <row r="395" spans="6:6" ht="15" thickBot="1">
      <c r="F395" s="20"/>
    </row>
    <row r="396" spans="6:6" ht="15" thickBot="1">
      <c r="F396" s="20"/>
    </row>
    <row r="397" spans="6:6" ht="15" thickBot="1">
      <c r="F397" s="20"/>
    </row>
    <row r="398" spans="6:6" ht="15" thickBot="1">
      <c r="F398" s="20"/>
    </row>
    <row r="399" spans="6:6" ht="15" thickBot="1">
      <c r="F399" s="20"/>
    </row>
    <row r="400" spans="6:6" ht="15" thickBot="1">
      <c r="F400" s="20"/>
    </row>
    <row r="401" spans="6:6" ht="15" thickBot="1">
      <c r="F401" s="20"/>
    </row>
    <row r="402" spans="6:6" ht="15" thickBot="1">
      <c r="F402" s="20"/>
    </row>
    <row r="403" spans="6:6" ht="15" thickBot="1">
      <c r="F403" s="20"/>
    </row>
    <row r="404" spans="6:6" ht="15" thickBot="1">
      <c r="F404" s="20"/>
    </row>
    <row r="405" spans="6:6" ht="15" thickBot="1">
      <c r="F405" s="20"/>
    </row>
    <row r="406" spans="6:6" ht="15" thickBot="1">
      <c r="F406" s="20"/>
    </row>
    <row r="407" spans="6:6" ht="15" thickBot="1">
      <c r="F407" s="20"/>
    </row>
    <row r="408" spans="6:6" ht="15" thickBot="1">
      <c r="F408" s="20"/>
    </row>
    <row r="409" spans="6:6" ht="15" thickBot="1">
      <c r="F409" s="20"/>
    </row>
    <row r="410" spans="6:6" ht="15" thickBot="1">
      <c r="F410" s="20"/>
    </row>
    <row r="411" spans="6:6" ht="15" thickBot="1">
      <c r="F411" s="20"/>
    </row>
    <row r="412" spans="6:6" ht="15" thickBot="1">
      <c r="F412" s="20"/>
    </row>
    <row r="413" spans="6:6" ht="15" thickBot="1">
      <c r="F413" s="20"/>
    </row>
    <row r="414" spans="6:6" ht="15" thickBot="1">
      <c r="F414" s="20"/>
    </row>
    <row r="415" spans="6:6" ht="15" thickBot="1">
      <c r="F415" s="20"/>
    </row>
    <row r="416" spans="6:6" ht="15" thickBot="1">
      <c r="F416" s="20"/>
    </row>
    <row r="417" spans="6:6" ht="15" thickBot="1">
      <c r="F417" s="20"/>
    </row>
    <row r="418" spans="6:6" ht="15" thickBot="1">
      <c r="F418" s="20"/>
    </row>
    <row r="419" spans="6:6" ht="15" thickBot="1">
      <c r="F419" s="20"/>
    </row>
    <row r="420" spans="6:6" ht="15" thickBot="1">
      <c r="F420" s="20"/>
    </row>
    <row r="421" spans="6:6" ht="15" thickBot="1">
      <c r="F421" s="20"/>
    </row>
    <row r="422" spans="6:6" ht="15" thickBot="1">
      <c r="F422" s="20"/>
    </row>
    <row r="423" spans="6:6" ht="15" thickBot="1">
      <c r="F423" s="20"/>
    </row>
    <row r="424" spans="6:6" ht="15" thickBot="1">
      <c r="F424" s="20"/>
    </row>
    <row r="425" spans="6:6" ht="15" thickBot="1">
      <c r="F425" s="20"/>
    </row>
    <row r="426" spans="6:6" ht="15" thickBot="1">
      <c r="F426" s="20"/>
    </row>
    <row r="427" spans="6:6" ht="15" thickBot="1">
      <c r="F427" s="20"/>
    </row>
    <row r="428" spans="6:6" ht="15" thickBot="1">
      <c r="F428" s="20"/>
    </row>
    <row r="429" spans="6:6" ht="15" thickBot="1">
      <c r="F429" s="20"/>
    </row>
    <row r="430" spans="6:6" ht="15" thickBot="1">
      <c r="F430" s="20"/>
    </row>
    <row r="431" spans="6:6" ht="15" thickBot="1">
      <c r="F431" s="20"/>
    </row>
    <row r="432" spans="6:6" ht="15" thickBot="1">
      <c r="F432" s="20"/>
    </row>
    <row r="433" spans="6:6" ht="15" thickBot="1">
      <c r="F433" s="20"/>
    </row>
    <row r="434" spans="6:6" ht="15" thickBot="1">
      <c r="F434" s="20"/>
    </row>
    <row r="435" spans="6:6" ht="15" thickBot="1">
      <c r="F435" s="20"/>
    </row>
    <row r="436" spans="6:6" ht="15" thickBot="1">
      <c r="F436" s="20"/>
    </row>
    <row r="437" spans="6:6" ht="15" thickBot="1">
      <c r="F437" s="20"/>
    </row>
    <row r="438" spans="6:6" ht="15" thickBot="1">
      <c r="F438" s="20"/>
    </row>
    <row r="439" spans="6:6" ht="15" thickBot="1">
      <c r="F439" s="20"/>
    </row>
    <row r="440" spans="6:6" ht="15" thickBot="1">
      <c r="F440" s="20"/>
    </row>
    <row r="441" spans="6:6" ht="15" thickBot="1">
      <c r="F441" s="20"/>
    </row>
    <row r="442" spans="6:6" ht="15" thickBot="1">
      <c r="F442" s="20"/>
    </row>
    <row r="443" spans="6:6" ht="15" thickBot="1">
      <c r="F443" s="20"/>
    </row>
    <row r="444" spans="6:6" ht="15" thickBot="1">
      <c r="F444" s="20"/>
    </row>
    <row r="445" spans="6:6" ht="15" thickBot="1">
      <c r="F445" s="20"/>
    </row>
    <row r="446" spans="6:6" ht="15" thickBot="1">
      <c r="F446" s="20"/>
    </row>
    <row r="447" spans="6:6" ht="15" thickBot="1">
      <c r="F447" s="20"/>
    </row>
    <row r="448" spans="6:6" ht="15" thickBot="1">
      <c r="F448" s="20"/>
    </row>
    <row r="449" spans="6:6" ht="15" thickBot="1">
      <c r="F449" s="20"/>
    </row>
    <row r="450" spans="6:6" ht="15" thickBot="1">
      <c r="F450" s="20"/>
    </row>
    <row r="451" spans="6:6" ht="15" thickBot="1">
      <c r="F451" s="20"/>
    </row>
    <row r="452" spans="6:6" ht="15" thickBot="1">
      <c r="F452" s="20"/>
    </row>
    <row r="453" spans="6:6" ht="15" thickBot="1">
      <c r="F453" s="20"/>
    </row>
    <row r="454" spans="6:6" ht="15" thickBot="1">
      <c r="F454" s="20"/>
    </row>
    <row r="455" spans="6:6" ht="15" thickBot="1">
      <c r="F455" s="20"/>
    </row>
    <row r="456" spans="6:6" ht="15" thickBot="1">
      <c r="F456" s="20"/>
    </row>
    <row r="457" spans="6:6" ht="15" thickBot="1">
      <c r="F457" s="20"/>
    </row>
    <row r="458" spans="6:6" ht="15" thickBot="1">
      <c r="F458" s="20"/>
    </row>
    <row r="459" spans="6:6" ht="15" thickBot="1">
      <c r="F459" s="20"/>
    </row>
    <row r="460" spans="6:6" ht="15" thickBot="1">
      <c r="F460" s="20"/>
    </row>
    <row r="461" spans="6:6" ht="15" thickBot="1">
      <c r="F461" s="20"/>
    </row>
    <row r="462" spans="6:6" ht="15" thickBot="1">
      <c r="F462" s="20"/>
    </row>
    <row r="463" spans="6:6" ht="15" thickBot="1">
      <c r="F463" s="20"/>
    </row>
    <row r="464" spans="6:6" ht="15" thickBot="1">
      <c r="F464" s="20"/>
    </row>
    <row r="465" spans="6:6" ht="15" thickBot="1">
      <c r="F465" s="20"/>
    </row>
    <row r="466" spans="6:6" ht="15" thickBot="1">
      <c r="F466" s="20"/>
    </row>
    <row r="467" spans="6:6" ht="15" thickBot="1">
      <c r="F467" s="20"/>
    </row>
    <row r="468" spans="6:6" ht="15" thickBot="1">
      <c r="F468" s="20"/>
    </row>
    <row r="469" spans="6:6" ht="15" thickBot="1">
      <c r="F469" s="20"/>
    </row>
    <row r="470" spans="6:6" ht="15" thickBot="1">
      <c r="F470" s="20"/>
    </row>
    <row r="471" spans="6:6" ht="15" thickBot="1">
      <c r="F471" s="20"/>
    </row>
    <row r="472" spans="6:6" ht="15" thickBot="1">
      <c r="F472" s="20"/>
    </row>
    <row r="473" spans="6:6" ht="15" thickBot="1">
      <c r="F473" s="20"/>
    </row>
    <row r="474" spans="6:6" ht="15" thickBot="1">
      <c r="F474" s="20"/>
    </row>
    <row r="475" spans="6:6" ht="15" thickBot="1">
      <c r="F475" s="20"/>
    </row>
    <row r="476" spans="6:6" ht="15" thickBot="1">
      <c r="F476" s="20"/>
    </row>
    <row r="477" spans="6:6" ht="15" thickBot="1">
      <c r="F477" s="20"/>
    </row>
    <row r="478" spans="6:6" ht="15" thickBot="1">
      <c r="F478" s="20"/>
    </row>
    <row r="479" spans="6:6" ht="15" thickBot="1">
      <c r="F479" s="20"/>
    </row>
    <row r="480" spans="6:6" ht="15" thickBot="1">
      <c r="F480" s="20"/>
    </row>
    <row r="481" spans="6:6" ht="15" thickBot="1">
      <c r="F481" s="20"/>
    </row>
    <row r="482" spans="6:6" ht="15" thickBot="1">
      <c r="F482" s="20"/>
    </row>
    <row r="483" spans="6:6" ht="15" thickBot="1">
      <c r="F483" s="20"/>
    </row>
    <row r="484" spans="6:6" ht="15" thickBot="1">
      <c r="F484" s="20"/>
    </row>
    <row r="485" spans="6:6" ht="15" thickBot="1">
      <c r="F485" s="20"/>
    </row>
    <row r="486" spans="6:6" ht="15" thickBot="1">
      <c r="F486" s="20"/>
    </row>
    <row r="487" spans="6:6" ht="15" thickBot="1">
      <c r="F487" s="20"/>
    </row>
    <row r="488" spans="6:6" ht="15" thickBot="1">
      <c r="F488" s="20"/>
    </row>
    <row r="489" spans="6:6" ht="15" thickBot="1">
      <c r="F489" s="20"/>
    </row>
    <row r="490" spans="6:6" ht="15" thickBot="1">
      <c r="F490" s="20"/>
    </row>
    <row r="491" spans="6:6" ht="15" thickBot="1">
      <c r="F491" s="20"/>
    </row>
    <row r="492" spans="6:6" ht="15" thickBot="1">
      <c r="F492" s="20"/>
    </row>
    <row r="493" spans="6:6" ht="15" thickBot="1">
      <c r="F493" s="20"/>
    </row>
    <row r="494" spans="6:6" ht="15" thickBot="1">
      <c r="F494" s="20"/>
    </row>
    <row r="495" spans="6:6" ht="15" thickBot="1">
      <c r="F495" s="20"/>
    </row>
    <row r="496" spans="6:6" ht="15" thickBot="1">
      <c r="F496" s="20"/>
    </row>
    <row r="497" spans="6:6" ht="15" thickBot="1">
      <c r="F497" s="20"/>
    </row>
    <row r="498" spans="6:6" ht="15" thickBot="1">
      <c r="F498" s="20"/>
    </row>
    <row r="499" spans="6:6" ht="15" thickBot="1">
      <c r="F499" s="20"/>
    </row>
    <row r="500" spans="6:6" ht="15" thickBot="1">
      <c r="F500" s="20"/>
    </row>
    <row r="501" spans="6:6" ht="15" thickBot="1">
      <c r="F501" s="20"/>
    </row>
    <row r="502" spans="6:6" ht="15" thickBot="1">
      <c r="F502" s="20"/>
    </row>
    <row r="503" spans="6:6" ht="15" thickBot="1">
      <c r="F503" s="20"/>
    </row>
    <row r="504" spans="6:6" ht="15" thickBot="1">
      <c r="F504" s="20"/>
    </row>
    <row r="505" spans="6:6" ht="15" thickBot="1">
      <c r="F505" s="20"/>
    </row>
    <row r="506" spans="6:6" ht="15" thickBot="1">
      <c r="F506" s="20"/>
    </row>
    <row r="507" spans="6:6" ht="15" thickBot="1">
      <c r="F507" s="20"/>
    </row>
    <row r="508" spans="6:6" ht="15" thickBot="1">
      <c r="F508" s="20"/>
    </row>
    <row r="509" spans="6:6" ht="15" thickBot="1">
      <c r="F509" s="20"/>
    </row>
    <row r="510" spans="6:6" ht="15" thickBot="1">
      <c r="F510" s="20"/>
    </row>
    <row r="511" spans="6:6" ht="15" thickBot="1">
      <c r="F511" s="20"/>
    </row>
    <row r="512" spans="6:6" ht="15" thickBot="1">
      <c r="F512" s="20"/>
    </row>
    <row r="513" spans="6:6" ht="15" thickBot="1">
      <c r="F513" s="20"/>
    </row>
    <row r="514" spans="6:6" ht="15" thickBot="1">
      <c r="F514" s="20"/>
    </row>
    <row r="515" spans="6:6" ht="15" thickBot="1">
      <c r="F515" s="20"/>
    </row>
    <row r="516" spans="6:6" ht="15" thickBot="1">
      <c r="F516" s="20"/>
    </row>
    <row r="517" spans="6:6" ht="15" thickBot="1">
      <c r="F517" s="20"/>
    </row>
    <row r="518" spans="6:6" ht="15" thickBot="1">
      <c r="F518" s="20"/>
    </row>
    <row r="519" spans="6:6" ht="15" thickBot="1">
      <c r="F519" s="20"/>
    </row>
    <row r="520" spans="6:6" ht="15" thickBot="1">
      <c r="F520" s="20"/>
    </row>
    <row r="521" spans="6:6" ht="15" thickBot="1">
      <c r="F521" s="20"/>
    </row>
    <row r="522" spans="6:6" ht="15" thickBot="1">
      <c r="F522" s="20"/>
    </row>
    <row r="523" spans="6:6" ht="15" thickBot="1">
      <c r="F523" s="20"/>
    </row>
    <row r="524" spans="6:6" ht="15" thickBot="1">
      <c r="F524" s="20"/>
    </row>
    <row r="525" spans="6:6" ht="15" thickBot="1">
      <c r="F525" s="20"/>
    </row>
    <row r="526" spans="6:6" ht="15" thickBot="1">
      <c r="F526" s="20"/>
    </row>
    <row r="527" spans="6:6" ht="15" thickBot="1">
      <c r="F527" s="20"/>
    </row>
    <row r="528" spans="6:6" ht="15" thickBot="1">
      <c r="F528" s="20"/>
    </row>
    <row r="529" spans="6:6" ht="15" thickBot="1">
      <c r="F529" s="20"/>
    </row>
    <row r="530" spans="6:6" ht="15" thickBot="1">
      <c r="F530" s="20"/>
    </row>
    <row r="531" spans="6:6" ht="15" thickBot="1">
      <c r="F531" s="20"/>
    </row>
    <row r="532" spans="6:6" ht="15" thickBot="1">
      <c r="F532" s="20"/>
    </row>
    <row r="533" spans="6:6" ht="15" thickBot="1">
      <c r="F533" s="20"/>
    </row>
    <row r="534" spans="6:6" ht="15" thickBot="1">
      <c r="F534" s="20"/>
    </row>
    <row r="535" spans="6:6" ht="15" thickBot="1">
      <c r="F535" s="20"/>
    </row>
    <row r="536" spans="6:6" ht="15" thickBot="1">
      <c r="F536" s="20"/>
    </row>
    <row r="537" spans="6:6" ht="15" thickBot="1">
      <c r="F537" s="20"/>
    </row>
    <row r="538" spans="6:6" ht="15" thickBot="1">
      <c r="F538" s="20"/>
    </row>
    <row r="539" spans="6:6" ht="15" thickBot="1">
      <c r="F539" s="20"/>
    </row>
    <row r="540" spans="6:6" ht="15" thickBot="1">
      <c r="F540" s="20"/>
    </row>
    <row r="541" spans="6:6" ht="15" thickBot="1">
      <c r="F541" s="20"/>
    </row>
    <row r="542" spans="6:6" ht="15" thickBot="1">
      <c r="F542" s="20"/>
    </row>
    <row r="543" spans="6:6" ht="15" thickBot="1">
      <c r="F543" s="20"/>
    </row>
    <row r="544" spans="6:6" ht="15" thickBot="1">
      <c r="F544" s="20"/>
    </row>
    <row r="545" spans="6:6" ht="15" thickBot="1">
      <c r="F545" s="20"/>
    </row>
    <row r="546" spans="6:6" ht="15" thickBot="1">
      <c r="F546" s="20"/>
    </row>
    <row r="547" spans="6:6" ht="15" thickBot="1">
      <c r="F547" s="20"/>
    </row>
  </sheetData>
  <sortState xmlns:xlrd2="http://schemas.microsoft.com/office/spreadsheetml/2017/richdata2" ref="M2:R26">
    <sortCondition descending="1" ref="M2:M2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499"/>
  <sheetViews>
    <sheetView topLeftCell="AJ1" workbookViewId="0">
      <selection activeCell="AT3" sqref="AT3"/>
    </sheetView>
  </sheetViews>
  <sheetFormatPr defaultRowHeight="14.4"/>
  <cols>
    <col min="1" max="6" width="20.77734375" style="1" customWidth="1"/>
    <col min="7" max="7" width="32.33203125" style="1" customWidth="1"/>
    <col min="8" max="15" width="20.77734375" style="1" customWidth="1"/>
    <col min="16" max="16" width="31.109375" style="1" customWidth="1"/>
    <col min="17" max="17" width="20.77734375" style="1" customWidth="1"/>
    <col min="18" max="24" width="15.77734375" style="1" customWidth="1"/>
    <col min="25" max="25" width="28.88671875" style="1" customWidth="1"/>
    <col min="26" max="33" width="15.77734375" style="1" customWidth="1"/>
    <col min="34" max="34" width="28.21875" style="1" customWidth="1"/>
    <col min="35" max="42" width="15.77734375" style="1" customWidth="1"/>
    <col min="43" max="43" width="28.6640625" style="1" customWidth="1"/>
    <col min="44" max="45" width="15.77734375" style="1" customWidth="1"/>
    <col min="46" max="46" width="24.21875" style="1" customWidth="1"/>
    <col min="47" max="16384" width="8.88671875" style="1"/>
  </cols>
  <sheetData>
    <row r="1" spans="1:47">
      <c r="A1" s="2" t="s">
        <v>23</v>
      </c>
      <c r="B1" s="2"/>
      <c r="C1" s="2"/>
      <c r="D1" s="2"/>
      <c r="E1" s="2"/>
      <c r="F1" s="2"/>
      <c r="G1" s="2"/>
      <c r="H1" s="2"/>
      <c r="J1" s="3" t="s">
        <v>22</v>
      </c>
      <c r="K1" s="3"/>
      <c r="L1" s="3"/>
      <c r="M1" s="3"/>
      <c r="N1" s="3"/>
      <c r="O1" s="3"/>
      <c r="P1" s="3"/>
      <c r="Q1" s="3"/>
      <c r="S1" s="4" t="s">
        <v>24</v>
      </c>
      <c r="T1" s="4"/>
      <c r="U1" s="4"/>
      <c r="V1" s="4"/>
      <c r="W1" s="4"/>
      <c r="X1" s="4"/>
      <c r="Y1" s="4"/>
      <c r="Z1" s="4"/>
      <c r="AB1" s="5" t="s">
        <v>25</v>
      </c>
      <c r="AC1" s="5"/>
      <c r="AD1" s="5"/>
      <c r="AE1" s="5"/>
      <c r="AF1" s="5"/>
      <c r="AG1" s="5"/>
      <c r="AH1" s="5"/>
      <c r="AI1" s="5"/>
      <c r="AK1" s="6" t="s">
        <v>26</v>
      </c>
      <c r="AL1" s="6"/>
      <c r="AM1" s="6"/>
      <c r="AN1" s="6"/>
      <c r="AO1" s="6"/>
      <c r="AP1" s="6"/>
      <c r="AQ1" s="6"/>
      <c r="AR1" s="6"/>
      <c r="AT1" s="13" t="s">
        <v>27</v>
      </c>
      <c r="AU1" s="13"/>
    </row>
    <row r="2" spans="1:47">
      <c r="A2" s="1" t="s">
        <v>0</v>
      </c>
      <c r="B2" s="1" t="s">
        <v>1</v>
      </c>
      <c r="C2" s="1" t="s">
        <v>2</v>
      </c>
      <c r="D2" s="1" t="s">
        <v>3</v>
      </c>
      <c r="E2" s="1" t="s">
        <v>4</v>
      </c>
      <c r="F2" s="1" t="s">
        <v>5</v>
      </c>
      <c r="G2" s="1" t="s">
        <v>16</v>
      </c>
      <c r="H2" s="1" t="s">
        <v>18</v>
      </c>
      <c r="J2" s="1" t="s">
        <v>0</v>
      </c>
      <c r="K2" s="1" t="s">
        <v>1</v>
      </c>
      <c r="L2" s="1" t="s">
        <v>2</v>
      </c>
      <c r="M2" s="1" t="s">
        <v>3</v>
      </c>
      <c r="N2" s="1" t="s">
        <v>4</v>
      </c>
      <c r="O2" s="1" t="s">
        <v>5</v>
      </c>
      <c r="P2" s="1" t="s">
        <v>16</v>
      </c>
      <c r="Q2" s="1" t="s">
        <v>18</v>
      </c>
      <c r="S2" s="1" t="s">
        <v>0</v>
      </c>
      <c r="T2" s="1" t="s">
        <v>1</v>
      </c>
      <c r="U2" s="1" t="s">
        <v>2</v>
      </c>
      <c r="V2" s="1" t="s">
        <v>3</v>
      </c>
      <c r="W2" s="1" t="s">
        <v>4</v>
      </c>
      <c r="X2" s="1" t="s">
        <v>5</v>
      </c>
      <c r="Y2" s="1" t="s">
        <v>16</v>
      </c>
      <c r="Z2" s="1" t="s">
        <v>18</v>
      </c>
      <c r="AB2" s="1" t="s">
        <v>0</v>
      </c>
      <c r="AC2" s="1" t="s">
        <v>1</v>
      </c>
      <c r="AD2" s="1" t="s">
        <v>2</v>
      </c>
      <c r="AE2" s="1" t="s">
        <v>3</v>
      </c>
      <c r="AF2" s="1" t="s">
        <v>4</v>
      </c>
      <c r="AG2" s="1" t="s">
        <v>5</v>
      </c>
      <c r="AH2" s="1" t="s">
        <v>16</v>
      </c>
      <c r="AI2" s="1" t="s">
        <v>18</v>
      </c>
      <c r="AK2" s="1" t="s">
        <v>0</v>
      </c>
      <c r="AL2" s="1" t="s">
        <v>1</v>
      </c>
      <c r="AM2" s="1" t="s">
        <v>2</v>
      </c>
      <c r="AN2" s="1" t="s">
        <v>3</v>
      </c>
      <c r="AO2" s="1" t="s">
        <v>4</v>
      </c>
      <c r="AP2" s="1" t="s">
        <v>5</v>
      </c>
      <c r="AQ2" s="1" t="s">
        <v>16</v>
      </c>
      <c r="AR2" s="1" t="s">
        <v>18</v>
      </c>
      <c r="AT2" s="1" t="s">
        <v>9</v>
      </c>
      <c r="AU2" s="1" t="s">
        <v>28</v>
      </c>
    </row>
    <row r="3" spans="1:47">
      <c r="A3" s="14">
        <v>45198</v>
      </c>
      <c r="B3" s="1">
        <v>614.95000000000005</v>
      </c>
      <c r="C3" s="1">
        <v>621.5</v>
      </c>
      <c r="D3" s="1">
        <v>609.4</v>
      </c>
      <c r="E3" s="1">
        <v>616.25</v>
      </c>
      <c r="F3" s="1">
        <f>(((E3-B3)/B3)*100)</f>
        <v>0.21139930075615163</v>
      </c>
      <c r="G3" s="1">
        <f>_xlfn.VAR.S((Daily!Q2:Q498))</f>
        <v>5.3520754572441534E-5</v>
      </c>
      <c r="H3" s="1">
        <f>(G6/G3)</f>
        <v>92.82276736245349</v>
      </c>
      <c r="J3" s="14">
        <v>45198</v>
      </c>
      <c r="K3" s="1">
        <v>424.95</v>
      </c>
      <c r="L3" s="1">
        <v>424.95</v>
      </c>
      <c r="M3" s="1">
        <v>414.95</v>
      </c>
      <c r="N3" s="1">
        <v>422.35</v>
      </c>
      <c r="O3" s="1">
        <f>((N3-K3)/K3)</f>
        <v>-6.1183668666901191E-3</v>
      </c>
      <c r="P3" s="1">
        <f>_xlfn.VAR.S((Daily!Q2:Q498))</f>
        <v>5.3520754572441534E-5</v>
      </c>
      <c r="Q3" s="1">
        <f>(P6/P3)</f>
        <v>0.54753524877391124</v>
      </c>
      <c r="S3" s="14">
        <v>45198</v>
      </c>
      <c r="T3" s="1">
        <v>3394.2</v>
      </c>
      <c r="U3" s="1">
        <v>3482.5</v>
      </c>
      <c r="V3" s="1">
        <v>3394.2</v>
      </c>
      <c r="W3" s="1">
        <v>3450.4</v>
      </c>
      <c r="X3" s="1">
        <f>((W3-T3)/T3)</f>
        <v>1.6557657179895196E-2</v>
      </c>
      <c r="Y3" s="1">
        <f>_xlfn.VAR.S((Daily!Q2:Q498))</f>
        <v>5.3520754572441534E-5</v>
      </c>
      <c r="Z3" s="1">
        <f>(Y6/Y3)</f>
        <v>0.9062462366489723</v>
      </c>
      <c r="AB3" s="14">
        <v>45198</v>
      </c>
      <c r="AC3" s="1">
        <v>1104.3499999999999</v>
      </c>
      <c r="AD3" s="1">
        <v>1149.9000000000001</v>
      </c>
      <c r="AE3" s="1">
        <v>1085.5</v>
      </c>
      <c r="AF3" s="1">
        <v>1145.3</v>
      </c>
      <c r="AG3" s="1">
        <f>((AF3-AC3)/AC3)</f>
        <v>3.7080635668040068E-2</v>
      </c>
      <c r="AH3" s="1">
        <f>_xlfn.VAR.S((Daily!Q2:Q498))</f>
        <v>5.3520754572441534E-5</v>
      </c>
      <c r="AI3" s="1">
        <f>(AH6/AH3)</f>
        <v>0.7440674216926827</v>
      </c>
      <c r="AK3" s="14">
        <v>45198</v>
      </c>
      <c r="AL3" s="1">
        <v>5269.1</v>
      </c>
      <c r="AM3" s="1">
        <v>5400</v>
      </c>
      <c r="AN3" s="1">
        <v>5235.2</v>
      </c>
      <c r="AO3" s="1">
        <v>5335.5</v>
      </c>
      <c r="AP3" s="1">
        <f>((AO3-AL3)/AL3)</f>
        <v>1.2601772598735957E-2</v>
      </c>
      <c r="AQ3" s="1">
        <f>_xlfn.VAR.S((Daily!Q2:Q498))</f>
        <v>5.3520754572441534E-5</v>
      </c>
      <c r="AR3" s="1">
        <f>(AQ6/AQ3)</f>
        <v>0.29922849268561241</v>
      </c>
      <c r="AT3" s="1">
        <f>((AP9+AH9+Y9+P9+G9)/5)</f>
        <v>-3.1456720112951524E-2</v>
      </c>
      <c r="AU3" s="1">
        <f>(('Portfolio 2'!AR3+'Portfolio 2'!AI3+'Portfolio 2'!Z3+'Portfolio 2'!Q3+'Portfolio 2'!H3)/5)</f>
        <v>19.063968952450935</v>
      </c>
    </row>
    <row r="4" spans="1:47">
      <c r="A4" s="14">
        <v>45197</v>
      </c>
      <c r="B4" s="1">
        <v>616.85</v>
      </c>
      <c r="C4" s="1">
        <v>618.75</v>
      </c>
      <c r="D4" s="1">
        <v>602.70000000000005</v>
      </c>
      <c r="E4" s="1">
        <v>605</v>
      </c>
      <c r="F4" s="1">
        <f>(((E4-B4)/B4)*100)</f>
        <v>-1.9210504985004495</v>
      </c>
      <c r="J4" s="14">
        <v>45197</v>
      </c>
      <c r="K4" s="1">
        <v>427.65</v>
      </c>
      <c r="L4" s="1">
        <v>427.7</v>
      </c>
      <c r="M4" s="1">
        <v>416.3</v>
      </c>
      <c r="N4" s="1">
        <v>417.7</v>
      </c>
      <c r="O4" s="1">
        <f>((N4-K4)/K4)</f>
        <v>-2.3266690050274732E-2</v>
      </c>
      <c r="S4" s="14">
        <v>45197</v>
      </c>
      <c r="T4" s="1">
        <v>3489.95</v>
      </c>
      <c r="U4" s="1">
        <v>3489.95</v>
      </c>
      <c r="V4" s="1">
        <v>3376.4</v>
      </c>
      <c r="W4" s="1">
        <v>3395.1</v>
      </c>
      <c r="X4" s="1">
        <f>((W4-T4)/T4)</f>
        <v>-2.7178039799997111E-2</v>
      </c>
      <c r="AB4" s="14">
        <v>45197</v>
      </c>
      <c r="AC4" s="1">
        <v>1139.95</v>
      </c>
      <c r="AD4" s="1">
        <v>1139.95</v>
      </c>
      <c r="AE4" s="1">
        <v>1118.7</v>
      </c>
      <c r="AF4" s="1">
        <v>1124.0999999999999</v>
      </c>
      <c r="AG4" s="1">
        <f>((AF4-AC4)/AC4)</f>
        <v>-1.3904118601693176E-2</v>
      </c>
      <c r="AK4" s="14">
        <v>45197</v>
      </c>
      <c r="AL4" s="1">
        <v>5299.95</v>
      </c>
      <c r="AM4" s="1">
        <v>5314.5</v>
      </c>
      <c r="AN4" s="1">
        <v>5269.15</v>
      </c>
      <c r="AO4" s="1">
        <v>5297.2</v>
      </c>
      <c r="AP4" s="1">
        <f>((AO4-AL4)/AL4)</f>
        <v>-5.1887281955490146E-4</v>
      </c>
    </row>
    <row r="5" spans="1:47">
      <c r="A5" s="14">
        <v>45196</v>
      </c>
      <c r="B5" s="1">
        <v>618</v>
      </c>
      <c r="C5" s="1">
        <v>618.1</v>
      </c>
      <c r="D5" s="1">
        <v>609.20000000000005</v>
      </c>
      <c r="E5" s="1">
        <v>614.85</v>
      </c>
      <c r="F5" s="1">
        <f>(((E5-B5)/B5)*100)</f>
        <v>-0.509708737864074</v>
      </c>
      <c r="G5" s="1" t="s">
        <v>17</v>
      </c>
      <c r="H5" s="1" t="s">
        <v>38</v>
      </c>
      <c r="J5" s="14">
        <v>45196</v>
      </c>
      <c r="K5" s="1">
        <v>427.85</v>
      </c>
      <c r="L5" s="1">
        <v>434.7</v>
      </c>
      <c r="M5" s="1">
        <v>420</v>
      </c>
      <c r="N5" s="1">
        <v>425.15</v>
      </c>
      <c r="O5" s="1">
        <f>((N5-K5)/K5)</f>
        <v>-6.3106228818512224E-3</v>
      </c>
      <c r="P5" s="1" t="s">
        <v>17</v>
      </c>
      <c r="Q5" s="1" t="s">
        <v>38</v>
      </c>
      <c r="S5" s="14">
        <v>45196</v>
      </c>
      <c r="T5" s="1">
        <v>3406.35</v>
      </c>
      <c r="U5" s="1">
        <v>3467.35</v>
      </c>
      <c r="V5" s="1">
        <v>3379.05</v>
      </c>
      <c r="W5" s="1">
        <v>3453.3</v>
      </c>
      <c r="X5" s="1">
        <f>((W5-T5)/T5)</f>
        <v>1.3783081597604555E-2</v>
      </c>
      <c r="Y5" s="1" t="s">
        <v>17</v>
      </c>
      <c r="Z5" s="1" t="s">
        <v>38</v>
      </c>
      <c r="AB5" s="14">
        <v>45196</v>
      </c>
      <c r="AC5" s="1">
        <v>1124.95</v>
      </c>
      <c r="AD5" s="1">
        <v>1133.8</v>
      </c>
      <c r="AE5" s="1">
        <v>1107.75</v>
      </c>
      <c r="AF5" s="1">
        <v>1127.75</v>
      </c>
      <c r="AG5" s="1">
        <f>((AF5-AC5)/AC5)</f>
        <v>2.4889995110893414E-3</v>
      </c>
      <c r="AH5" s="1" t="s">
        <v>17</v>
      </c>
      <c r="AI5" s="1" t="s">
        <v>38</v>
      </c>
      <c r="AK5" s="14">
        <v>45196</v>
      </c>
      <c r="AL5" s="1">
        <v>5258.3</v>
      </c>
      <c r="AM5" s="1">
        <v>5289</v>
      </c>
      <c r="AN5" s="1">
        <v>5204</v>
      </c>
      <c r="AO5" s="1">
        <v>5272.8</v>
      </c>
      <c r="AP5" s="1">
        <f>((AO5-AL5)/AL5)</f>
        <v>2.7575452142327367E-3</v>
      </c>
      <c r="AQ5" s="1" t="s">
        <v>17</v>
      </c>
      <c r="AR5" s="1" t="s">
        <v>38</v>
      </c>
      <c r="AT5" s="1" t="s">
        <v>29</v>
      </c>
      <c r="AU5" s="1" t="s">
        <v>39</v>
      </c>
    </row>
    <row r="6" spans="1:47">
      <c r="A6" s="14">
        <v>45195</v>
      </c>
      <c r="B6" s="1">
        <v>619.9</v>
      </c>
      <c r="C6" s="1">
        <v>622.70000000000005</v>
      </c>
      <c r="D6" s="1">
        <v>616.04999999999995</v>
      </c>
      <c r="E6" s="1">
        <v>617.5</v>
      </c>
      <c r="F6" s="1">
        <f>(((E6-B6)/B6)*100)</f>
        <v>-0.38715921922890423</v>
      </c>
      <c r="G6" s="1">
        <f>_xlfn.COVARIANCE.S((F3:F499),(Daily!Q2:Q498))</f>
        <v>4.9679445507407093E-3</v>
      </c>
      <c r="H6" s="1">
        <f>(E3-717.3)/717.3</f>
        <v>-0.14087550536734972</v>
      </c>
      <c r="J6" s="14">
        <v>45195</v>
      </c>
      <c r="K6" s="1">
        <v>426</v>
      </c>
      <c r="L6" s="1">
        <v>426.55</v>
      </c>
      <c r="M6" s="1">
        <v>422</v>
      </c>
      <c r="N6" s="1">
        <v>423.55</v>
      </c>
      <c r="O6" s="1">
        <f>((N6-K6)/K6)</f>
        <v>-5.7511737089201613E-3</v>
      </c>
      <c r="P6" s="1">
        <f>_xlfn.COVARIANCE.S((O3:O499),(Daily!Q2:Q498))</f>
        <v>2.9304499669389221E-5</v>
      </c>
      <c r="Q6" s="1">
        <f>(N3-406.63)/406.63</f>
        <v>3.8659223372599236E-2</v>
      </c>
      <c r="S6" s="14">
        <v>45195</v>
      </c>
      <c r="T6" s="1">
        <v>3392.15</v>
      </c>
      <c r="U6" s="1">
        <v>3428.55</v>
      </c>
      <c r="V6" s="1">
        <v>3392.15</v>
      </c>
      <c r="W6" s="1">
        <v>3405.5</v>
      </c>
      <c r="X6" s="1">
        <f>((W6-T6)/T6)</f>
        <v>3.9355570950576797E-3</v>
      </c>
      <c r="Y6" s="1">
        <f>_xlfn.COVARIANCE.S((X3:X499),(Daily!Q2:Q498))</f>
        <v>4.8502982413888417E-5</v>
      </c>
      <c r="Z6" s="1">
        <f>(W3-3244.35)/3244.35</f>
        <v>6.3510410405782425E-2</v>
      </c>
      <c r="AB6" s="14">
        <v>45195</v>
      </c>
      <c r="AC6" s="1">
        <v>1113.9000000000001</v>
      </c>
      <c r="AD6" s="1">
        <v>1118.6500000000001</v>
      </c>
      <c r="AE6" s="1">
        <v>1104</v>
      </c>
      <c r="AF6" s="1">
        <v>1107.6500000000001</v>
      </c>
      <c r="AG6" s="1">
        <f>((AF6-AC6)/AC6)</f>
        <v>-5.6109165993356667E-3</v>
      </c>
      <c r="AH6" s="1">
        <f>_xlfn.COVARIANCE.S((AG3:AG499),(Daily!Q2:Q498))</f>
        <v>3.9823049861763428E-5</v>
      </c>
      <c r="AI6" s="1">
        <f>(AF3-797.3)/797.3</f>
        <v>0.43647309670136714</v>
      </c>
      <c r="AK6" s="14">
        <v>45195</v>
      </c>
      <c r="AL6" s="1">
        <v>5349.9</v>
      </c>
      <c r="AM6" s="1">
        <v>5349.9</v>
      </c>
      <c r="AN6" s="1">
        <v>5186.55</v>
      </c>
      <c r="AO6" s="1">
        <v>5246.1</v>
      </c>
      <c r="AP6" s="1">
        <f>((AO6-AL6)/AL6)</f>
        <v>-1.9402231817417015E-2</v>
      </c>
      <c r="AQ6" s="1">
        <f>_xlfn.COVARIANCE.S((AP3:AP499),(Daily!Q2:Q498))</f>
        <v>1.6014934718108279E-5</v>
      </c>
      <c r="AR6" s="1">
        <f>(AO3-5293.05)/5293.05</f>
        <v>8.0199506900557934E-3</v>
      </c>
      <c r="AU6" s="1">
        <f>('Portfolio 2'!AR6+'Portfolio 2'!AI6+'Portfolio 2'!Z6+'Portfolio 2'!P6+'Portfolio 2'!H6)/5</f>
        <v>7.3431451385905011E-2</v>
      </c>
    </row>
    <row r="7" spans="1:47">
      <c r="A7" s="14">
        <v>45194</v>
      </c>
      <c r="B7" s="1">
        <v>615</v>
      </c>
      <c r="C7" s="1">
        <v>624.75</v>
      </c>
      <c r="D7" s="1">
        <v>613.70000000000005</v>
      </c>
      <c r="E7" s="1">
        <v>616.70000000000005</v>
      </c>
      <c r="F7" s="1">
        <f>(((E7-B7)/B7)*100)</f>
        <v>0.27642276422764966</v>
      </c>
      <c r="J7" s="14">
        <v>45194</v>
      </c>
      <c r="K7" s="1">
        <v>416</v>
      </c>
      <c r="L7" s="1">
        <v>426.55</v>
      </c>
      <c r="M7" s="1">
        <v>416</v>
      </c>
      <c r="N7" s="1">
        <v>425.05</v>
      </c>
      <c r="O7" s="1">
        <f>((N7-K7)/K7)</f>
        <v>2.1754807692307719E-2</v>
      </c>
      <c r="S7" s="14">
        <v>45194</v>
      </c>
      <c r="T7" s="1">
        <v>3414.65</v>
      </c>
      <c r="U7" s="1">
        <v>3436.75</v>
      </c>
      <c r="V7" s="1">
        <v>3383.1</v>
      </c>
      <c r="W7" s="1">
        <v>3390.85</v>
      </c>
      <c r="X7" s="1">
        <f>((W7-T7)/T7)</f>
        <v>-6.9699676394360125E-3</v>
      </c>
      <c r="AB7" s="14">
        <v>45194</v>
      </c>
      <c r="AC7" s="1">
        <v>1080.1500000000001</v>
      </c>
      <c r="AD7" s="1">
        <v>1119</v>
      </c>
      <c r="AE7" s="1">
        <v>1080.1500000000001</v>
      </c>
      <c r="AF7" s="1">
        <v>1113.8499999999999</v>
      </c>
      <c r="AG7" s="1">
        <f>((AF7-AC7)/AC7)</f>
        <v>3.1199370457806616E-2</v>
      </c>
      <c r="AK7" s="14">
        <v>45194</v>
      </c>
      <c r="AL7" s="1">
        <v>5394.15</v>
      </c>
      <c r="AM7" s="1">
        <v>5405</v>
      </c>
      <c r="AN7" s="1">
        <v>5295.4</v>
      </c>
      <c r="AO7" s="1">
        <v>5373.6</v>
      </c>
      <c r="AP7" s="1">
        <f>((AO7-AL7)/AL7)</f>
        <v>-3.8096827118265664E-3</v>
      </c>
      <c r="AT7" s="1" t="s">
        <v>37</v>
      </c>
    </row>
    <row r="8" spans="1:47">
      <c r="A8" s="14">
        <v>45191</v>
      </c>
      <c r="B8" s="1">
        <v>627.1</v>
      </c>
      <c r="C8" s="1">
        <v>629.35</v>
      </c>
      <c r="D8" s="1">
        <v>612.54999999999995</v>
      </c>
      <c r="E8" s="1">
        <v>615</v>
      </c>
      <c r="F8" s="1">
        <f>(((E8-B8)/B8)*100)</f>
        <v>-1.9295168234731339</v>
      </c>
      <c r="G8" s="1" t="s">
        <v>9</v>
      </c>
      <c r="J8" s="14">
        <v>45191</v>
      </c>
      <c r="K8" s="1">
        <v>420.05</v>
      </c>
      <c r="L8" s="1">
        <v>424.95</v>
      </c>
      <c r="M8" s="1">
        <v>415.1</v>
      </c>
      <c r="N8" s="1">
        <v>416.5</v>
      </c>
      <c r="O8" s="1">
        <f>((N8-K8)/K8)</f>
        <v>-8.4513748363290349E-3</v>
      </c>
      <c r="P8" s="1" t="s">
        <v>9</v>
      </c>
      <c r="S8" s="14">
        <v>45191</v>
      </c>
      <c r="T8" s="1">
        <v>3433</v>
      </c>
      <c r="U8" s="1">
        <v>3478.75</v>
      </c>
      <c r="V8" s="1">
        <v>3410</v>
      </c>
      <c r="W8" s="1">
        <v>3414.7</v>
      </c>
      <c r="X8" s="1">
        <f>((W8-T8)/T8)</f>
        <v>-5.3306146227789638E-3</v>
      </c>
      <c r="Y8" s="1" t="s">
        <v>9</v>
      </c>
      <c r="AB8" s="14">
        <v>45191</v>
      </c>
      <c r="AC8" s="1">
        <v>1085</v>
      </c>
      <c r="AD8" s="1">
        <v>1107</v>
      </c>
      <c r="AE8" s="1">
        <v>1072.3</v>
      </c>
      <c r="AF8" s="1">
        <v>1102</v>
      </c>
      <c r="AG8" s="1">
        <f>((AF8-AC8)/AC8)</f>
        <v>1.5668202764976959E-2</v>
      </c>
      <c r="AH8" s="1" t="s">
        <v>9</v>
      </c>
      <c r="AK8" s="14">
        <v>45191</v>
      </c>
      <c r="AL8" s="1">
        <v>5263.9</v>
      </c>
      <c r="AM8" s="1">
        <v>5435.7</v>
      </c>
      <c r="AN8" s="1">
        <v>5263.9</v>
      </c>
      <c r="AO8" s="1">
        <v>5382.05</v>
      </c>
      <c r="AP8" s="1">
        <f>((AO8-AL8)/AL8)</f>
        <v>2.2445335207735815E-2</v>
      </c>
      <c r="AQ8" s="1" t="s">
        <v>9</v>
      </c>
      <c r="AT8" s="1">
        <f>((G23+P23+Y23+AH23+AQ23)/5)</f>
        <v>-5.8080682289055011E-2</v>
      </c>
    </row>
    <row r="9" spans="1:47">
      <c r="A9" s="14">
        <v>45190</v>
      </c>
      <c r="B9" s="1">
        <v>623.45000000000005</v>
      </c>
      <c r="C9" s="1">
        <v>635</v>
      </c>
      <c r="D9" s="1">
        <v>622.20000000000005</v>
      </c>
      <c r="E9" s="1">
        <v>625</v>
      </c>
      <c r="F9" s="1">
        <f>(((E9-B9)/B9)*100)</f>
        <v>0.24861656909133922</v>
      </c>
      <c r="G9" s="1">
        <f>AVERAGE(F3:F499)</f>
        <v>-0.15841738205254655</v>
      </c>
      <c r="J9" s="14">
        <v>45190</v>
      </c>
      <c r="K9" s="1">
        <v>425</v>
      </c>
      <c r="L9" s="1">
        <v>428.2</v>
      </c>
      <c r="M9" s="1">
        <v>420</v>
      </c>
      <c r="N9" s="1">
        <v>422.15</v>
      </c>
      <c r="O9" s="1">
        <f>((N9-K9)/K9)</f>
        <v>-6.7058823529412299E-3</v>
      </c>
      <c r="P9" s="1">
        <f>AVERAGE(O3:O499)</f>
        <v>-1.2738306042458145E-3</v>
      </c>
      <c r="S9" s="14">
        <v>45190</v>
      </c>
      <c r="T9" s="1">
        <v>3500.75</v>
      </c>
      <c r="U9" s="1">
        <v>3500.75</v>
      </c>
      <c r="V9" s="1">
        <v>3440</v>
      </c>
      <c r="W9" s="1">
        <v>3446.25</v>
      </c>
      <c r="X9" s="1">
        <f>((W9-T9)/T9)</f>
        <v>-1.5568092551596087E-2</v>
      </c>
      <c r="Y9" s="1">
        <f>AVERAGE(X3:X499)</f>
        <v>-9.4854197391212663E-4</v>
      </c>
      <c r="AB9" s="14">
        <v>45190</v>
      </c>
      <c r="AC9" s="1">
        <v>1070.1500000000001</v>
      </c>
      <c r="AD9" s="1">
        <v>1105.1500000000001</v>
      </c>
      <c r="AE9" s="1">
        <v>1070.1500000000001</v>
      </c>
      <c r="AF9" s="1">
        <v>1086.4000000000001</v>
      </c>
      <c r="AG9" s="1">
        <f>((AF9-AC9)/AC9)</f>
        <v>1.5184787179367377E-2</v>
      </c>
      <c r="AH9" s="1">
        <f>AVERAGE(AG3:AG499)</f>
        <v>-5.3842502359974893E-4</v>
      </c>
      <c r="AK9" s="14">
        <v>45190</v>
      </c>
      <c r="AL9" s="1">
        <v>5238.05</v>
      </c>
      <c r="AM9" s="1">
        <v>5319.25</v>
      </c>
      <c r="AN9" s="1">
        <v>5238</v>
      </c>
      <c r="AO9" s="1">
        <v>5258.45</v>
      </c>
      <c r="AP9" s="1">
        <f>((AO9-AL9)/AL9)</f>
        <v>3.8945790895466128E-3</v>
      </c>
      <c r="AQ9" s="1">
        <f>AVERAGE(AP3:AP499)</f>
        <v>-1.4206657813171802E-3</v>
      </c>
      <c r="AT9" s="1" t="s">
        <v>36</v>
      </c>
    </row>
    <row r="10" spans="1:47">
      <c r="A10" s="14">
        <v>45189</v>
      </c>
      <c r="B10" s="1">
        <v>627.95000000000005</v>
      </c>
      <c r="C10" s="1">
        <v>628.20000000000005</v>
      </c>
      <c r="D10" s="1">
        <v>620.9</v>
      </c>
      <c r="E10" s="1">
        <v>622.04999999999995</v>
      </c>
      <c r="F10" s="1">
        <f>(((E10-B10)/B10)*100)</f>
        <v>-0.93956525201052477</v>
      </c>
      <c r="J10" s="14">
        <v>45189</v>
      </c>
      <c r="K10" s="1">
        <v>420.1</v>
      </c>
      <c r="L10" s="1">
        <v>432.4</v>
      </c>
      <c r="M10" s="1">
        <v>420.1</v>
      </c>
      <c r="N10" s="1">
        <v>427.95</v>
      </c>
      <c r="O10" s="1">
        <f>((N10-K10)/K10)</f>
        <v>1.8686027136396013E-2</v>
      </c>
      <c r="S10" s="14">
        <v>45189</v>
      </c>
      <c r="T10" s="1">
        <v>3581.4</v>
      </c>
      <c r="U10" s="1">
        <v>3592.4</v>
      </c>
      <c r="V10" s="1">
        <v>3495</v>
      </c>
      <c r="W10" s="1">
        <v>3500.7</v>
      </c>
      <c r="X10" s="1">
        <f>((W10-T10)/T10)</f>
        <v>-2.2533087619366805E-2</v>
      </c>
      <c r="AB10" s="14">
        <v>45189</v>
      </c>
      <c r="AC10" s="1">
        <v>1108.5999999999999</v>
      </c>
      <c r="AD10" s="1">
        <v>1111.3499999999999</v>
      </c>
      <c r="AE10" s="1">
        <v>1088.4000000000001</v>
      </c>
      <c r="AF10" s="1">
        <v>1090.9000000000001</v>
      </c>
      <c r="AG10" s="1">
        <f>((AF10-AC10)/AC10)</f>
        <v>-1.5966083348367147E-2</v>
      </c>
      <c r="AK10" s="14">
        <v>45189</v>
      </c>
      <c r="AL10" s="1">
        <v>5238.3</v>
      </c>
      <c r="AM10" s="1">
        <v>5265.65</v>
      </c>
      <c r="AN10" s="1">
        <v>5218.05</v>
      </c>
      <c r="AO10" s="1">
        <v>5251.95</v>
      </c>
      <c r="AP10" s="1">
        <f>((AO10-AL10)/AL10)</f>
        <v>2.6058072275355814E-3</v>
      </c>
      <c r="AT10" s="1">
        <f>((G23+P23+Y23+AH23+AQ23)/5)</f>
        <v>-5.8080682289055011E-2</v>
      </c>
    </row>
    <row r="11" spans="1:47">
      <c r="A11" s="14">
        <v>45187</v>
      </c>
      <c r="B11" s="1">
        <v>630.04999999999995</v>
      </c>
      <c r="C11" s="1">
        <v>639</v>
      </c>
      <c r="D11" s="1">
        <v>625.75</v>
      </c>
      <c r="E11" s="1">
        <v>629.35</v>
      </c>
      <c r="F11" s="1">
        <f>(((E11-B11)/B11)*100)</f>
        <v>-0.11110229346876149</v>
      </c>
      <c r="G11" s="1" t="s">
        <v>6</v>
      </c>
      <c r="J11" s="14">
        <v>45187</v>
      </c>
      <c r="K11" s="1">
        <v>427.15</v>
      </c>
      <c r="L11" s="1">
        <v>428.9</v>
      </c>
      <c r="M11" s="1">
        <v>420.05</v>
      </c>
      <c r="N11" s="1">
        <v>424.25</v>
      </c>
      <c r="O11" s="1">
        <f>((N11-K11)/K11)</f>
        <v>-6.7891841273556765E-3</v>
      </c>
      <c r="P11" s="1" t="s">
        <v>29</v>
      </c>
      <c r="S11" s="14">
        <v>45187</v>
      </c>
      <c r="T11" s="1">
        <v>3550</v>
      </c>
      <c r="U11" s="1">
        <v>3618.9</v>
      </c>
      <c r="V11" s="1">
        <v>3545</v>
      </c>
      <c r="W11" s="1">
        <v>3588.95</v>
      </c>
      <c r="X11" s="1">
        <f>((W11-T11)/T11)</f>
        <v>1.0971830985915441E-2</v>
      </c>
      <c r="Y11" s="1" t="s">
        <v>29</v>
      </c>
      <c r="AB11" s="14">
        <v>45187</v>
      </c>
      <c r="AC11" s="1">
        <v>1137.1500000000001</v>
      </c>
      <c r="AD11" s="1">
        <v>1140.1500000000001</v>
      </c>
      <c r="AE11" s="1">
        <v>1106.5999999999999</v>
      </c>
      <c r="AF11" s="1">
        <v>1108.5999999999999</v>
      </c>
      <c r="AG11" s="1">
        <f>((AF11-AC11)/AC11)</f>
        <v>-2.5106626214659613E-2</v>
      </c>
      <c r="AH11" s="1" t="s">
        <v>29</v>
      </c>
      <c r="AK11" s="14">
        <v>45187</v>
      </c>
      <c r="AL11" s="1">
        <v>5286.1</v>
      </c>
      <c r="AM11" s="1">
        <v>5297.15</v>
      </c>
      <c r="AN11" s="1">
        <v>5211.55</v>
      </c>
      <c r="AO11" s="1">
        <v>5223.95</v>
      </c>
      <c r="AP11" s="1">
        <f>((AO11-AL11)/AL11)</f>
        <v>-1.1757250146611026E-2</v>
      </c>
      <c r="AQ11" s="1" t="s">
        <v>6</v>
      </c>
    </row>
    <row r="12" spans="1:47">
      <c r="A12" s="14">
        <v>45184</v>
      </c>
      <c r="B12" s="1">
        <v>635</v>
      </c>
      <c r="C12" s="1">
        <v>635.35</v>
      </c>
      <c r="D12" s="1">
        <v>627.5</v>
      </c>
      <c r="E12" s="1">
        <v>634.65</v>
      </c>
      <c r="F12" s="1">
        <f>(((E12-B12)/B12)*100)</f>
        <v>-5.5118110236224052E-2</v>
      </c>
      <c r="G12" s="1">
        <f>_xlfn.STDEV.S(F3:F499)</f>
        <v>1.5955594026002227</v>
      </c>
      <c r="J12" s="14">
        <v>45184</v>
      </c>
      <c r="K12" s="1">
        <v>430</v>
      </c>
      <c r="L12" s="1">
        <v>437.7</v>
      </c>
      <c r="M12" s="1">
        <v>423.7</v>
      </c>
      <c r="N12" s="1">
        <v>426.3</v>
      </c>
      <c r="O12" s="1">
        <f>((N12-K12)/K12)</f>
        <v>-8.6046511627906712E-3</v>
      </c>
      <c r="P12" s="1">
        <f>_xlfn.STDEV.S(O3:O499)</f>
        <v>2.0145323950528263E-2</v>
      </c>
      <c r="S12" s="14">
        <v>45184</v>
      </c>
      <c r="T12" s="1">
        <v>3663.05</v>
      </c>
      <c r="U12" s="1">
        <v>3679.5</v>
      </c>
      <c r="V12" s="1">
        <v>3623.25</v>
      </c>
      <c r="W12" s="1">
        <v>3634.15</v>
      </c>
      <c r="X12" s="1">
        <f>((W12-T12)/T12)</f>
        <v>-7.8896001965575377E-3</v>
      </c>
      <c r="Y12" s="1">
        <f>_xlfn.STDEV.S(X3:X499)</f>
        <v>1.7682755167137847E-2</v>
      </c>
      <c r="AB12" s="14">
        <v>45184</v>
      </c>
      <c r="AC12" s="1">
        <v>1126.8</v>
      </c>
      <c r="AD12" s="1">
        <v>1138.3499999999999</v>
      </c>
      <c r="AE12" s="1">
        <v>1119.95</v>
      </c>
      <c r="AF12" s="1">
        <v>1136.8499999999999</v>
      </c>
      <c r="AG12" s="1">
        <f>((AF12-AC12)/AC12)</f>
        <v>8.9190628328008111E-3</v>
      </c>
      <c r="AH12" s="1">
        <f>_xlfn.STDEV.S(AG3:AG499)</f>
        <v>1.7520165512694211E-2</v>
      </c>
      <c r="AK12" s="14">
        <v>45184</v>
      </c>
      <c r="AL12" s="1">
        <v>5165.6499999999996</v>
      </c>
      <c r="AM12" s="1">
        <v>5245.4</v>
      </c>
      <c r="AN12" s="1">
        <v>5140.05</v>
      </c>
      <c r="AO12" s="1">
        <v>5156.25</v>
      </c>
      <c r="AP12" s="1">
        <f>((AO12-AL12)/AL12)</f>
        <v>-1.8197129112502079E-3</v>
      </c>
      <c r="AQ12" s="1">
        <f>_xlfn.STDEV.S(AP3:AP499)</f>
        <v>1.499265522424466E-2</v>
      </c>
    </row>
    <row r="13" spans="1:47">
      <c r="A13" s="14">
        <v>45183</v>
      </c>
      <c r="B13" s="1">
        <v>610.29999999999995</v>
      </c>
      <c r="C13" s="1">
        <v>633.29999999999995</v>
      </c>
      <c r="D13" s="1">
        <v>609.85</v>
      </c>
      <c r="E13" s="1">
        <v>631.70000000000005</v>
      </c>
      <c r="F13" s="1">
        <f>(((E13-B13)/B13)*100)</f>
        <v>3.5064722267737332</v>
      </c>
      <c r="J13" s="14">
        <v>45183</v>
      </c>
      <c r="K13" s="1">
        <v>420.05</v>
      </c>
      <c r="L13" s="1">
        <v>436.6</v>
      </c>
      <c r="M13" s="1">
        <v>420.05</v>
      </c>
      <c r="N13" s="1">
        <v>429.05</v>
      </c>
      <c r="O13" s="1">
        <f>((N13-K13)/K13)</f>
        <v>2.142602071182002E-2</v>
      </c>
      <c r="S13" s="14">
        <v>45183</v>
      </c>
      <c r="T13" s="1">
        <v>3633.85</v>
      </c>
      <c r="U13" s="1">
        <v>3692.65</v>
      </c>
      <c r="V13" s="1">
        <v>3633.85</v>
      </c>
      <c r="W13" s="1">
        <v>3656.3</v>
      </c>
      <c r="X13" s="1">
        <f>((W13-T13)/T13)</f>
        <v>6.1780205567099006E-3</v>
      </c>
      <c r="AB13" s="14">
        <v>45183</v>
      </c>
      <c r="AC13" s="1">
        <v>1132.1500000000001</v>
      </c>
      <c r="AD13" s="1">
        <v>1136</v>
      </c>
      <c r="AE13" s="1">
        <v>1119.3499999999999</v>
      </c>
      <c r="AF13" s="1">
        <v>1126.8</v>
      </c>
      <c r="AG13" s="1">
        <f>((AF13-AC13)/AC13)</f>
        <v>-4.725522236452887E-3</v>
      </c>
      <c r="AK13" s="14">
        <v>45183</v>
      </c>
      <c r="AL13" s="1">
        <v>5213.8999999999996</v>
      </c>
      <c r="AM13" s="1">
        <v>5245.6</v>
      </c>
      <c r="AN13" s="1">
        <v>5142.75</v>
      </c>
      <c r="AO13" s="1">
        <v>5154.7</v>
      </c>
      <c r="AP13" s="1">
        <f>((AO13-AL13)/AL13)</f>
        <v>-1.1354264562036061E-2</v>
      </c>
    </row>
    <row r="14" spans="1:47">
      <c r="A14" s="14">
        <v>45182</v>
      </c>
      <c r="B14" s="1">
        <v>604.25</v>
      </c>
      <c r="C14" s="1">
        <v>610.95000000000005</v>
      </c>
      <c r="D14" s="1">
        <v>603.85</v>
      </c>
      <c r="E14" s="1">
        <v>608.29999999999995</v>
      </c>
      <c r="F14" s="1">
        <f>(((E14-B14)/B14)*100)</f>
        <v>0.6702523789822018</v>
      </c>
      <c r="G14" s="1" t="s">
        <v>32</v>
      </c>
      <c r="J14" s="14">
        <v>45182</v>
      </c>
      <c r="K14" s="1">
        <v>429.3</v>
      </c>
      <c r="L14" s="1">
        <v>434.35</v>
      </c>
      <c r="M14" s="1">
        <v>418.55</v>
      </c>
      <c r="N14" s="1">
        <v>425</v>
      </c>
      <c r="O14" s="1">
        <f>((N14-K14)/K14)</f>
        <v>-1.0016305613789916E-2</v>
      </c>
      <c r="P14" s="1" t="s">
        <v>32</v>
      </c>
      <c r="S14" s="14">
        <v>45182</v>
      </c>
      <c r="T14" s="1">
        <v>3587.45</v>
      </c>
      <c r="U14" s="1">
        <v>3644.2</v>
      </c>
      <c r="V14" s="1">
        <v>3568.9</v>
      </c>
      <c r="W14" s="1">
        <v>3636.3</v>
      </c>
      <c r="X14" s="1">
        <f>((W14-T14)/T14)</f>
        <v>1.3616914521456847E-2</v>
      </c>
      <c r="Y14" s="1" t="s">
        <v>32</v>
      </c>
      <c r="AB14" s="14">
        <v>45182</v>
      </c>
      <c r="AC14" s="1">
        <v>1131.6500000000001</v>
      </c>
      <c r="AD14" s="1">
        <v>1131.6500000000001</v>
      </c>
      <c r="AE14" s="1">
        <v>1095.75</v>
      </c>
      <c r="AF14" s="1">
        <v>1121.75</v>
      </c>
      <c r="AG14" s="1">
        <f>((AF14-AC14)/AC14)</f>
        <v>-8.7482878982018206E-3</v>
      </c>
      <c r="AH14" s="1" t="s">
        <v>32</v>
      </c>
      <c r="AK14" s="14">
        <v>45182</v>
      </c>
      <c r="AL14" s="1">
        <v>5199</v>
      </c>
      <c r="AM14" s="1">
        <v>5227.95</v>
      </c>
      <c r="AN14" s="1">
        <v>5116.1499999999996</v>
      </c>
      <c r="AO14" s="1">
        <v>5189.6499999999996</v>
      </c>
      <c r="AP14" s="1">
        <f>((AO14-AL14)/AL14)</f>
        <v>-1.7984227736103796E-3</v>
      </c>
      <c r="AQ14" s="1" t="s">
        <v>32</v>
      </c>
    </row>
    <row r="15" spans="1:47">
      <c r="A15" s="14">
        <v>45181</v>
      </c>
      <c r="B15" s="1">
        <v>622</v>
      </c>
      <c r="C15" s="1">
        <v>622.04999999999995</v>
      </c>
      <c r="D15" s="1">
        <v>602.54999999999995</v>
      </c>
      <c r="E15" s="1">
        <v>604.20000000000005</v>
      </c>
      <c r="F15" s="1">
        <f>(((E15-B15)/B15)*100)</f>
        <v>-2.8617363344051374</v>
      </c>
      <c r="G15" s="1">
        <f>(AVERAGE(F3:F251))</f>
        <v>-0.13611472459024976</v>
      </c>
      <c r="J15" s="14">
        <v>45181</v>
      </c>
      <c r="K15" s="1">
        <v>444.05</v>
      </c>
      <c r="L15" s="1">
        <v>447.95</v>
      </c>
      <c r="M15" s="1">
        <v>417.25</v>
      </c>
      <c r="N15" s="1">
        <v>429.25</v>
      </c>
      <c r="O15" s="1">
        <f>((N15-K15)/K15)</f>
        <v>-3.3329580002252022E-2</v>
      </c>
      <c r="P15" s="1">
        <f>(AVERAGE(O3:O251))</f>
        <v>5.4511223175292549E-4</v>
      </c>
      <c r="S15" s="14">
        <v>45181</v>
      </c>
      <c r="T15" s="1">
        <v>3651.15</v>
      </c>
      <c r="U15" s="1">
        <v>3711.3</v>
      </c>
      <c r="V15" s="1">
        <v>3588</v>
      </c>
      <c r="W15" s="1">
        <v>3604.55</v>
      </c>
      <c r="X15" s="1">
        <f>((W15-T15)/T15)</f>
        <v>-1.2763102036344688E-2</v>
      </c>
      <c r="Y15" s="1">
        <f>(AVERAGE(X3:X251))</f>
        <v>-4.800744257290651E-4</v>
      </c>
      <c r="AB15" s="14">
        <v>45181</v>
      </c>
      <c r="AC15" s="1">
        <v>1123.05</v>
      </c>
      <c r="AD15" s="1">
        <v>1138.9000000000001</v>
      </c>
      <c r="AE15" s="1">
        <v>1099.4000000000001</v>
      </c>
      <c r="AF15" s="1">
        <v>1124.8499999999999</v>
      </c>
      <c r="AG15" s="1">
        <f>((AF15-AC15)/AC15)</f>
        <v>1.6027781487911977E-3</v>
      </c>
      <c r="AH15" s="1">
        <f>(AVERAGE(AG3:AG251))</f>
        <v>-4.214187905791049E-4</v>
      </c>
      <c r="AK15" s="14">
        <v>45181</v>
      </c>
      <c r="AL15" s="1">
        <v>5244.05</v>
      </c>
      <c r="AM15" s="1">
        <v>5251.35</v>
      </c>
      <c r="AN15" s="1">
        <v>5088.8</v>
      </c>
      <c r="AO15" s="1">
        <v>5204.1000000000004</v>
      </c>
      <c r="AP15" s="1">
        <f>((AO15-AL15)/AL15)</f>
        <v>-7.618157721608264E-3</v>
      </c>
      <c r="AQ15" s="1">
        <f>(AVERAGE(AP3:AP251))</f>
        <v>-1.1563422592309851E-3</v>
      </c>
    </row>
    <row r="16" spans="1:47">
      <c r="A16" s="14">
        <v>45180</v>
      </c>
      <c r="B16" s="1">
        <v>608.04999999999995</v>
      </c>
      <c r="C16" s="1">
        <v>619.29999999999995</v>
      </c>
      <c r="D16" s="1">
        <v>608.04999999999995</v>
      </c>
      <c r="E16" s="1">
        <v>617.95000000000005</v>
      </c>
      <c r="F16" s="1">
        <f>(((E16-B16)/B16)*100)</f>
        <v>1.6281555793109268</v>
      </c>
      <c r="G16" s="1" t="s">
        <v>33</v>
      </c>
      <c r="J16" s="14">
        <v>45180</v>
      </c>
      <c r="K16" s="1">
        <v>443.45</v>
      </c>
      <c r="L16" s="1">
        <v>450</v>
      </c>
      <c r="M16" s="1">
        <v>441.05</v>
      </c>
      <c r="N16" s="1">
        <v>446.25</v>
      </c>
      <c r="O16" s="1">
        <f>((N16-K16)/K16)</f>
        <v>6.3141278610892131E-3</v>
      </c>
      <c r="P16" s="1" t="s">
        <v>33</v>
      </c>
      <c r="S16" s="14">
        <v>45180</v>
      </c>
      <c r="T16" s="1">
        <v>3670</v>
      </c>
      <c r="U16" s="1">
        <v>3691.45</v>
      </c>
      <c r="V16" s="1">
        <v>3642.75</v>
      </c>
      <c r="W16" s="1">
        <v>3679.3</v>
      </c>
      <c r="X16" s="1">
        <f>((W16-T16)/T16)</f>
        <v>2.5340599455041368E-3</v>
      </c>
      <c r="Y16" s="1" t="s">
        <v>33</v>
      </c>
      <c r="AB16" s="14">
        <v>45180</v>
      </c>
      <c r="AC16" s="1">
        <v>1125.05</v>
      </c>
      <c r="AD16" s="1">
        <v>1131.6500000000001</v>
      </c>
      <c r="AE16" s="1">
        <v>1112.5999999999999</v>
      </c>
      <c r="AF16" s="1">
        <v>1123.5</v>
      </c>
      <c r="AG16" s="1">
        <f>((AF16-AC16)/AC16)</f>
        <v>-1.3777165459312516E-3</v>
      </c>
      <c r="AH16" s="1" t="s">
        <v>33</v>
      </c>
      <c r="AK16" s="14">
        <v>45180</v>
      </c>
      <c r="AL16" s="1">
        <v>5305.1</v>
      </c>
      <c r="AM16" s="1">
        <v>5307.15</v>
      </c>
      <c r="AN16" s="1">
        <v>5221.2</v>
      </c>
      <c r="AO16" s="1">
        <v>5242.8</v>
      </c>
      <c r="AP16" s="1">
        <f>((AO16-AL16)/AL16)</f>
        <v>-1.174341671222035E-2</v>
      </c>
      <c r="AQ16" s="1" t="s">
        <v>33</v>
      </c>
    </row>
    <row r="17" spans="1:43">
      <c r="A17" s="14">
        <v>45177</v>
      </c>
      <c r="B17" s="1">
        <v>614.95000000000005</v>
      </c>
      <c r="C17" s="1">
        <v>614.95000000000005</v>
      </c>
      <c r="D17" s="1">
        <v>605.70000000000005</v>
      </c>
      <c r="E17" s="1">
        <v>606.65</v>
      </c>
      <c r="F17" s="1">
        <f>(((E17-B17)/B17)*100)</f>
        <v>-1.3497032279047187</v>
      </c>
      <c r="G17" s="1">
        <f>(AVERAGE(F252:F498))</f>
        <v>-0.17631892642969105</v>
      </c>
      <c r="J17" s="14">
        <v>45177</v>
      </c>
      <c r="K17" s="1">
        <v>451</v>
      </c>
      <c r="L17" s="1">
        <v>451.9</v>
      </c>
      <c r="M17" s="1">
        <v>439.1</v>
      </c>
      <c r="N17" s="1">
        <v>443.4</v>
      </c>
      <c r="O17" s="1">
        <f>((N17-K17)/K17)</f>
        <v>-1.6851441241685194E-2</v>
      </c>
      <c r="P17" s="1">
        <f>(AVERAGE(O252:O498))</f>
        <v>-3.047814283672152E-3</v>
      </c>
      <c r="S17" s="14">
        <v>45177</v>
      </c>
      <c r="T17" s="1">
        <v>3655.85</v>
      </c>
      <c r="U17" s="1">
        <v>3673.7</v>
      </c>
      <c r="V17" s="1">
        <v>3633.5</v>
      </c>
      <c r="W17" s="1">
        <v>3654.3</v>
      </c>
      <c r="X17" s="1">
        <f>((W17-T17)/T17)</f>
        <v>-4.2397800785035685E-4</v>
      </c>
      <c r="Y17" s="1">
        <f>(AVERAGE(X252:X498))</f>
        <v>-1.3270306706380443E-3</v>
      </c>
      <c r="AB17" s="14">
        <v>45177</v>
      </c>
      <c r="AC17" s="1">
        <v>1121.05</v>
      </c>
      <c r="AD17" s="1">
        <v>1150.05</v>
      </c>
      <c r="AE17" s="1">
        <v>1121.05</v>
      </c>
      <c r="AF17" s="1">
        <v>1124.25</v>
      </c>
      <c r="AG17" s="1">
        <f>((AF17-AC17)/AC17)</f>
        <v>2.8544667945230324E-3</v>
      </c>
      <c r="AH17" s="1">
        <f>(AVERAGE(AG252:AG498))</f>
        <v>-6.4763701139535228E-4</v>
      </c>
      <c r="AK17" s="14">
        <v>45177</v>
      </c>
      <c r="AL17" s="1">
        <v>5268.05</v>
      </c>
      <c r="AM17" s="1">
        <v>5330.45</v>
      </c>
      <c r="AN17" s="1">
        <v>5248.1</v>
      </c>
      <c r="AO17" s="1">
        <v>5324.35</v>
      </c>
      <c r="AP17" s="1">
        <f>((AO17-AL17)/AL17)</f>
        <v>1.0687066371807439E-2</v>
      </c>
      <c r="AQ17" s="1">
        <f>(AVERAGE(AP252:AP498))</f>
        <v>-1.6986605193945027E-3</v>
      </c>
    </row>
    <row r="18" spans="1:43">
      <c r="A18" s="14">
        <v>45176</v>
      </c>
      <c r="B18" s="1">
        <v>609</v>
      </c>
      <c r="C18" s="1">
        <v>615.85</v>
      </c>
      <c r="D18" s="1">
        <v>606</v>
      </c>
      <c r="E18" s="1">
        <v>612.04999999999995</v>
      </c>
      <c r="F18" s="1">
        <f>(((E18-B18)/B18)*100)</f>
        <v>0.50082101806238999</v>
      </c>
      <c r="J18" s="14">
        <v>45176</v>
      </c>
      <c r="K18" s="1">
        <v>447.45</v>
      </c>
      <c r="L18" s="1">
        <v>453.55</v>
      </c>
      <c r="M18" s="1">
        <v>446.95</v>
      </c>
      <c r="N18" s="1">
        <v>449.85</v>
      </c>
      <c r="O18" s="1">
        <f>((N18-K18)/K18)</f>
        <v>5.3637277908146928E-3</v>
      </c>
      <c r="S18" s="14">
        <v>45176</v>
      </c>
      <c r="T18" s="1">
        <v>3619.05</v>
      </c>
      <c r="U18" s="1">
        <v>3659.45</v>
      </c>
      <c r="V18" s="1">
        <v>3616.75</v>
      </c>
      <c r="W18" s="1">
        <v>3651.55</v>
      </c>
      <c r="X18" s="1">
        <f>((W18-T18)/T18)</f>
        <v>8.9802572498307569E-3</v>
      </c>
      <c r="AB18" s="14">
        <v>45176</v>
      </c>
      <c r="AC18" s="1">
        <v>1139.0999999999999</v>
      </c>
      <c r="AD18" s="1">
        <v>1152.8499999999999</v>
      </c>
      <c r="AE18" s="1">
        <v>1134</v>
      </c>
      <c r="AF18" s="1">
        <v>1142.5</v>
      </c>
      <c r="AG18" s="1">
        <f>((AF18-AC18)/AC18)</f>
        <v>2.9848125713283218E-3</v>
      </c>
      <c r="AK18" s="14">
        <v>45176</v>
      </c>
      <c r="AL18" s="1">
        <v>5240.25</v>
      </c>
      <c r="AM18" s="1">
        <v>5337.3</v>
      </c>
      <c r="AN18" s="1">
        <v>5210.2</v>
      </c>
      <c r="AO18" s="1">
        <v>5279.7</v>
      </c>
      <c r="AP18" s="1">
        <f>((AO18-AL18)/AL18)</f>
        <v>7.5282667811649865E-3</v>
      </c>
    </row>
    <row r="19" spans="1:43">
      <c r="A19" s="14">
        <v>45175</v>
      </c>
      <c r="B19" s="1">
        <v>608.20000000000005</v>
      </c>
      <c r="C19" s="1">
        <v>610.70000000000005</v>
      </c>
      <c r="D19" s="1">
        <v>603.9</v>
      </c>
      <c r="E19" s="1">
        <v>609.54999999999995</v>
      </c>
      <c r="F19" s="1">
        <f>(((E19-B19)/B19)*100)</f>
        <v>0.22196645840182652</v>
      </c>
      <c r="G19" s="1">
        <f>(1+(G15)/100)</f>
        <v>0.99863885275409747</v>
      </c>
      <c r="J19" s="14">
        <v>45175</v>
      </c>
      <c r="K19" s="1">
        <v>440.05</v>
      </c>
      <c r="L19" s="1">
        <v>452.9</v>
      </c>
      <c r="M19" s="1">
        <v>440.05</v>
      </c>
      <c r="N19" s="1">
        <v>451.05</v>
      </c>
      <c r="O19" s="1">
        <f>((N19-K19)/K19)</f>
        <v>2.4997159413702986E-2</v>
      </c>
      <c r="P19" s="1">
        <f>(1+(P15)/100)</f>
        <v>1.0000054511223175</v>
      </c>
      <c r="S19" s="14">
        <v>45175</v>
      </c>
      <c r="T19" s="1">
        <v>3610.65</v>
      </c>
      <c r="U19" s="1">
        <v>3664.4</v>
      </c>
      <c r="V19" s="1">
        <v>3603.65</v>
      </c>
      <c r="W19" s="1">
        <v>3616.4</v>
      </c>
      <c r="X19" s="1">
        <f>((W19-T19)/T19)</f>
        <v>1.59251104371789E-3</v>
      </c>
      <c r="Y19" s="1">
        <f>(1+(Y15)/100)</f>
        <v>0.99999519925574276</v>
      </c>
      <c r="AB19" s="14">
        <v>45175</v>
      </c>
      <c r="AC19" s="1">
        <v>1133.05</v>
      </c>
      <c r="AD19" s="1">
        <v>1140.9000000000001</v>
      </c>
      <c r="AE19" s="1">
        <v>1119.4000000000001</v>
      </c>
      <c r="AF19" s="1">
        <v>1139.25</v>
      </c>
      <c r="AG19" s="1">
        <f>((AF19-AC19)/AC19)</f>
        <v>5.4719562243502459E-3</v>
      </c>
      <c r="AH19" s="1">
        <f>(1+(AH15)/100)</f>
        <v>0.99999578581209425</v>
      </c>
      <c r="AK19" s="14">
        <v>45175</v>
      </c>
      <c r="AL19" s="1">
        <v>5294.95</v>
      </c>
      <c r="AM19" s="1">
        <v>5367.1</v>
      </c>
      <c r="AN19" s="1">
        <v>5180</v>
      </c>
      <c r="AO19" s="1">
        <v>5240.3</v>
      </c>
      <c r="AP19" s="1">
        <f>((AO19-AL19)/AL19)</f>
        <v>-1.0321155062842828E-2</v>
      </c>
      <c r="AQ19" s="1">
        <f>(1+(AQ15)/100)</f>
        <v>0.99998843657740766</v>
      </c>
    </row>
    <row r="20" spans="1:43">
      <c r="A20" s="14">
        <v>45174</v>
      </c>
      <c r="B20" s="1">
        <v>608.1</v>
      </c>
      <c r="C20" s="1">
        <v>612.04999999999995</v>
      </c>
      <c r="D20" s="1">
        <v>603.79999999999995</v>
      </c>
      <c r="E20" s="1">
        <v>607.9</v>
      </c>
      <c r="F20" s="1">
        <f>(((E20-B20)/B20)*100)</f>
        <v>-3.2889327413261879E-2</v>
      </c>
      <c r="G20" s="1">
        <f>(1+(G17)/100)</f>
        <v>0.99823681073570314</v>
      </c>
      <c r="J20" s="14">
        <v>45174</v>
      </c>
      <c r="K20" s="1">
        <v>450.85</v>
      </c>
      <c r="L20" s="1">
        <v>454.55</v>
      </c>
      <c r="M20" s="1">
        <v>440.3</v>
      </c>
      <c r="N20" s="1">
        <v>442.7</v>
      </c>
      <c r="O20" s="1">
        <f>((N20-K20)/K20)</f>
        <v>-1.8076965731396326E-2</v>
      </c>
      <c r="P20" s="1">
        <f>(1+(P17)/100)</f>
        <v>0.99996952185716326</v>
      </c>
      <c r="S20" s="14">
        <v>45174</v>
      </c>
      <c r="T20" s="1">
        <v>3629.05</v>
      </c>
      <c r="U20" s="1">
        <v>3666.1</v>
      </c>
      <c r="V20" s="1">
        <v>3601</v>
      </c>
      <c r="W20" s="1">
        <v>3610.6</v>
      </c>
      <c r="X20" s="1">
        <f>((W20-T20)/T20)</f>
        <v>-5.0839751450104768E-3</v>
      </c>
      <c r="Y20" s="1">
        <f>(1+(Y17)/100)</f>
        <v>0.99998672969329361</v>
      </c>
      <c r="AB20" s="14">
        <v>45174</v>
      </c>
      <c r="AC20" s="1">
        <v>1124.9000000000001</v>
      </c>
      <c r="AD20" s="1">
        <v>1138</v>
      </c>
      <c r="AE20" s="1">
        <v>1112.4000000000001</v>
      </c>
      <c r="AF20" s="1">
        <v>1133.0999999999999</v>
      </c>
      <c r="AG20" s="1">
        <f>((AF20-AC20)/AC20)</f>
        <v>7.289536847719635E-3</v>
      </c>
      <c r="AH20" s="1">
        <f>(1+(AH17)/100)</f>
        <v>0.99999352362988603</v>
      </c>
      <c r="AK20" s="14">
        <v>45174</v>
      </c>
      <c r="AL20" s="1">
        <v>4869.75</v>
      </c>
      <c r="AM20" s="1">
        <v>5448.95</v>
      </c>
      <c r="AN20" s="1">
        <v>4827.1000000000004</v>
      </c>
      <c r="AO20" s="1">
        <v>5241.6499999999996</v>
      </c>
      <c r="AP20" s="1">
        <f>((AO20-AL20)/AL20)</f>
        <v>7.6369423481698159E-2</v>
      </c>
      <c r="AQ20" s="1">
        <f>(1+(AQ17)/100)</f>
        <v>0.99998301339480611</v>
      </c>
    </row>
    <row r="21" spans="1:43">
      <c r="A21" s="14">
        <v>45173</v>
      </c>
      <c r="B21" s="1">
        <v>605</v>
      </c>
      <c r="C21" s="1">
        <v>608.79999999999995</v>
      </c>
      <c r="D21" s="1">
        <v>599.1</v>
      </c>
      <c r="E21" s="1">
        <v>607.5</v>
      </c>
      <c r="F21" s="1">
        <f>(((E21-B21)/B21)*100)</f>
        <v>0.41322314049586778</v>
      </c>
      <c r="J21" s="14">
        <v>45173</v>
      </c>
      <c r="K21" s="1">
        <v>434.45</v>
      </c>
      <c r="L21" s="1">
        <v>450.55</v>
      </c>
      <c r="M21" s="1">
        <v>434.45</v>
      </c>
      <c r="N21" s="1">
        <v>444.9</v>
      </c>
      <c r="O21" s="1">
        <f>((N21-K21)/K21)</f>
        <v>2.4053400851651488E-2</v>
      </c>
      <c r="S21" s="14">
        <v>45173</v>
      </c>
      <c r="T21" s="1">
        <v>3628.35</v>
      </c>
      <c r="U21" s="1">
        <v>3649.9</v>
      </c>
      <c r="V21" s="1">
        <v>3595</v>
      </c>
      <c r="W21" s="1">
        <v>3629</v>
      </c>
      <c r="X21" s="1">
        <f>((W21-T21)/T21)</f>
        <v>1.7914479033171853E-4</v>
      </c>
      <c r="AB21" s="14">
        <v>45173</v>
      </c>
      <c r="AC21" s="1">
        <v>1124.95</v>
      </c>
      <c r="AD21" s="1">
        <v>1127.25</v>
      </c>
      <c r="AE21" s="1">
        <v>1106.2</v>
      </c>
      <c r="AF21" s="1">
        <v>1115.25</v>
      </c>
      <c r="AG21" s="1">
        <f>((AF21-AC21)/AC21)</f>
        <v>-8.6226054491311127E-3</v>
      </c>
      <c r="AK21" s="14">
        <v>45173</v>
      </c>
      <c r="AL21" s="1">
        <v>4849.8999999999996</v>
      </c>
      <c r="AM21" s="1">
        <v>4849.8999999999996</v>
      </c>
      <c r="AN21" s="1">
        <v>4786.95</v>
      </c>
      <c r="AO21" s="1">
        <v>4837.05</v>
      </c>
      <c r="AP21" s="1">
        <f>((AO21-AL21)/AL21)</f>
        <v>-2.6495391657558828E-3</v>
      </c>
    </row>
    <row r="22" spans="1:43">
      <c r="A22" s="14">
        <v>45170</v>
      </c>
      <c r="B22" s="1">
        <v>591.04999999999995</v>
      </c>
      <c r="C22" s="1">
        <v>604.85</v>
      </c>
      <c r="D22" s="1">
        <v>591.04999999999995</v>
      </c>
      <c r="E22" s="1">
        <v>603.04999999999995</v>
      </c>
      <c r="F22" s="1">
        <f>(((E22-B22)/B22)*100)</f>
        <v>2.0302850858641404</v>
      </c>
      <c r="G22" s="1" t="s">
        <v>34</v>
      </c>
      <c r="J22" s="14">
        <v>45170</v>
      </c>
      <c r="K22" s="1">
        <v>440.5</v>
      </c>
      <c r="L22" s="1">
        <v>443.35</v>
      </c>
      <c r="M22" s="1">
        <v>432.9</v>
      </c>
      <c r="N22" s="1">
        <v>437.8</v>
      </c>
      <c r="O22" s="1">
        <f>((N22-K22)/K22)</f>
        <v>-6.1293984108966824E-3</v>
      </c>
      <c r="P22" s="1" t="s">
        <v>34</v>
      </c>
      <c r="S22" s="14">
        <v>45170</v>
      </c>
      <c r="T22" s="1">
        <v>3640.05</v>
      </c>
      <c r="U22" s="1">
        <v>3647.9</v>
      </c>
      <c r="V22" s="1">
        <v>3605</v>
      </c>
      <c r="W22" s="1">
        <v>3621.4</v>
      </c>
      <c r="X22" s="1">
        <f>((W22-T22)/T22)</f>
        <v>-5.1235559951099824E-3</v>
      </c>
      <c r="Y22" s="1" t="s">
        <v>34</v>
      </c>
      <c r="AB22" s="14">
        <v>45170</v>
      </c>
      <c r="AC22" s="1">
        <v>1092.5</v>
      </c>
      <c r="AD22" s="1">
        <v>1117.5</v>
      </c>
      <c r="AE22" s="1">
        <v>1086.1500000000001</v>
      </c>
      <c r="AF22" s="1">
        <v>1110.5</v>
      </c>
      <c r="AG22" s="1">
        <f>((AF22-AC22)/AC22)</f>
        <v>1.6475972540045767E-2</v>
      </c>
      <c r="AH22" s="1" t="s">
        <v>34</v>
      </c>
      <c r="AK22" s="14">
        <v>45170</v>
      </c>
      <c r="AL22" s="1">
        <v>4810</v>
      </c>
      <c r="AM22" s="1">
        <v>4849.95</v>
      </c>
      <c r="AN22" s="1">
        <v>4776.8999999999996</v>
      </c>
      <c r="AO22" s="1">
        <v>4787.95</v>
      </c>
      <c r="AP22" s="1">
        <f>((AO22-AL22)/AL22)</f>
        <v>-4.5841995841996224E-3</v>
      </c>
      <c r="AQ22" s="1" t="s">
        <v>34</v>
      </c>
    </row>
    <row r="23" spans="1:43">
      <c r="A23" s="14">
        <v>45169</v>
      </c>
      <c r="B23" s="1">
        <v>601</v>
      </c>
      <c r="C23" s="1">
        <v>602.1</v>
      </c>
      <c r="D23" s="1">
        <v>590.54999999999995</v>
      </c>
      <c r="E23" s="1">
        <v>591.6</v>
      </c>
      <c r="F23" s="1">
        <f>(((E23-B23)/B23)*100)</f>
        <v>-1.5640599001663855</v>
      </c>
      <c r="G23" s="1">
        <f>(POWER(G19,248)-1)</f>
        <v>-0.28665810914044654</v>
      </c>
      <c r="J23" s="14">
        <v>45169</v>
      </c>
      <c r="K23" s="1">
        <v>441.95</v>
      </c>
      <c r="L23" s="1">
        <v>447.95</v>
      </c>
      <c r="M23" s="1">
        <v>431.2</v>
      </c>
      <c r="N23" s="1">
        <v>440.5</v>
      </c>
      <c r="O23" s="1">
        <f>((N23-K23)/K23)</f>
        <v>-3.2809141305577298E-3</v>
      </c>
      <c r="P23" s="1">
        <f>(POWER(P19,248)-1)</f>
        <v>1.3527888445734604E-3</v>
      </c>
      <c r="S23" s="14">
        <v>45169</v>
      </c>
      <c r="T23" s="1">
        <v>3734.4</v>
      </c>
      <c r="U23" s="1">
        <v>3741.4</v>
      </c>
      <c r="V23" s="1">
        <v>3601.05</v>
      </c>
      <c r="W23" s="1">
        <v>3627.9</v>
      </c>
      <c r="X23" s="1">
        <f>((W23-T23)/T23)</f>
        <v>-2.8518637532133677E-2</v>
      </c>
      <c r="Y23" s="1">
        <f>(POWER(Y19,248)-1)</f>
        <v>-1.1898789656270559E-3</v>
      </c>
      <c r="AB23" s="14">
        <v>45169</v>
      </c>
      <c r="AC23" s="1">
        <v>1109.95</v>
      </c>
      <c r="AD23" s="1">
        <v>1109.95</v>
      </c>
      <c r="AE23" s="1">
        <v>1074</v>
      </c>
      <c r="AF23" s="1">
        <v>1091.4000000000001</v>
      </c>
      <c r="AG23" s="1">
        <f>((AF23-AC23)/AC23)</f>
        <v>-1.6712464525429033E-2</v>
      </c>
      <c r="AH23" s="1">
        <f>(POWER(AH19,248)-1)</f>
        <v>-1.0445748542664557E-3</v>
      </c>
      <c r="AK23" s="14">
        <v>45169</v>
      </c>
      <c r="AL23" s="1">
        <v>4781.95</v>
      </c>
      <c r="AM23" s="1">
        <v>4929</v>
      </c>
      <c r="AN23" s="1">
        <v>4748.25</v>
      </c>
      <c r="AO23" s="1">
        <v>4803.3999999999996</v>
      </c>
      <c r="AP23" s="1">
        <f>((AO23-AL23)/AL23)</f>
        <v>4.4856177919049382E-3</v>
      </c>
      <c r="AQ23" s="1">
        <f>(POWER(AQ19,248)-1)</f>
        <v>-2.8636373295084505E-3</v>
      </c>
    </row>
    <row r="24" spans="1:43">
      <c r="A24" s="14">
        <v>45168</v>
      </c>
      <c r="B24" s="1">
        <v>601.95000000000005</v>
      </c>
      <c r="C24" s="1">
        <v>607.45000000000005</v>
      </c>
      <c r="D24" s="1">
        <v>598.6</v>
      </c>
      <c r="E24" s="1">
        <v>599.75</v>
      </c>
      <c r="F24" s="1">
        <f>(((E24-B24)/B24)*100)</f>
        <v>-0.36547886037047023</v>
      </c>
      <c r="G24" s="1" t="s">
        <v>35</v>
      </c>
      <c r="J24" s="14">
        <v>45168</v>
      </c>
      <c r="K24" s="1">
        <v>436.75</v>
      </c>
      <c r="L24" s="1">
        <v>444</v>
      </c>
      <c r="M24" s="1">
        <v>434.35</v>
      </c>
      <c r="N24" s="1">
        <v>441.25</v>
      </c>
      <c r="O24" s="1">
        <f>((N24-K24)/K24)</f>
        <v>1.0303377218088151E-2</v>
      </c>
      <c r="P24" s="1" t="s">
        <v>35</v>
      </c>
      <c r="S24" s="14">
        <v>45168</v>
      </c>
      <c r="T24" s="1">
        <v>3764.9</v>
      </c>
      <c r="U24" s="1">
        <v>3764.9</v>
      </c>
      <c r="V24" s="1">
        <v>3678.55</v>
      </c>
      <c r="W24" s="1">
        <v>3698.4</v>
      </c>
      <c r="X24" s="1">
        <f>((W24-T24)/T24)</f>
        <v>-1.7663151743738212E-2</v>
      </c>
      <c r="Y24" s="1" t="s">
        <v>35</v>
      </c>
      <c r="AB24" s="14">
        <v>45168</v>
      </c>
      <c r="AC24" s="1">
        <v>1084</v>
      </c>
      <c r="AD24" s="1">
        <v>1105</v>
      </c>
      <c r="AE24" s="1">
        <v>1084</v>
      </c>
      <c r="AF24" s="1">
        <v>1095.75</v>
      </c>
      <c r="AG24" s="1">
        <f>((AF24-AC24)/AC24)</f>
        <v>1.0839483394833949E-2</v>
      </c>
      <c r="AH24" s="1" t="s">
        <v>35</v>
      </c>
      <c r="AK24" s="14">
        <v>45168</v>
      </c>
      <c r="AL24" s="1">
        <v>4750</v>
      </c>
      <c r="AM24" s="1">
        <v>4763.75</v>
      </c>
      <c r="AN24" s="1">
        <v>4705.25</v>
      </c>
      <c r="AO24" s="1">
        <v>4755.75</v>
      </c>
      <c r="AP24" s="1">
        <f>((AO24-AL24)/AL24)</f>
        <v>1.2105263157894737E-3</v>
      </c>
      <c r="AQ24" s="1" t="s">
        <v>35</v>
      </c>
    </row>
    <row r="25" spans="1:43">
      <c r="A25" s="14">
        <v>45167</v>
      </c>
      <c r="B25" s="1">
        <v>589.5</v>
      </c>
      <c r="C25" s="1">
        <v>600.79999999999995</v>
      </c>
      <c r="D25" s="1">
        <v>589.5</v>
      </c>
      <c r="E25" s="1">
        <v>598.15</v>
      </c>
      <c r="F25" s="1">
        <f>(((E25-B25)/B25)*100)</f>
        <v>1.4673452078032192</v>
      </c>
      <c r="G25" s="1">
        <f>(POWER(G20,249)-1)</f>
        <v>-0.35559098144571355</v>
      </c>
      <c r="J25" s="14">
        <v>45167</v>
      </c>
      <c r="K25" s="1">
        <v>411.95</v>
      </c>
      <c r="L25" s="1">
        <v>435</v>
      </c>
      <c r="M25" s="1">
        <v>408.95</v>
      </c>
      <c r="N25" s="1">
        <v>431.85</v>
      </c>
      <c r="O25" s="1">
        <f>((N25-K25)/K25)</f>
        <v>4.8306833353562409E-2</v>
      </c>
      <c r="P25" s="1">
        <f>(POWER(P20,249)-1)</f>
        <v>-7.5604481562421277E-3</v>
      </c>
      <c r="S25" s="14">
        <v>45167</v>
      </c>
      <c r="T25" s="1">
        <v>3631.5</v>
      </c>
      <c r="U25" s="1">
        <v>3766.1</v>
      </c>
      <c r="V25" s="1">
        <v>3629.95</v>
      </c>
      <c r="W25" s="1">
        <v>3703.25</v>
      </c>
      <c r="X25" s="1">
        <f>((W25-T25)/T25)</f>
        <v>1.9757675891504886E-2</v>
      </c>
      <c r="Y25" s="1">
        <f>(POWER(Y20,249)-1)</f>
        <v>-3.2988750100648723E-3</v>
      </c>
      <c r="AB25" s="14">
        <v>45167</v>
      </c>
      <c r="AC25" s="1">
        <v>1087.6500000000001</v>
      </c>
      <c r="AD25" s="1">
        <v>1098.8499999999999</v>
      </c>
      <c r="AE25" s="1">
        <v>1078.3</v>
      </c>
      <c r="AF25" s="1">
        <v>1082.2</v>
      </c>
      <c r="AG25" s="1">
        <f>((AF25-AC25)/AC25)</f>
        <v>-5.0108031076173815E-3</v>
      </c>
      <c r="AH25" s="1">
        <f>(POWER(AH20,249)-1)</f>
        <v>-1.611321805169208E-3</v>
      </c>
      <c r="AK25" s="14">
        <v>45167</v>
      </c>
      <c r="AL25" s="1">
        <v>4740.1499999999996</v>
      </c>
      <c r="AM25" s="1">
        <v>4761.8500000000004</v>
      </c>
      <c r="AN25" s="1">
        <v>4690</v>
      </c>
      <c r="AO25" s="1">
        <v>4740.55</v>
      </c>
      <c r="AP25" s="1">
        <f>((AO25-AL25)/AL25)</f>
        <v>8.4385515226426531E-5</v>
      </c>
      <c r="AQ25" s="1">
        <f>(POWER(AQ20,249)-1)</f>
        <v>-4.2207680323425034E-3</v>
      </c>
    </row>
    <row r="26" spans="1:43">
      <c r="A26" s="14">
        <v>45166</v>
      </c>
      <c r="B26" s="1">
        <v>584.1</v>
      </c>
      <c r="C26" s="1">
        <v>587.65</v>
      </c>
      <c r="D26" s="1">
        <v>582.29999999999995</v>
      </c>
      <c r="E26" s="1">
        <v>585.04999999999995</v>
      </c>
      <c r="F26" s="1">
        <f>(((E26-B26)/B26)*100)</f>
        <v>0.16264338298235434</v>
      </c>
      <c r="J26" s="14">
        <v>45166</v>
      </c>
      <c r="K26" s="1">
        <v>406.95</v>
      </c>
      <c r="L26" s="1">
        <v>410</v>
      </c>
      <c r="M26" s="1">
        <v>403.85</v>
      </c>
      <c r="N26" s="1">
        <v>406.55</v>
      </c>
      <c r="O26" s="1">
        <f>((N26-K26)/K26)</f>
        <v>-9.8292173485680615E-4</v>
      </c>
      <c r="S26" s="14">
        <v>45166</v>
      </c>
      <c r="T26" s="1">
        <v>3650</v>
      </c>
      <c r="U26" s="1">
        <v>3670.3</v>
      </c>
      <c r="V26" s="1">
        <v>3627.05</v>
      </c>
      <c r="W26" s="1">
        <v>3631.45</v>
      </c>
      <c r="X26" s="1">
        <f>((W26-T26)/T26)</f>
        <v>-5.0821917808219676E-3</v>
      </c>
      <c r="AB26" s="14">
        <v>45166</v>
      </c>
      <c r="AC26" s="1">
        <v>1056.75</v>
      </c>
      <c r="AD26" s="1">
        <v>1095.9000000000001</v>
      </c>
      <c r="AE26" s="1">
        <v>1056.75</v>
      </c>
      <c r="AF26" s="1">
        <v>1089.95</v>
      </c>
      <c r="AG26" s="1">
        <f>((AF26-AC26)/AC26)</f>
        <v>3.1417080671871343E-2</v>
      </c>
      <c r="AK26" s="14">
        <v>45166</v>
      </c>
      <c r="AL26" s="1">
        <v>4700.05</v>
      </c>
      <c r="AM26" s="1">
        <v>4735</v>
      </c>
      <c r="AN26" s="1">
        <v>4685</v>
      </c>
      <c r="AO26" s="1">
        <v>4697.1000000000004</v>
      </c>
      <c r="AP26" s="1">
        <f>((AO26-AL26)/AL26)</f>
        <v>-6.2765289730956435E-4</v>
      </c>
    </row>
    <row r="27" spans="1:43">
      <c r="A27" s="14">
        <v>45163</v>
      </c>
      <c r="B27" s="1">
        <v>582.45000000000005</v>
      </c>
      <c r="C27" s="1">
        <v>588.9</v>
      </c>
      <c r="D27" s="1">
        <v>580</v>
      </c>
      <c r="E27" s="1">
        <v>583.1</v>
      </c>
      <c r="F27" s="1">
        <f>(((E27-B27)/B27)*100)</f>
        <v>0.11159756202248729</v>
      </c>
      <c r="J27" s="14">
        <v>45163</v>
      </c>
      <c r="K27" s="1">
        <v>405</v>
      </c>
      <c r="L27" s="1">
        <v>406.25</v>
      </c>
      <c r="M27" s="1">
        <v>404</v>
      </c>
      <c r="N27" s="1">
        <v>405.15</v>
      </c>
      <c r="O27" s="1">
        <f>((N27-K27)/K27)</f>
        <v>3.7037037037031424E-4</v>
      </c>
      <c r="S27" s="14">
        <v>45163</v>
      </c>
      <c r="T27" s="1">
        <v>3673.55</v>
      </c>
      <c r="U27" s="1">
        <v>3679.95</v>
      </c>
      <c r="V27" s="1">
        <v>3622.95</v>
      </c>
      <c r="W27" s="1">
        <v>3632.5</v>
      </c>
      <c r="X27" s="1">
        <f>((W27-T27)/T27)</f>
        <v>-1.1174477004532449E-2</v>
      </c>
      <c r="AB27" s="14">
        <v>45163</v>
      </c>
      <c r="AC27" s="1">
        <v>1100</v>
      </c>
      <c r="AD27" s="1">
        <v>1100</v>
      </c>
      <c r="AE27" s="1">
        <v>1060.8499999999999</v>
      </c>
      <c r="AF27" s="1">
        <v>1064.95</v>
      </c>
      <c r="AG27" s="1">
        <f>((AF27-AC27)/AC27)</f>
        <v>-3.1863636363636323E-2</v>
      </c>
      <c r="AK27" s="14">
        <v>45163</v>
      </c>
      <c r="AL27" s="1">
        <v>4684.1000000000004</v>
      </c>
      <c r="AM27" s="1">
        <v>4744.8500000000004</v>
      </c>
      <c r="AN27" s="1">
        <v>4664</v>
      </c>
      <c r="AO27" s="1">
        <v>4720.45</v>
      </c>
      <c r="AP27" s="1">
        <f>((AO27-AL27)/AL27)</f>
        <v>7.7602954676457489E-3</v>
      </c>
    </row>
    <row r="28" spans="1:43">
      <c r="A28" s="14">
        <v>45162</v>
      </c>
      <c r="B28" s="1">
        <v>588.95000000000005</v>
      </c>
      <c r="C28" s="1">
        <v>594</v>
      </c>
      <c r="D28" s="1">
        <v>585.25</v>
      </c>
      <c r="E28" s="1">
        <v>586.4</v>
      </c>
      <c r="F28" s="1">
        <f>(((E28-B28)/B28)*100)</f>
        <v>-0.43297393666696121</v>
      </c>
      <c r="J28" s="14">
        <v>45162</v>
      </c>
      <c r="K28" s="1">
        <v>405</v>
      </c>
      <c r="L28" s="1">
        <v>410</v>
      </c>
      <c r="M28" s="1">
        <v>404.45</v>
      </c>
      <c r="N28" s="1">
        <v>405.65</v>
      </c>
      <c r="O28" s="1">
        <f>((N28-K28)/K28)</f>
        <v>1.6049382716048822E-3</v>
      </c>
      <c r="S28" s="14">
        <v>45162</v>
      </c>
      <c r="T28" s="1">
        <v>3690</v>
      </c>
      <c r="U28" s="1">
        <v>3729.15</v>
      </c>
      <c r="V28" s="1">
        <v>3673.35</v>
      </c>
      <c r="W28" s="1">
        <v>3685.4</v>
      </c>
      <c r="X28" s="1">
        <f>((W28-T28)/T28)</f>
        <v>-1.2466124661246365E-3</v>
      </c>
      <c r="AB28" s="14">
        <v>45162</v>
      </c>
      <c r="AC28" s="1">
        <v>1062.0999999999999</v>
      </c>
      <c r="AD28" s="1">
        <v>1115.4000000000001</v>
      </c>
      <c r="AE28" s="1">
        <v>1062.0999999999999</v>
      </c>
      <c r="AF28" s="1">
        <v>1095.05</v>
      </c>
      <c r="AG28" s="1">
        <f>((AF28-AC28)/AC28)</f>
        <v>3.1023444120139392E-2</v>
      </c>
      <c r="AK28" s="14">
        <v>45162</v>
      </c>
      <c r="AL28" s="1">
        <v>4707.45</v>
      </c>
      <c r="AM28" s="1">
        <v>4747.55</v>
      </c>
      <c r="AN28" s="1">
        <v>4690.05</v>
      </c>
      <c r="AO28" s="1">
        <v>4696.8500000000004</v>
      </c>
      <c r="AP28" s="1">
        <f>((AO28-AL28)/AL28)</f>
        <v>-2.2517498858191706E-3</v>
      </c>
    </row>
    <row r="29" spans="1:43">
      <c r="A29" s="14">
        <v>45161</v>
      </c>
      <c r="B29" s="1">
        <v>582.29999999999995</v>
      </c>
      <c r="C29" s="1">
        <v>588</v>
      </c>
      <c r="D29" s="1">
        <v>582.29999999999995</v>
      </c>
      <c r="E29" s="1">
        <v>585.6</v>
      </c>
      <c r="F29" s="1">
        <f>(((E29-B29)/B29)*100)</f>
        <v>0.56671818650181494</v>
      </c>
      <c r="J29" s="14">
        <v>45161</v>
      </c>
      <c r="K29" s="1">
        <v>401.65</v>
      </c>
      <c r="L29" s="1">
        <v>411</v>
      </c>
      <c r="M29" s="1">
        <v>401.65</v>
      </c>
      <c r="N29" s="1">
        <v>406.2</v>
      </c>
      <c r="O29" s="1">
        <f>((N29-K29)/K29)</f>
        <v>1.1328270882609267E-2</v>
      </c>
      <c r="S29" s="14">
        <v>45161</v>
      </c>
      <c r="T29" s="1">
        <v>3690.25</v>
      </c>
      <c r="U29" s="1">
        <v>3716.15</v>
      </c>
      <c r="V29" s="1">
        <v>3672.25</v>
      </c>
      <c r="W29" s="1">
        <v>3687.7</v>
      </c>
      <c r="X29" s="1">
        <f>((W29-T29)/T29)</f>
        <v>-6.9101009416711111E-4</v>
      </c>
      <c r="AB29" s="14">
        <v>45161</v>
      </c>
      <c r="AC29" s="1">
        <v>1068.45</v>
      </c>
      <c r="AD29" s="1">
        <v>1074</v>
      </c>
      <c r="AE29" s="1">
        <v>1061.9000000000001</v>
      </c>
      <c r="AF29" s="1">
        <v>1066.75</v>
      </c>
      <c r="AG29" s="1">
        <f>((AF29-AC29)/AC29)</f>
        <v>-1.5910898965791993E-3</v>
      </c>
      <c r="AK29" s="14">
        <v>45161</v>
      </c>
      <c r="AL29" s="1">
        <v>4759.05</v>
      </c>
      <c r="AM29" s="1">
        <v>4760</v>
      </c>
      <c r="AN29" s="1">
        <v>4656.05</v>
      </c>
      <c r="AO29" s="1">
        <v>4681.1499999999996</v>
      </c>
      <c r="AP29" s="1">
        <f>((AO29-AL29)/AL29)</f>
        <v>-1.6368813103455636E-2</v>
      </c>
    </row>
    <row r="30" spans="1:43">
      <c r="A30" s="14">
        <v>45160</v>
      </c>
      <c r="B30" s="1">
        <v>586.6</v>
      </c>
      <c r="C30" s="1">
        <v>589.5</v>
      </c>
      <c r="D30" s="1">
        <v>583</v>
      </c>
      <c r="E30" s="1">
        <v>583.75</v>
      </c>
      <c r="F30" s="1">
        <f>(((E30-B30)/B30)*100)</f>
        <v>-0.48585066484828204</v>
      </c>
      <c r="J30" s="14">
        <v>45160</v>
      </c>
      <c r="K30" s="1">
        <v>409.55</v>
      </c>
      <c r="L30" s="1">
        <v>409.55</v>
      </c>
      <c r="M30" s="1">
        <v>404</v>
      </c>
      <c r="N30" s="1">
        <v>404.45</v>
      </c>
      <c r="O30" s="1">
        <f>((N30-K30)/K30)</f>
        <v>-1.2452691979001397E-2</v>
      </c>
      <c r="S30" s="14">
        <v>45160</v>
      </c>
      <c r="T30" s="1">
        <v>3733.45</v>
      </c>
      <c r="U30" s="1">
        <v>3747.55</v>
      </c>
      <c r="V30" s="1">
        <v>3670</v>
      </c>
      <c r="W30" s="1">
        <v>3678.45</v>
      </c>
      <c r="X30" s="1">
        <f>((W30-T30)/T30)</f>
        <v>-1.473168249206498E-2</v>
      </c>
      <c r="AB30" s="14">
        <v>45160</v>
      </c>
      <c r="AC30" s="1">
        <v>1074.6500000000001</v>
      </c>
      <c r="AD30" s="1">
        <v>1074.6500000000001</v>
      </c>
      <c r="AE30" s="1">
        <v>1063.6500000000001</v>
      </c>
      <c r="AF30" s="1">
        <v>1069.2</v>
      </c>
      <c r="AG30" s="1">
        <f>((AF30-AC30)/AC30)</f>
        <v>-5.0714186014051508E-3</v>
      </c>
      <c r="AK30" s="14">
        <v>45160</v>
      </c>
      <c r="AL30" s="1">
        <v>4776</v>
      </c>
      <c r="AM30" s="1">
        <v>4776</v>
      </c>
      <c r="AN30" s="1">
        <v>4736.6000000000004</v>
      </c>
      <c r="AO30" s="1">
        <v>4748.2</v>
      </c>
      <c r="AP30" s="1">
        <f>((AO30-AL30)/AL30)</f>
        <v>-5.82077051926302E-3</v>
      </c>
    </row>
    <row r="31" spans="1:43">
      <c r="A31" s="14">
        <v>45159</v>
      </c>
      <c r="B31" s="1">
        <v>582</v>
      </c>
      <c r="C31" s="1">
        <v>590.29999999999995</v>
      </c>
      <c r="D31" s="1">
        <v>579.65</v>
      </c>
      <c r="E31" s="1">
        <v>585.54999999999995</v>
      </c>
      <c r="F31" s="1">
        <f>(((E31-B31)/B31)*100)</f>
        <v>0.60996563573882379</v>
      </c>
      <c r="J31" s="14">
        <v>45159</v>
      </c>
      <c r="K31" s="1">
        <v>410</v>
      </c>
      <c r="L31" s="1">
        <v>410</v>
      </c>
      <c r="M31" s="1">
        <v>404.15</v>
      </c>
      <c r="N31" s="1">
        <v>405.15</v>
      </c>
      <c r="O31" s="1">
        <f>((N31-K31)/K31)</f>
        <v>-1.1829268292682982E-2</v>
      </c>
      <c r="S31" s="14">
        <v>45159</v>
      </c>
      <c r="T31" s="1">
        <v>3712.1</v>
      </c>
      <c r="U31" s="1">
        <v>3759.8</v>
      </c>
      <c r="V31" s="1">
        <v>3712.1</v>
      </c>
      <c r="W31" s="1">
        <v>3730.4</v>
      </c>
      <c r="X31" s="1">
        <f>((W31-T31)/T31)</f>
        <v>4.9298240887907605E-3</v>
      </c>
      <c r="AB31" s="14">
        <v>45159</v>
      </c>
      <c r="AC31" s="1">
        <v>1070.7</v>
      </c>
      <c r="AD31" s="1">
        <v>1092.9000000000001</v>
      </c>
      <c r="AE31" s="1">
        <v>1064.5999999999999</v>
      </c>
      <c r="AF31" s="1">
        <v>1071.45</v>
      </c>
      <c r="AG31" s="1">
        <f>((AF31-AC31)/AC31)</f>
        <v>7.0047632390025211E-4</v>
      </c>
      <c r="AK31" s="14">
        <v>45159</v>
      </c>
      <c r="AL31" s="1">
        <v>4715.1000000000004</v>
      </c>
      <c r="AM31" s="1">
        <v>4790</v>
      </c>
      <c r="AN31" s="1">
        <v>4710</v>
      </c>
      <c r="AO31" s="1">
        <v>4776</v>
      </c>
      <c r="AP31" s="1">
        <f>((AO31-AL31)/AL31)</f>
        <v>1.2915950881211349E-2</v>
      </c>
    </row>
    <row r="32" spans="1:43">
      <c r="A32" s="14">
        <v>45156</v>
      </c>
      <c r="B32" s="1">
        <v>586.75</v>
      </c>
      <c r="C32" s="1">
        <v>587.54999999999995</v>
      </c>
      <c r="D32" s="1">
        <v>577</v>
      </c>
      <c r="E32" s="1">
        <v>578.54999999999995</v>
      </c>
      <c r="F32" s="1">
        <f>(((E32-B32)/B32)*100)</f>
        <v>-1.3975287601193089</v>
      </c>
      <c r="J32" s="14">
        <v>45156</v>
      </c>
      <c r="K32" s="1">
        <v>405.3</v>
      </c>
      <c r="L32" s="1">
        <v>416.05</v>
      </c>
      <c r="M32" s="1">
        <v>405.3</v>
      </c>
      <c r="N32" s="1">
        <v>408.9</v>
      </c>
      <c r="O32" s="1">
        <f>((N32-K32)/K32)</f>
        <v>8.8823094004440318E-3</v>
      </c>
      <c r="S32" s="14">
        <v>45156</v>
      </c>
      <c r="T32" s="1">
        <v>3840.05</v>
      </c>
      <c r="U32" s="1">
        <v>3846.45</v>
      </c>
      <c r="V32" s="1">
        <v>3738.8</v>
      </c>
      <c r="W32" s="1">
        <v>3759.8</v>
      </c>
      <c r="X32" s="1">
        <f>((W32-T32)/T32)</f>
        <v>-2.0898165388471505E-2</v>
      </c>
      <c r="AB32" s="14">
        <v>45156</v>
      </c>
      <c r="AC32" s="1">
        <v>1068.75</v>
      </c>
      <c r="AD32" s="1">
        <v>1079.3499999999999</v>
      </c>
      <c r="AE32" s="1">
        <v>1061.3</v>
      </c>
      <c r="AF32" s="1">
        <v>1069.6500000000001</v>
      </c>
      <c r="AG32" s="1">
        <f>((AF32-AC32)/AC32)</f>
        <v>8.4210526315797978E-4</v>
      </c>
      <c r="AK32" s="14">
        <v>45156</v>
      </c>
      <c r="AL32" s="1">
        <v>4812.7</v>
      </c>
      <c r="AM32" s="1">
        <v>4812.7</v>
      </c>
      <c r="AN32" s="1">
        <v>4717</v>
      </c>
      <c r="AO32" s="1">
        <v>4737.05</v>
      </c>
      <c r="AP32" s="1">
        <f>((AO32-AL32)/AL32)</f>
        <v>-1.5718827269515998E-2</v>
      </c>
    </row>
    <row r="33" spans="1:42">
      <c r="A33" s="14">
        <v>45155</v>
      </c>
      <c r="B33" s="1">
        <v>588.04999999999995</v>
      </c>
      <c r="C33" s="1">
        <v>591.35</v>
      </c>
      <c r="D33" s="1">
        <v>583.35</v>
      </c>
      <c r="E33" s="1">
        <v>584.9</v>
      </c>
      <c r="F33" s="1">
        <f>(((E33-B33)/B33)*100)</f>
        <v>-0.53566873565172646</v>
      </c>
      <c r="J33" s="14">
        <v>45155</v>
      </c>
      <c r="K33" s="1">
        <v>414.4</v>
      </c>
      <c r="L33" s="1">
        <v>414.55</v>
      </c>
      <c r="M33" s="1">
        <v>409.45</v>
      </c>
      <c r="N33" s="1">
        <v>410.4</v>
      </c>
      <c r="O33" s="1">
        <f>((N33-K33)/K33)</f>
        <v>-9.6525096525096523E-3</v>
      </c>
      <c r="S33" s="14">
        <v>45155</v>
      </c>
      <c r="T33" s="1">
        <v>3823.6</v>
      </c>
      <c r="U33" s="1">
        <v>3876.4</v>
      </c>
      <c r="V33" s="1">
        <v>3819.95</v>
      </c>
      <c r="W33" s="1">
        <v>3827.8</v>
      </c>
      <c r="X33" s="1">
        <f>((W33-T33)/T33)</f>
        <v>1.0984412595460491E-3</v>
      </c>
      <c r="AB33" s="14">
        <v>45155</v>
      </c>
      <c r="AC33" s="1">
        <v>1064.2</v>
      </c>
      <c r="AD33" s="1">
        <v>1073.6500000000001</v>
      </c>
      <c r="AE33" s="1">
        <v>1063</v>
      </c>
      <c r="AF33" s="1">
        <v>1069.7</v>
      </c>
      <c r="AG33" s="1">
        <f>((AF33-AC33)/AC33)</f>
        <v>5.16820146588987E-3</v>
      </c>
      <c r="AK33" s="14">
        <v>45155</v>
      </c>
      <c r="AL33" s="1">
        <v>4783.45</v>
      </c>
      <c r="AM33" s="1">
        <v>4840</v>
      </c>
      <c r="AN33" s="1">
        <v>4774</v>
      </c>
      <c r="AO33" s="1">
        <v>4810.05</v>
      </c>
      <c r="AP33" s="1">
        <f>((AO33-AL33)/AL33)</f>
        <v>5.560839979512771E-3</v>
      </c>
    </row>
    <row r="34" spans="1:42">
      <c r="A34" s="14">
        <v>45154</v>
      </c>
      <c r="B34" s="1">
        <v>589.1</v>
      </c>
      <c r="C34" s="1">
        <v>592.95000000000005</v>
      </c>
      <c r="D34" s="1">
        <v>583.04999999999995</v>
      </c>
      <c r="E34" s="1">
        <v>589.85</v>
      </c>
      <c r="F34" s="1">
        <f>(((E34-B34)/B34)*100)</f>
        <v>0.1273128501103378</v>
      </c>
      <c r="J34" s="14">
        <v>45154</v>
      </c>
      <c r="K34" s="1">
        <v>409.05</v>
      </c>
      <c r="L34" s="1">
        <v>414.9</v>
      </c>
      <c r="M34" s="1">
        <v>409.05</v>
      </c>
      <c r="N34" s="1">
        <v>411.95</v>
      </c>
      <c r="O34" s="1">
        <f>((N34-K34)/K34)</f>
        <v>7.0895978486737003E-3</v>
      </c>
      <c r="S34" s="14">
        <v>45154</v>
      </c>
      <c r="T34" s="1">
        <v>3765.05</v>
      </c>
      <c r="U34" s="1">
        <v>3830</v>
      </c>
      <c r="V34" s="1">
        <v>3731.85</v>
      </c>
      <c r="W34" s="1">
        <v>3823.55</v>
      </c>
      <c r="X34" s="1">
        <f>((W34-T34)/T34)</f>
        <v>1.5537642262386953E-2</v>
      </c>
      <c r="AB34" s="14">
        <v>45154</v>
      </c>
      <c r="AC34" s="1">
        <v>1059.7</v>
      </c>
      <c r="AD34" s="1">
        <v>1072.3</v>
      </c>
      <c r="AE34" s="1">
        <v>1046.8499999999999</v>
      </c>
      <c r="AF34" s="1">
        <v>1069.95</v>
      </c>
      <c r="AG34" s="1">
        <f>((AF34-AC34)/AC34)</f>
        <v>9.6725488345758229E-3</v>
      </c>
      <c r="AK34" s="14">
        <v>45154</v>
      </c>
      <c r="AL34" s="1">
        <v>4659.05</v>
      </c>
      <c r="AM34" s="1">
        <v>4810.6000000000004</v>
      </c>
      <c r="AN34" s="1">
        <v>4659.05</v>
      </c>
      <c r="AO34" s="1">
        <v>4780.45</v>
      </c>
      <c r="AP34" s="1">
        <f>((AO34-AL34)/AL34)</f>
        <v>2.6056814157392524E-2</v>
      </c>
    </row>
    <row r="35" spans="1:42">
      <c r="A35" s="14">
        <v>45152</v>
      </c>
      <c r="B35" s="1">
        <v>599.70000000000005</v>
      </c>
      <c r="C35" s="1">
        <v>599.79999999999995</v>
      </c>
      <c r="D35" s="1">
        <v>586.15</v>
      </c>
      <c r="E35" s="1">
        <v>590.35</v>
      </c>
      <c r="F35" s="1">
        <f>(((E35-B35)/B35)*100)</f>
        <v>-1.559112889778226</v>
      </c>
      <c r="J35" s="14">
        <v>45152</v>
      </c>
      <c r="K35" s="1">
        <v>410.1</v>
      </c>
      <c r="L35" s="1">
        <v>415</v>
      </c>
      <c r="M35" s="1">
        <v>406.75</v>
      </c>
      <c r="N35" s="1">
        <v>411.25</v>
      </c>
      <c r="O35" s="1">
        <f>((N35-K35)/K35)</f>
        <v>2.8041940990001881E-3</v>
      </c>
      <c r="S35" s="14">
        <v>45152</v>
      </c>
      <c r="T35" s="1">
        <v>3853.6</v>
      </c>
      <c r="U35" s="1">
        <v>3860</v>
      </c>
      <c r="V35" s="1">
        <v>3741.25</v>
      </c>
      <c r="W35" s="1">
        <v>3754.9</v>
      </c>
      <c r="X35" s="1">
        <f>((W35-T35)/T35)</f>
        <v>-2.5612414365787789E-2</v>
      </c>
      <c r="AB35" s="14">
        <v>45152</v>
      </c>
      <c r="AC35" s="1">
        <v>1064</v>
      </c>
      <c r="AD35" s="1">
        <v>1068.5</v>
      </c>
      <c r="AE35" s="1">
        <v>1040.55</v>
      </c>
      <c r="AF35" s="1">
        <v>1065.6500000000001</v>
      </c>
      <c r="AG35" s="1">
        <f>((AF35-AC35)/AC35)</f>
        <v>1.5507518796993335E-3</v>
      </c>
      <c r="AK35" s="14">
        <v>45152</v>
      </c>
      <c r="AL35" s="1">
        <v>4690.8999999999996</v>
      </c>
      <c r="AM35" s="1">
        <v>4747.25</v>
      </c>
      <c r="AN35" s="1">
        <v>4680</v>
      </c>
      <c r="AO35" s="1">
        <v>4711.8500000000004</v>
      </c>
      <c r="AP35" s="1">
        <f>((AO35-AL35)/AL35)</f>
        <v>4.4660939265387728E-3</v>
      </c>
    </row>
    <row r="36" spans="1:42">
      <c r="A36" s="14">
        <v>45149</v>
      </c>
      <c r="B36" s="1">
        <v>614.75</v>
      </c>
      <c r="C36" s="1">
        <v>614.75</v>
      </c>
      <c r="D36" s="1">
        <v>598.15</v>
      </c>
      <c r="E36" s="1">
        <v>599.75</v>
      </c>
      <c r="F36" s="1">
        <f>(((E36-B36)/B36)*100)</f>
        <v>-2.4400162667751117</v>
      </c>
      <c r="J36" s="14">
        <v>45149</v>
      </c>
      <c r="K36" s="1">
        <v>412.35</v>
      </c>
      <c r="L36" s="1">
        <v>417.95</v>
      </c>
      <c r="M36" s="1">
        <v>412.35</v>
      </c>
      <c r="N36" s="1">
        <v>414.9</v>
      </c>
      <c r="O36" s="1">
        <f>((N36-K36)/K36)</f>
        <v>6.1840669334302274E-3</v>
      </c>
      <c r="S36" s="14">
        <v>45149</v>
      </c>
      <c r="T36" s="1">
        <v>3877.45</v>
      </c>
      <c r="U36" s="1">
        <v>3890.75</v>
      </c>
      <c r="V36" s="1">
        <v>3820</v>
      </c>
      <c r="W36" s="1">
        <v>3851.55</v>
      </c>
      <c r="X36" s="1">
        <f>((W36-T36)/T36)</f>
        <v>-6.67964770661121E-3</v>
      </c>
      <c r="AB36" s="14">
        <v>45149</v>
      </c>
      <c r="AC36" s="1">
        <v>1094.8499999999999</v>
      </c>
      <c r="AD36" s="1">
        <v>1094.8499999999999</v>
      </c>
      <c r="AE36" s="1">
        <v>1062</v>
      </c>
      <c r="AF36" s="1">
        <v>1064.55</v>
      </c>
      <c r="AG36" s="1">
        <f>((AF36-AC36)/AC36)</f>
        <v>-2.7675023975887069E-2</v>
      </c>
      <c r="AK36" s="14">
        <v>45149</v>
      </c>
      <c r="AL36" s="1">
        <v>4750</v>
      </c>
      <c r="AM36" s="1">
        <v>4813.8</v>
      </c>
      <c r="AN36" s="1">
        <v>4736.3</v>
      </c>
      <c r="AO36" s="1">
        <v>4760.8</v>
      </c>
      <c r="AP36" s="1">
        <f>((AO36-AL36)/AL36)</f>
        <v>2.2736842105263539E-3</v>
      </c>
    </row>
    <row r="37" spans="1:42">
      <c r="A37" s="14">
        <v>45148</v>
      </c>
      <c r="B37" s="1">
        <v>618.95000000000005</v>
      </c>
      <c r="C37" s="1">
        <v>618.95000000000005</v>
      </c>
      <c r="D37" s="1">
        <v>606.20000000000005</v>
      </c>
      <c r="E37" s="1">
        <v>609.70000000000005</v>
      </c>
      <c r="F37" s="1">
        <f>(((E37-B37)/B37)*100)</f>
        <v>-1.4944664350916874</v>
      </c>
      <c r="J37" s="14">
        <v>45148</v>
      </c>
      <c r="K37" s="1">
        <v>417</v>
      </c>
      <c r="L37" s="1">
        <v>417.95</v>
      </c>
      <c r="M37" s="1">
        <v>412.25</v>
      </c>
      <c r="N37" s="1">
        <v>415.45</v>
      </c>
      <c r="O37" s="1">
        <f>((N37-K37)/K37)</f>
        <v>-3.71702637889691E-3</v>
      </c>
      <c r="S37" s="14">
        <v>45148</v>
      </c>
      <c r="T37" s="1">
        <v>3984</v>
      </c>
      <c r="U37" s="1">
        <v>3984</v>
      </c>
      <c r="V37" s="1">
        <v>3832.6</v>
      </c>
      <c r="W37" s="1">
        <v>3876.35</v>
      </c>
      <c r="X37" s="1">
        <f>((W37-T37)/T37)</f>
        <v>-2.7020582329317294E-2</v>
      </c>
      <c r="AB37" s="14">
        <v>45148</v>
      </c>
      <c r="AC37" s="1">
        <v>1068.95</v>
      </c>
      <c r="AD37" s="1">
        <v>1079</v>
      </c>
      <c r="AE37" s="1">
        <v>1054.5</v>
      </c>
      <c r="AF37" s="1">
        <v>1074.5999999999999</v>
      </c>
      <c r="AG37" s="1">
        <f>((AF37-AC37)/AC37)</f>
        <v>5.285560596847246E-3</v>
      </c>
      <c r="AK37" s="14">
        <v>45148</v>
      </c>
      <c r="AL37" s="1">
        <v>4710</v>
      </c>
      <c r="AM37" s="1">
        <v>4839.45</v>
      </c>
      <c r="AN37" s="1">
        <v>4710</v>
      </c>
      <c r="AO37" s="1">
        <v>4780.5</v>
      </c>
      <c r="AP37" s="1">
        <f>((AO37-AL37)/AL37)</f>
        <v>1.4968152866242038E-2</v>
      </c>
    </row>
    <row r="38" spans="1:42">
      <c r="A38" s="14">
        <v>45147</v>
      </c>
      <c r="B38" s="1">
        <v>604.95000000000005</v>
      </c>
      <c r="C38" s="1">
        <v>616.95000000000005</v>
      </c>
      <c r="D38" s="1">
        <v>603</v>
      </c>
      <c r="E38" s="1">
        <v>615.4</v>
      </c>
      <c r="F38" s="1">
        <f>(((E38-B38)/B38)*100)</f>
        <v>1.7274154888833673</v>
      </c>
      <c r="J38" s="14">
        <v>45147</v>
      </c>
      <c r="K38" s="1">
        <v>412.2</v>
      </c>
      <c r="L38" s="1">
        <v>418.2</v>
      </c>
      <c r="M38" s="1">
        <v>409.7</v>
      </c>
      <c r="N38" s="1">
        <v>415.25</v>
      </c>
      <c r="O38" s="1">
        <f>((N38-K38)/K38)</f>
        <v>7.3993207180980385E-3</v>
      </c>
      <c r="S38" s="14">
        <v>45147</v>
      </c>
      <c r="T38" s="1">
        <v>3869.95</v>
      </c>
      <c r="U38" s="1">
        <v>3892.45</v>
      </c>
      <c r="V38" s="1">
        <v>3805</v>
      </c>
      <c r="W38" s="1">
        <v>3881.45</v>
      </c>
      <c r="X38" s="1">
        <f>((W38-T38)/T38)</f>
        <v>2.9716146203439321E-3</v>
      </c>
      <c r="AB38" s="14">
        <v>45147</v>
      </c>
      <c r="AC38" s="1">
        <v>1067.8</v>
      </c>
      <c r="AD38" s="1">
        <v>1069.25</v>
      </c>
      <c r="AE38" s="1">
        <v>1058.05</v>
      </c>
      <c r="AF38" s="1">
        <v>1062.3499999999999</v>
      </c>
      <c r="AG38" s="1">
        <f>((AF38-AC38)/AC38)</f>
        <v>-5.1039520509459126E-3</v>
      </c>
      <c r="AK38" s="14">
        <v>45147</v>
      </c>
      <c r="AL38" s="1">
        <v>4850</v>
      </c>
      <c r="AM38" s="1">
        <v>4860</v>
      </c>
      <c r="AN38" s="1">
        <v>4780</v>
      </c>
      <c r="AO38" s="1">
        <v>4820.1499999999996</v>
      </c>
      <c r="AP38" s="1">
        <f>((AO38-AL38)/AL38)</f>
        <v>-6.1546391752578073E-3</v>
      </c>
    </row>
    <row r="39" spans="1:42">
      <c r="A39" s="14">
        <v>45146</v>
      </c>
      <c r="B39" s="1">
        <v>609</v>
      </c>
      <c r="C39" s="1">
        <v>609</v>
      </c>
      <c r="D39" s="1">
        <v>602</v>
      </c>
      <c r="E39" s="1">
        <v>604.4</v>
      </c>
      <c r="F39" s="1">
        <f>(((E39-B39)/B39)*100)</f>
        <v>-0.75533661740558666</v>
      </c>
      <c r="J39" s="14">
        <v>45146</v>
      </c>
      <c r="K39" s="1">
        <v>409.55</v>
      </c>
      <c r="L39" s="1">
        <v>422.05</v>
      </c>
      <c r="M39" s="1">
        <v>409.55</v>
      </c>
      <c r="N39" s="1">
        <v>412.2</v>
      </c>
      <c r="O39" s="1">
        <f>((N39-K39)/K39)</f>
        <v>6.470516420461426E-3</v>
      </c>
      <c r="S39" s="14">
        <v>45146</v>
      </c>
      <c r="T39" s="1">
        <v>3784.7</v>
      </c>
      <c r="U39" s="1">
        <v>3858.95</v>
      </c>
      <c r="V39" s="1">
        <v>3774.7</v>
      </c>
      <c r="W39" s="1">
        <v>3846.95</v>
      </c>
      <c r="X39" s="1">
        <f>((W39-T39)/T39)</f>
        <v>1.6447802996274474E-2</v>
      </c>
      <c r="AB39" s="14">
        <v>45146</v>
      </c>
      <c r="AC39" s="1">
        <v>1059.95</v>
      </c>
      <c r="AD39" s="1">
        <v>1065.2</v>
      </c>
      <c r="AE39" s="1">
        <v>1049.8</v>
      </c>
      <c r="AF39" s="1">
        <v>1055.75</v>
      </c>
      <c r="AG39" s="1">
        <f>((AF39-AC39)/AC39)</f>
        <v>-3.96245105901226E-3</v>
      </c>
      <c r="AK39" s="14">
        <v>45146</v>
      </c>
      <c r="AL39" s="1">
        <v>4677.05</v>
      </c>
      <c r="AM39" s="1">
        <v>4881.2</v>
      </c>
      <c r="AN39" s="1">
        <v>4649</v>
      </c>
      <c r="AO39" s="1">
        <v>4816.6499999999996</v>
      </c>
      <c r="AP39" s="1">
        <f>((AO39-AL39)/AL39)</f>
        <v>2.9847874194203493E-2</v>
      </c>
    </row>
    <row r="40" spans="1:42">
      <c r="A40" s="14">
        <v>45145</v>
      </c>
      <c r="B40" s="1">
        <v>606.85</v>
      </c>
      <c r="C40" s="1">
        <v>609.5</v>
      </c>
      <c r="D40" s="1">
        <v>604.04999999999995</v>
      </c>
      <c r="E40" s="1">
        <v>606.85</v>
      </c>
      <c r="F40" s="1">
        <f>(((E40-B40)/B40)*100)</f>
        <v>0</v>
      </c>
      <c r="J40" s="14">
        <v>45145</v>
      </c>
      <c r="K40" s="1">
        <v>419.05</v>
      </c>
      <c r="L40" s="1">
        <v>421</v>
      </c>
      <c r="M40" s="1">
        <v>410</v>
      </c>
      <c r="N40" s="1">
        <v>414.95</v>
      </c>
      <c r="O40" s="1">
        <f>((N40-K40)/K40)</f>
        <v>-9.7840353179812021E-3</v>
      </c>
      <c r="S40" s="14">
        <v>45145</v>
      </c>
      <c r="T40" s="1">
        <v>3699.75</v>
      </c>
      <c r="U40" s="1">
        <v>3787.7</v>
      </c>
      <c r="V40" s="1">
        <v>3699.75</v>
      </c>
      <c r="W40" s="1">
        <v>3781.5</v>
      </c>
      <c r="X40" s="1">
        <f>((W40-T40)/T40)</f>
        <v>2.2096087573484694E-2</v>
      </c>
      <c r="AB40" s="14">
        <v>45145</v>
      </c>
      <c r="AC40" s="1">
        <v>1025.4000000000001</v>
      </c>
      <c r="AD40" s="1">
        <v>1051.4000000000001</v>
      </c>
      <c r="AE40" s="1">
        <v>1025.4000000000001</v>
      </c>
      <c r="AF40" s="1">
        <v>1046.25</v>
      </c>
      <c r="AG40" s="1">
        <f>((AF40-AC40)/AC40)</f>
        <v>2.0333528379169016E-2</v>
      </c>
      <c r="AK40" s="14">
        <v>45145</v>
      </c>
      <c r="AL40" s="1">
        <v>4569.8999999999996</v>
      </c>
      <c r="AM40" s="1">
        <v>4605.95</v>
      </c>
      <c r="AN40" s="1">
        <v>4544</v>
      </c>
      <c r="AO40" s="1">
        <v>4591.8500000000004</v>
      </c>
      <c r="AP40" s="1">
        <f>((AO40-AL40)/AL40)</f>
        <v>4.8031685594872378E-3</v>
      </c>
    </row>
    <row r="41" spans="1:42">
      <c r="A41" s="14">
        <v>45142</v>
      </c>
      <c r="B41" s="1">
        <v>601.29999999999995</v>
      </c>
      <c r="C41" s="1">
        <v>607.25</v>
      </c>
      <c r="D41" s="1">
        <v>600.4</v>
      </c>
      <c r="E41" s="1">
        <v>603.5</v>
      </c>
      <c r="F41" s="1">
        <f>(((E41-B41)/B41)*100)</f>
        <v>0.36587393979711386</v>
      </c>
      <c r="J41" s="14">
        <v>45142</v>
      </c>
      <c r="K41" s="1">
        <v>412.35</v>
      </c>
      <c r="L41" s="1">
        <v>422</v>
      </c>
      <c r="M41" s="1">
        <v>409.2</v>
      </c>
      <c r="N41" s="1">
        <v>419</v>
      </c>
      <c r="O41" s="1">
        <f>((N41-K41)/K41)</f>
        <v>1.6127076512671219E-2</v>
      </c>
      <c r="S41" s="14">
        <v>45142</v>
      </c>
      <c r="T41" s="1">
        <v>3694.95</v>
      </c>
      <c r="U41" s="1">
        <v>3734.05</v>
      </c>
      <c r="V41" s="1">
        <v>3683.6</v>
      </c>
      <c r="W41" s="1">
        <v>3699.75</v>
      </c>
      <c r="X41" s="1">
        <f>((W41-T41)/T41)</f>
        <v>1.299070352778842E-3</v>
      </c>
      <c r="AB41" s="14">
        <v>45142</v>
      </c>
      <c r="AC41" s="1">
        <v>1034.05</v>
      </c>
      <c r="AD41" s="1">
        <v>1050</v>
      </c>
      <c r="AE41" s="1">
        <v>1031.2</v>
      </c>
      <c r="AF41" s="1">
        <v>1042.3499999999999</v>
      </c>
      <c r="AG41" s="1">
        <f>((AF41-AC41)/AC41)</f>
        <v>8.0266911658043172E-3</v>
      </c>
      <c r="AK41" s="14">
        <v>45142</v>
      </c>
      <c r="AL41" s="1">
        <v>4536.3999999999996</v>
      </c>
      <c r="AM41" s="1">
        <v>4587.95</v>
      </c>
      <c r="AN41" s="1">
        <v>4520.8500000000004</v>
      </c>
      <c r="AO41" s="1">
        <v>4569.8999999999996</v>
      </c>
      <c r="AP41" s="1">
        <f>((AO41-AL41)/AL41)</f>
        <v>7.384710343003263E-3</v>
      </c>
    </row>
    <row r="42" spans="1:42">
      <c r="A42" s="14">
        <v>45141</v>
      </c>
      <c r="B42" s="1">
        <v>610.15</v>
      </c>
      <c r="C42" s="1">
        <v>613.15</v>
      </c>
      <c r="D42" s="1">
        <v>590.1</v>
      </c>
      <c r="E42" s="1">
        <v>600.6</v>
      </c>
      <c r="F42" s="1">
        <f>(((E42-B42)/B42)*100)</f>
        <v>-1.5651888879783586</v>
      </c>
      <c r="J42" s="14">
        <v>45141</v>
      </c>
      <c r="K42" s="1">
        <v>406.15</v>
      </c>
      <c r="L42" s="1">
        <v>412.5</v>
      </c>
      <c r="M42" s="1">
        <v>403.15</v>
      </c>
      <c r="N42" s="1">
        <v>410.45</v>
      </c>
      <c r="O42" s="1">
        <f>((N42-K42)/K42)</f>
        <v>1.0587221469900312E-2</v>
      </c>
      <c r="S42" s="14">
        <v>45141</v>
      </c>
      <c r="T42" s="1">
        <v>3683.9</v>
      </c>
      <c r="U42" s="1">
        <v>3725</v>
      </c>
      <c r="V42" s="1">
        <v>3631.15</v>
      </c>
      <c r="W42" s="1">
        <v>3683.55</v>
      </c>
      <c r="X42" s="1">
        <f>((W42-T42)/T42)</f>
        <v>-9.5008007817777102E-5</v>
      </c>
      <c r="AB42" s="14">
        <v>45141</v>
      </c>
      <c r="AC42" s="1">
        <v>1049.6500000000001</v>
      </c>
      <c r="AD42" s="1">
        <v>1049.6500000000001</v>
      </c>
      <c r="AE42" s="1">
        <v>1017.25</v>
      </c>
      <c r="AF42" s="1">
        <v>1033.3499999999999</v>
      </c>
      <c r="AG42" s="1">
        <f>((AF42-AC42)/AC42)</f>
        <v>-1.5528985852427171E-2</v>
      </c>
      <c r="AK42" s="14">
        <v>45141</v>
      </c>
      <c r="AL42" s="1">
        <v>4557.8500000000004</v>
      </c>
      <c r="AM42" s="1">
        <v>4586.1000000000004</v>
      </c>
      <c r="AN42" s="1">
        <v>4537.05</v>
      </c>
      <c r="AO42" s="1">
        <v>4548.1499999999996</v>
      </c>
      <c r="AP42" s="1">
        <f>((AO42-AL42)/AL42)</f>
        <v>-2.1281964083944682E-3</v>
      </c>
    </row>
    <row r="43" spans="1:42">
      <c r="A43" s="14">
        <v>45140</v>
      </c>
      <c r="B43" s="1">
        <v>629.85</v>
      </c>
      <c r="C43" s="1">
        <v>629.85</v>
      </c>
      <c r="D43" s="1">
        <v>614.15</v>
      </c>
      <c r="E43" s="1">
        <v>619.1</v>
      </c>
      <c r="F43" s="1">
        <f>(((E43-B43)/B43)*100)</f>
        <v>-1.7067555767246168</v>
      </c>
      <c r="J43" s="14">
        <v>45140</v>
      </c>
      <c r="K43" s="1">
        <v>409</v>
      </c>
      <c r="L43" s="1">
        <v>412</v>
      </c>
      <c r="M43" s="1">
        <v>402.1</v>
      </c>
      <c r="N43" s="1">
        <v>406.7</v>
      </c>
      <c r="O43" s="1">
        <f>((N43-K43)/K43)</f>
        <v>-5.6234718826406148E-3</v>
      </c>
      <c r="S43" s="14">
        <v>45140</v>
      </c>
      <c r="T43" s="1">
        <v>3660.05</v>
      </c>
      <c r="U43" s="1">
        <v>3690.4</v>
      </c>
      <c r="V43" s="1">
        <v>3634.05</v>
      </c>
      <c r="W43" s="1">
        <v>3683.85</v>
      </c>
      <c r="X43" s="1">
        <f>((W43-T43)/T43)</f>
        <v>6.5026434065107649E-3</v>
      </c>
      <c r="AB43" s="14">
        <v>45140</v>
      </c>
      <c r="AC43" s="1">
        <v>1043.25</v>
      </c>
      <c r="AD43" s="1">
        <v>1043.25</v>
      </c>
      <c r="AE43" s="1">
        <v>1021.9</v>
      </c>
      <c r="AF43" s="1">
        <v>1026.95</v>
      </c>
      <c r="AG43" s="1">
        <f>((AF43-AC43)/AC43)</f>
        <v>-1.5624251138269787E-2</v>
      </c>
      <c r="AK43" s="14">
        <v>45140</v>
      </c>
      <c r="AL43" s="1">
        <v>4499.05</v>
      </c>
      <c r="AM43" s="1">
        <v>4593.05</v>
      </c>
      <c r="AN43" s="1">
        <v>4499.05</v>
      </c>
      <c r="AO43" s="1">
        <v>4582.25</v>
      </c>
      <c r="AP43" s="1">
        <f>((AO43-AL43)/AL43)</f>
        <v>1.8492792922950359E-2</v>
      </c>
    </row>
    <row r="44" spans="1:42">
      <c r="A44" s="14">
        <v>45139</v>
      </c>
      <c r="B44" s="1">
        <v>622.85</v>
      </c>
      <c r="C44" s="1">
        <v>628</v>
      </c>
      <c r="D44" s="1">
        <v>610.95000000000005</v>
      </c>
      <c r="E44" s="1">
        <v>625.85</v>
      </c>
      <c r="F44" s="1">
        <f>(((E44-B44)/B44)*100)</f>
        <v>0.48165689973508868</v>
      </c>
      <c r="J44" s="14">
        <v>45139</v>
      </c>
      <c r="K44" s="1">
        <v>392.95</v>
      </c>
      <c r="L44" s="1">
        <v>411.5</v>
      </c>
      <c r="M44" s="1">
        <v>392.95</v>
      </c>
      <c r="N44" s="1">
        <v>408.4</v>
      </c>
      <c r="O44" s="1">
        <f>((N44-K44)/K44)</f>
        <v>3.9317979386690391E-2</v>
      </c>
      <c r="S44" s="14">
        <v>45139</v>
      </c>
      <c r="T44" s="1">
        <v>3620.05</v>
      </c>
      <c r="U44" s="1">
        <v>3684</v>
      </c>
      <c r="V44" s="1">
        <v>3573.6</v>
      </c>
      <c r="W44" s="1">
        <v>3661.1</v>
      </c>
      <c r="X44" s="1">
        <f>((W44-T44)/T44)</f>
        <v>1.1339622380906265E-2</v>
      </c>
      <c r="AB44" s="14">
        <v>45139</v>
      </c>
      <c r="AC44" s="1">
        <v>1037.0999999999999</v>
      </c>
      <c r="AD44" s="1">
        <v>1049.8499999999999</v>
      </c>
      <c r="AE44" s="1">
        <v>1022.2</v>
      </c>
      <c r="AF44" s="1">
        <v>1043.3</v>
      </c>
      <c r="AG44" s="1">
        <f>((AF44-AC44)/AC44)</f>
        <v>5.9782084659146138E-3</v>
      </c>
      <c r="AK44" s="14">
        <v>45139</v>
      </c>
      <c r="AL44" s="1">
        <v>4464.5</v>
      </c>
      <c r="AM44" s="1">
        <v>4517</v>
      </c>
      <c r="AN44" s="1">
        <v>4464.5</v>
      </c>
      <c r="AO44" s="1">
        <v>4502.7</v>
      </c>
      <c r="AP44" s="1">
        <f>((AO44-AL44)/AL44)</f>
        <v>8.5563892933138794E-3</v>
      </c>
    </row>
    <row r="45" spans="1:42">
      <c r="A45" s="14">
        <v>45138</v>
      </c>
      <c r="B45" s="1">
        <v>629.85</v>
      </c>
      <c r="C45" s="1">
        <v>631</v>
      </c>
      <c r="D45" s="1">
        <v>621</v>
      </c>
      <c r="E45" s="1">
        <v>624.35</v>
      </c>
      <c r="F45" s="1">
        <f>(((E45-B45)/B45)*100)</f>
        <v>-0.87322378344050156</v>
      </c>
      <c r="J45" s="14">
        <v>45138</v>
      </c>
      <c r="K45" s="1">
        <v>408</v>
      </c>
      <c r="L45" s="1">
        <v>414.6</v>
      </c>
      <c r="M45" s="1">
        <v>406.15</v>
      </c>
      <c r="N45" s="1">
        <v>412.65</v>
      </c>
      <c r="O45" s="1">
        <f>((N45-K45)/K45)</f>
        <v>1.1397058823529356E-2</v>
      </c>
      <c r="S45" s="14">
        <v>45138</v>
      </c>
      <c r="T45" s="1">
        <v>3470</v>
      </c>
      <c r="U45" s="1">
        <v>3632</v>
      </c>
      <c r="V45" s="1">
        <v>3470</v>
      </c>
      <c r="W45" s="1">
        <v>3617.5</v>
      </c>
      <c r="X45" s="1">
        <f>((W45-T45)/T45)</f>
        <v>4.2507204610951012E-2</v>
      </c>
      <c r="AB45" s="14">
        <v>45138</v>
      </c>
      <c r="AC45" s="1">
        <v>979.8</v>
      </c>
      <c r="AD45" s="1">
        <v>1032.5</v>
      </c>
      <c r="AE45" s="1">
        <v>979.8</v>
      </c>
      <c r="AF45" s="1">
        <v>1029.3</v>
      </c>
      <c r="AG45" s="1">
        <f>((AF45-AC45)/AC45)</f>
        <v>5.0520514390691981E-2</v>
      </c>
      <c r="AK45" s="14">
        <v>45138</v>
      </c>
      <c r="AL45" s="1">
        <v>4400</v>
      </c>
      <c r="AM45" s="1">
        <v>4465.95</v>
      </c>
      <c r="AN45" s="1">
        <v>4382.75</v>
      </c>
      <c r="AO45" s="1">
        <v>4453</v>
      </c>
      <c r="AP45" s="1">
        <f>((AO45-AL45)/AL45)</f>
        <v>1.2045454545454545E-2</v>
      </c>
    </row>
    <row r="46" spans="1:42">
      <c r="A46" s="14">
        <v>45135</v>
      </c>
      <c r="B46" s="1">
        <v>627.04999999999995</v>
      </c>
      <c r="C46" s="1">
        <v>630.20000000000005</v>
      </c>
      <c r="D46" s="1">
        <v>622.5</v>
      </c>
      <c r="E46" s="1">
        <v>625.04999999999995</v>
      </c>
      <c r="F46" s="1">
        <f>(((E46-B46)/B46)*100)</f>
        <v>-0.31895383143290013</v>
      </c>
      <c r="J46" s="14">
        <v>45135</v>
      </c>
      <c r="K46" s="1">
        <v>409</v>
      </c>
      <c r="L46" s="1">
        <v>412</v>
      </c>
      <c r="M46" s="1">
        <v>406.2</v>
      </c>
      <c r="N46" s="1">
        <v>407.05</v>
      </c>
      <c r="O46" s="1">
        <f>((N46-K46)/K46)</f>
        <v>-4.7677261613691653E-3</v>
      </c>
      <c r="S46" s="14">
        <v>45135</v>
      </c>
      <c r="T46" s="1">
        <v>3563.65</v>
      </c>
      <c r="U46" s="1">
        <v>3595.25</v>
      </c>
      <c r="V46" s="1">
        <v>3544.25</v>
      </c>
      <c r="W46" s="1">
        <v>3583.15</v>
      </c>
      <c r="X46" s="1">
        <f>((W46-T46)/T46)</f>
        <v>5.471917837049093E-3</v>
      </c>
      <c r="AB46" s="14">
        <v>45135</v>
      </c>
      <c r="AC46" s="1">
        <v>1015.7</v>
      </c>
      <c r="AD46" s="1">
        <v>1015.7</v>
      </c>
      <c r="AE46" s="1">
        <v>977</v>
      </c>
      <c r="AF46" s="1">
        <v>979.75</v>
      </c>
      <c r="AG46" s="1">
        <f>((AF46-AC46)/AC46)</f>
        <v>-3.5394309343310074E-2</v>
      </c>
      <c r="AK46" s="14">
        <v>45135</v>
      </c>
      <c r="AL46" s="1">
        <v>4415.55</v>
      </c>
      <c r="AM46" s="1">
        <v>4432.1000000000004</v>
      </c>
      <c r="AN46" s="1">
        <v>4375.25</v>
      </c>
      <c r="AO46" s="1">
        <v>4389.25</v>
      </c>
      <c r="AP46" s="1">
        <f>((AO46-AL46)/AL46)</f>
        <v>-5.9562228940902451E-3</v>
      </c>
    </row>
    <row r="47" spans="1:42">
      <c r="A47" s="14">
        <v>45134</v>
      </c>
      <c r="B47" s="1">
        <v>636.75</v>
      </c>
      <c r="C47" s="1">
        <v>637</v>
      </c>
      <c r="D47" s="1">
        <v>625.6</v>
      </c>
      <c r="E47" s="1">
        <v>626.65</v>
      </c>
      <c r="F47" s="1">
        <f>(((E47-B47)/B47)*100)</f>
        <v>-1.5861798193953707</v>
      </c>
      <c r="J47" s="14">
        <v>45134</v>
      </c>
      <c r="K47" s="1">
        <v>408.85</v>
      </c>
      <c r="L47" s="1">
        <v>411.65</v>
      </c>
      <c r="M47" s="1">
        <v>407.1</v>
      </c>
      <c r="N47" s="1">
        <v>409.2</v>
      </c>
      <c r="O47" s="1">
        <f>((N47-K47)/K47)</f>
        <v>8.5605967958900784E-4</v>
      </c>
      <c r="S47" s="14">
        <v>45134</v>
      </c>
      <c r="T47" s="1">
        <v>3565.2</v>
      </c>
      <c r="U47" s="1">
        <v>3631.9</v>
      </c>
      <c r="V47" s="1">
        <v>3536</v>
      </c>
      <c r="W47" s="1">
        <v>3555.85</v>
      </c>
      <c r="X47" s="1">
        <f>((W47-T47)/T47)</f>
        <v>-2.6225737686525045E-3</v>
      </c>
      <c r="AB47" s="14">
        <v>45134</v>
      </c>
      <c r="AC47" s="1">
        <v>995.05</v>
      </c>
      <c r="AD47" s="1">
        <v>1023.85</v>
      </c>
      <c r="AE47" s="1">
        <v>984.1</v>
      </c>
      <c r="AF47" s="1">
        <v>1003</v>
      </c>
      <c r="AG47" s="1">
        <f>((AF47-AC47)/AC47)</f>
        <v>7.989548263906382E-3</v>
      </c>
      <c r="AK47" s="14">
        <v>45134</v>
      </c>
      <c r="AL47" s="1">
        <v>4424.95</v>
      </c>
      <c r="AM47" s="1">
        <v>4448.3999999999996</v>
      </c>
      <c r="AN47" s="1">
        <v>4392.3500000000004</v>
      </c>
      <c r="AO47" s="1">
        <v>4405.8</v>
      </c>
      <c r="AP47" s="1">
        <f>((AO47-AL47)/AL47)</f>
        <v>-4.32773251675152E-3</v>
      </c>
    </row>
    <row r="48" spans="1:42">
      <c r="A48" s="14">
        <v>45133</v>
      </c>
      <c r="B48" s="1">
        <v>626.95000000000005</v>
      </c>
      <c r="C48" s="1">
        <v>635.79999999999995</v>
      </c>
      <c r="D48" s="1">
        <v>626.95000000000005</v>
      </c>
      <c r="E48" s="1">
        <v>631.85</v>
      </c>
      <c r="F48" s="1">
        <f>(((E48-B48)/B48)*100)</f>
        <v>0.78156152803253476</v>
      </c>
      <c r="J48" s="14">
        <v>45133</v>
      </c>
      <c r="K48" s="1">
        <v>410</v>
      </c>
      <c r="L48" s="1">
        <v>413.85</v>
      </c>
      <c r="M48" s="1">
        <v>406.8</v>
      </c>
      <c r="N48" s="1">
        <v>409</v>
      </c>
      <c r="O48" s="1">
        <f>((N48-K48)/K48)</f>
        <v>-2.4390243902439024E-3</v>
      </c>
      <c r="S48" s="14">
        <v>45133</v>
      </c>
      <c r="T48" s="1">
        <v>3574.05</v>
      </c>
      <c r="U48" s="1">
        <v>3606.65</v>
      </c>
      <c r="V48" s="1">
        <v>3562</v>
      </c>
      <c r="W48" s="1">
        <v>3595.6</v>
      </c>
      <c r="X48" s="1">
        <f>((W48-T48)/T48)</f>
        <v>6.0295742924692513E-3</v>
      </c>
      <c r="AB48" s="14">
        <v>45133</v>
      </c>
      <c r="AC48" s="1">
        <v>967.85</v>
      </c>
      <c r="AD48" s="1">
        <v>999</v>
      </c>
      <c r="AE48" s="1">
        <v>967.55</v>
      </c>
      <c r="AF48" s="1">
        <v>992.6</v>
      </c>
      <c r="AG48" s="1">
        <f>((AF48-AC48)/AC48)</f>
        <v>2.5572144443870435E-2</v>
      </c>
      <c r="AK48" s="14">
        <v>45133</v>
      </c>
      <c r="AL48" s="1">
        <v>4493.6000000000004</v>
      </c>
      <c r="AM48" s="1">
        <v>4493.6000000000004</v>
      </c>
      <c r="AN48" s="1">
        <v>4390</v>
      </c>
      <c r="AO48" s="1">
        <v>4395.3</v>
      </c>
      <c r="AP48" s="1">
        <f>((AO48-AL48)/AL48)</f>
        <v>-2.1875556346804381E-2</v>
      </c>
    </row>
    <row r="49" spans="1:42">
      <c r="A49" s="14">
        <v>45132</v>
      </c>
      <c r="B49" s="1">
        <v>632.35</v>
      </c>
      <c r="C49" s="1">
        <v>634</v>
      </c>
      <c r="D49" s="1">
        <v>624</v>
      </c>
      <c r="E49" s="1">
        <v>626.79999999999995</v>
      </c>
      <c r="F49" s="1">
        <f>(((E49-B49)/B49)*100)</f>
        <v>-0.87767850083024723</v>
      </c>
      <c r="J49" s="14">
        <v>45132</v>
      </c>
      <c r="K49" s="1">
        <v>412</v>
      </c>
      <c r="L49" s="1">
        <v>412.05</v>
      </c>
      <c r="M49" s="1">
        <v>408.45</v>
      </c>
      <c r="N49" s="1">
        <v>409.65</v>
      </c>
      <c r="O49" s="1">
        <f>((N49-K49)/K49)</f>
        <v>-5.7038834951456865E-3</v>
      </c>
      <c r="S49" s="14">
        <v>45132</v>
      </c>
      <c r="T49" s="1">
        <v>3602.05</v>
      </c>
      <c r="U49" s="1">
        <v>3639.5</v>
      </c>
      <c r="V49" s="1">
        <v>3545.45</v>
      </c>
      <c r="W49" s="1">
        <v>3574.05</v>
      </c>
      <c r="X49" s="1">
        <f>((W49-T49)/T49)</f>
        <v>-7.773351286073208E-3</v>
      </c>
      <c r="AB49" s="14">
        <v>45132</v>
      </c>
      <c r="AC49" s="1">
        <v>972.95</v>
      </c>
      <c r="AD49" s="1">
        <v>972.95</v>
      </c>
      <c r="AE49" s="1">
        <v>953.7</v>
      </c>
      <c r="AF49" s="1">
        <v>967.85</v>
      </c>
      <c r="AG49" s="1">
        <f>((AF49-AC49)/AC49)</f>
        <v>-5.2417904311629808E-3</v>
      </c>
      <c r="AK49" s="14">
        <v>45132</v>
      </c>
      <c r="AL49" s="1">
        <v>4684.95</v>
      </c>
      <c r="AM49" s="1">
        <v>4684.95</v>
      </c>
      <c r="AN49" s="1">
        <v>4465</v>
      </c>
      <c r="AO49" s="1">
        <v>4491.6000000000004</v>
      </c>
      <c r="AP49" s="1">
        <f>((AO49-AL49)/AL49)</f>
        <v>-4.1270451125412111E-2</v>
      </c>
    </row>
    <row r="50" spans="1:42">
      <c r="A50" s="14">
        <v>45131</v>
      </c>
      <c r="B50" s="1">
        <v>635.04999999999995</v>
      </c>
      <c r="C50" s="1">
        <v>636.20000000000005</v>
      </c>
      <c r="D50" s="1">
        <v>631</v>
      </c>
      <c r="E50" s="1">
        <v>632.5</v>
      </c>
      <c r="F50" s="1">
        <f>(((E50-B50)/B50)*100)</f>
        <v>-0.40154318557593172</v>
      </c>
      <c r="J50" s="14">
        <v>45131</v>
      </c>
      <c r="K50" s="1">
        <v>412.05</v>
      </c>
      <c r="L50" s="1">
        <v>417.05</v>
      </c>
      <c r="M50" s="1">
        <v>409.05</v>
      </c>
      <c r="N50" s="1">
        <v>410.55</v>
      </c>
      <c r="O50" s="1">
        <f>((N50-K50)/K50)</f>
        <v>-3.6403349108117948E-3</v>
      </c>
      <c r="S50" s="14">
        <v>45131</v>
      </c>
      <c r="T50" s="1">
        <v>3675</v>
      </c>
      <c r="U50" s="1">
        <v>3678.5</v>
      </c>
      <c r="V50" s="1">
        <v>3616.45</v>
      </c>
      <c r="W50" s="1">
        <v>3624.55</v>
      </c>
      <c r="X50" s="1">
        <f>((W50-T50)/T50)</f>
        <v>-1.3727891156462536E-2</v>
      </c>
      <c r="AB50" s="14">
        <v>45131</v>
      </c>
      <c r="AC50" s="1">
        <v>988.95</v>
      </c>
      <c r="AD50" s="1">
        <v>989.1</v>
      </c>
      <c r="AE50" s="1">
        <v>960.95</v>
      </c>
      <c r="AF50" s="1">
        <v>969.2</v>
      </c>
      <c r="AG50" s="1">
        <f>((AF50-AC50)/AC50)</f>
        <v>-1.9970675969462559E-2</v>
      </c>
      <c r="AK50" s="14">
        <v>45131</v>
      </c>
      <c r="AL50" s="1">
        <v>4618.05</v>
      </c>
      <c r="AM50" s="1">
        <v>4644.45</v>
      </c>
      <c r="AN50" s="1">
        <v>4595.1499999999996</v>
      </c>
      <c r="AO50" s="1">
        <v>4600.8999999999996</v>
      </c>
      <c r="AP50" s="1">
        <f>((AO50-AL50)/AL50)</f>
        <v>-3.7136886781218362E-3</v>
      </c>
    </row>
    <row r="51" spans="1:42">
      <c r="A51" s="14">
        <v>45128</v>
      </c>
      <c r="B51" s="1">
        <v>637.4</v>
      </c>
      <c r="C51" s="1">
        <v>640.04999999999995</v>
      </c>
      <c r="D51" s="1">
        <v>633.79999999999995</v>
      </c>
      <c r="E51" s="1">
        <v>634.54999999999995</v>
      </c>
      <c r="F51" s="1">
        <f>(((E51-B51)/B51)*100)</f>
        <v>-0.44712896140571429</v>
      </c>
      <c r="J51" s="14">
        <v>45128</v>
      </c>
      <c r="K51" s="1">
        <v>406.05</v>
      </c>
      <c r="L51" s="1">
        <v>415.7</v>
      </c>
      <c r="M51" s="1">
        <v>406</v>
      </c>
      <c r="N51" s="1">
        <v>414.15</v>
      </c>
      <c r="O51" s="1">
        <f>((N51-K51)/K51)</f>
        <v>1.9948282231252223E-2</v>
      </c>
      <c r="S51" s="14">
        <v>45128</v>
      </c>
      <c r="T51" s="1">
        <v>3612.05</v>
      </c>
      <c r="U51" s="1">
        <v>3696.6</v>
      </c>
      <c r="V51" s="1">
        <v>3612.05</v>
      </c>
      <c r="W51" s="1">
        <v>3673.95</v>
      </c>
      <c r="X51" s="1">
        <f>((W51-T51)/T51)</f>
        <v>1.7137082820005159E-2</v>
      </c>
      <c r="AB51" s="14">
        <v>45128</v>
      </c>
      <c r="AC51" s="1">
        <v>960.05</v>
      </c>
      <c r="AD51" s="1">
        <v>985</v>
      </c>
      <c r="AE51" s="1">
        <v>954.4</v>
      </c>
      <c r="AF51" s="1">
        <v>981.3</v>
      </c>
      <c r="AG51" s="1">
        <f>((AF51-AC51)/AC51)</f>
        <v>2.2134263840424977E-2</v>
      </c>
      <c r="AK51" s="14">
        <v>45128</v>
      </c>
      <c r="AL51" s="1">
        <v>4589.05</v>
      </c>
      <c r="AM51" s="1">
        <v>4671.5</v>
      </c>
      <c r="AN51" s="1">
        <v>4589.05</v>
      </c>
      <c r="AO51" s="1">
        <v>4614.5</v>
      </c>
      <c r="AP51" s="1">
        <f>((AO51-AL51)/AL51)</f>
        <v>5.5458101349952207E-3</v>
      </c>
    </row>
    <row r="52" spans="1:42">
      <c r="A52" s="14">
        <v>45127</v>
      </c>
      <c r="B52" s="1">
        <v>641</v>
      </c>
      <c r="C52" s="1">
        <v>642.4</v>
      </c>
      <c r="D52" s="1">
        <v>637</v>
      </c>
      <c r="E52" s="1">
        <v>639.04999999999995</v>
      </c>
      <c r="F52" s="1">
        <f>(((E52-B52)/B52)*100)</f>
        <v>-0.30421216848674659</v>
      </c>
      <c r="J52" s="14">
        <v>45127</v>
      </c>
      <c r="K52" s="1">
        <v>418.85</v>
      </c>
      <c r="L52" s="1">
        <v>418.85</v>
      </c>
      <c r="M52" s="1">
        <v>408</v>
      </c>
      <c r="N52" s="1">
        <v>409.5</v>
      </c>
      <c r="O52" s="1">
        <f>((N52-K52)/K52)</f>
        <v>-2.2323027336755456E-2</v>
      </c>
      <c r="S52" s="14">
        <v>45127</v>
      </c>
      <c r="T52" s="1">
        <v>3650</v>
      </c>
      <c r="U52" s="1">
        <v>3665.1</v>
      </c>
      <c r="V52" s="1">
        <v>3633.05</v>
      </c>
      <c r="W52" s="1">
        <v>3642</v>
      </c>
      <c r="X52" s="1">
        <f>((W52-T52)/T52)</f>
        <v>-2.1917808219178081E-3</v>
      </c>
      <c r="AB52" s="14">
        <v>45127</v>
      </c>
      <c r="AC52" s="1">
        <v>953.05</v>
      </c>
      <c r="AD52" s="1">
        <v>966</v>
      </c>
      <c r="AE52" s="1">
        <v>947.85</v>
      </c>
      <c r="AF52" s="1">
        <v>964.55</v>
      </c>
      <c r="AG52" s="1">
        <f>((AF52-AC52)/AC52)</f>
        <v>1.206652326740465E-2</v>
      </c>
      <c r="AK52" s="14">
        <v>45127</v>
      </c>
      <c r="AL52" s="1">
        <v>4680</v>
      </c>
      <c r="AM52" s="1">
        <v>4696.1499999999996</v>
      </c>
      <c r="AN52" s="1">
        <v>4660</v>
      </c>
      <c r="AO52" s="1">
        <v>4677</v>
      </c>
      <c r="AP52" s="1">
        <f>((AO52-AL52)/AL52)</f>
        <v>-6.4102564102564103E-4</v>
      </c>
    </row>
    <row r="53" spans="1:42">
      <c r="A53" s="14">
        <v>45126</v>
      </c>
      <c r="B53" s="1">
        <v>640.1</v>
      </c>
      <c r="C53" s="1">
        <v>645.54999999999995</v>
      </c>
      <c r="D53" s="1">
        <v>638.20000000000005</v>
      </c>
      <c r="E53" s="1">
        <v>638.95000000000005</v>
      </c>
      <c r="F53" s="1">
        <f>(((E53-B53)/B53)*100)</f>
        <v>-0.17965942821433795</v>
      </c>
      <c r="J53" s="14">
        <v>45126</v>
      </c>
      <c r="K53" s="1">
        <v>406.05</v>
      </c>
      <c r="L53" s="1">
        <v>413.5</v>
      </c>
      <c r="M53" s="1">
        <v>406.05</v>
      </c>
      <c r="N53" s="1">
        <v>410.75</v>
      </c>
      <c r="O53" s="1">
        <f>((N53-K53)/K53)</f>
        <v>1.1574929195911805E-2</v>
      </c>
      <c r="S53" s="14">
        <v>45126</v>
      </c>
      <c r="T53" s="1">
        <v>3644.65</v>
      </c>
      <c r="U53" s="1">
        <v>3675.9</v>
      </c>
      <c r="V53" s="1">
        <v>3637.3</v>
      </c>
      <c r="W53" s="1">
        <v>3648.15</v>
      </c>
      <c r="X53" s="1">
        <f>((W53-T53)/T53)</f>
        <v>9.603116897370118E-4</v>
      </c>
      <c r="AB53" s="14">
        <v>45126</v>
      </c>
      <c r="AC53" s="1">
        <v>958</v>
      </c>
      <c r="AD53" s="1">
        <v>959.65</v>
      </c>
      <c r="AE53" s="1">
        <v>949.85</v>
      </c>
      <c r="AF53" s="1">
        <v>951.05</v>
      </c>
      <c r="AG53" s="1">
        <f>((AF53-AC53)/AC53)</f>
        <v>-7.2546972860125739E-3</v>
      </c>
      <c r="AK53" s="14">
        <v>45126</v>
      </c>
      <c r="AL53" s="1">
        <v>4679.8999999999996</v>
      </c>
      <c r="AM53" s="1">
        <v>4708.25</v>
      </c>
      <c r="AN53" s="1">
        <v>4666.3999999999996</v>
      </c>
      <c r="AO53" s="1">
        <v>4680.55</v>
      </c>
      <c r="AP53" s="1">
        <f>((AO53-AL53)/AL53)</f>
        <v>1.3889185666372055E-4</v>
      </c>
    </row>
    <row r="54" spans="1:42">
      <c r="A54" s="14">
        <v>45125</v>
      </c>
      <c r="B54" s="1">
        <v>646</v>
      </c>
      <c r="C54" s="1">
        <v>646.54999999999995</v>
      </c>
      <c r="D54" s="1">
        <v>638.4</v>
      </c>
      <c r="E54" s="1">
        <v>639.79999999999995</v>
      </c>
      <c r="F54" s="1">
        <f>(((E54-B54)/B54)*100)</f>
        <v>-0.95975232198143112</v>
      </c>
      <c r="J54" s="14">
        <v>45125</v>
      </c>
      <c r="K54" s="1">
        <v>426</v>
      </c>
      <c r="L54" s="1">
        <v>426</v>
      </c>
      <c r="M54" s="1">
        <v>403.05</v>
      </c>
      <c r="N54" s="1">
        <v>405.3</v>
      </c>
      <c r="O54" s="1">
        <f>((N54-K54)/K54)</f>
        <v>-4.8591549295774618E-2</v>
      </c>
      <c r="S54" s="14">
        <v>45125</v>
      </c>
      <c r="T54" s="1">
        <v>3710</v>
      </c>
      <c r="U54" s="1">
        <v>3711.85</v>
      </c>
      <c r="V54" s="1">
        <v>3619.05</v>
      </c>
      <c r="W54" s="1">
        <v>3640.4</v>
      </c>
      <c r="X54" s="1">
        <f>((W54-T54)/T54)</f>
        <v>-1.8760107816711565E-2</v>
      </c>
      <c r="AB54" s="14">
        <v>45125</v>
      </c>
      <c r="AC54" s="1">
        <v>961.2</v>
      </c>
      <c r="AD54" s="1">
        <v>972.05</v>
      </c>
      <c r="AE54" s="1">
        <v>942.15</v>
      </c>
      <c r="AF54" s="1">
        <v>956.5</v>
      </c>
      <c r="AG54" s="1">
        <f>((AF54-AC54)/AC54)</f>
        <v>-4.8897211818560602E-3</v>
      </c>
      <c r="AK54" s="14">
        <v>45125</v>
      </c>
      <c r="AL54" s="1">
        <v>4691.1499999999996</v>
      </c>
      <c r="AM54" s="1">
        <v>4829</v>
      </c>
      <c r="AN54" s="1">
        <v>4539.6499999999996</v>
      </c>
      <c r="AO54" s="1">
        <v>4679.6000000000004</v>
      </c>
      <c r="AP54" s="1">
        <f>((AO54-AL54)/AL54)</f>
        <v>-2.4620828581476341E-3</v>
      </c>
    </row>
    <row r="55" spans="1:42">
      <c r="A55" s="14">
        <v>45124</v>
      </c>
      <c r="B55" s="1">
        <v>642</v>
      </c>
      <c r="C55" s="1">
        <v>647</v>
      </c>
      <c r="D55" s="1">
        <v>637.4</v>
      </c>
      <c r="E55" s="1">
        <v>643.79999999999995</v>
      </c>
      <c r="F55" s="1">
        <f>(((E55-B55)/B55)*100)</f>
        <v>0.28037383177569386</v>
      </c>
      <c r="J55" s="14">
        <v>45124</v>
      </c>
      <c r="K55" s="1">
        <v>415.05</v>
      </c>
      <c r="L55" s="1">
        <v>426.1</v>
      </c>
      <c r="M55" s="1">
        <v>415.05</v>
      </c>
      <c r="N55" s="1">
        <v>423.1</v>
      </c>
      <c r="O55" s="1">
        <f>((N55-K55)/K55)</f>
        <v>1.9395253583905581E-2</v>
      </c>
      <c r="S55" s="14">
        <v>45124</v>
      </c>
      <c r="T55" s="1">
        <v>3632.05</v>
      </c>
      <c r="U55" s="1">
        <v>3700.95</v>
      </c>
      <c r="V55" s="1">
        <v>3625.5</v>
      </c>
      <c r="W55" s="1">
        <v>3687.65</v>
      </c>
      <c r="X55" s="1">
        <f>((W55-T55)/T55)</f>
        <v>1.5308159303974314E-2</v>
      </c>
      <c r="AB55" s="14">
        <v>45124</v>
      </c>
      <c r="AC55" s="1">
        <v>941.15</v>
      </c>
      <c r="AD55" s="1">
        <v>973.5</v>
      </c>
      <c r="AE55" s="1">
        <v>941.15</v>
      </c>
      <c r="AF55" s="1">
        <v>961.2</v>
      </c>
      <c r="AG55" s="1">
        <f>((AF55-AC55)/AC55)</f>
        <v>2.1303724167242275E-2</v>
      </c>
      <c r="AK55" s="14">
        <v>45124</v>
      </c>
      <c r="AL55" s="1">
        <v>4550.05</v>
      </c>
      <c r="AM55" s="1">
        <v>4700</v>
      </c>
      <c r="AN55" s="1">
        <v>4550.05</v>
      </c>
      <c r="AO55" s="1">
        <v>4689.1499999999996</v>
      </c>
      <c r="AP55" s="1">
        <f>((AO55-AL55)/AL55)</f>
        <v>3.0571092625355643E-2</v>
      </c>
    </row>
    <row r="56" spans="1:42">
      <c r="A56" s="14">
        <v>45121</v>
      </c>
      <c r="B56" s="1">
        <v>634.95000000000005</v>
      </c>
      <c r="C56" s="1">
        <v>640</v>
      </c>
      <c r="D56" s="1">
        <v>631.4</v>
      </c>
      <c r="E56" s="1">
        <v>639.54999999999995</v>
      </c>
      <c r="F56" s="1">
        <f>(((E56-B56)/B56)*100)</f>
        <v>0.72446649342466474</v>
      </c>
      <c r="J56" s="14">
        <v>45121</v>
      </c>
      <c r="K56" s="1">
        <v>418</v>
      </c>
      <c r="L56" s="1">
        <v>424.2</v>
      </c>
      <c r="M56" s="1">
        <v>414.95</v>
      </c>
      <c r="N56" s="1">
        <v>416.25</v>
      </c>
      <c r="O56" s="1">
        <f>((N56-K56)/K56)</f>
        <v>-4.1866028708133973E-3</v>
      </c>
      <c r="S56" s="14">
        <v>45121</v>
      </c>
      <c r="T56" s="1">
        <v>3607</v>
      </c>
      <c r="U56" s="1">
        <v>3668.85</v>
      </c>
      <c r="V56" s="1">
        <v>3584.05</v>
      </c>
      <c r="W56" s="1">
        <v>3627.25</v>
      </c>
      <c r="X56" s="1">
        <f>((W56-T56)/T56)</f>
        <v>5.6140837260881616E-3</v>
      </c>
      <c r="AB56" s="14">
        <v>45121</v>
      </c>
      <c r="AC56" s="1">
        <v>935</v>
      </c>
      <c r="AD56" s="1">
        <v>948.25</v>
      </c>
      <c r="AE56" s="1">
        <v>921.35</v>
      </c>
      <c r="AF56" s="1">
        <v>944.6</v>
      </c>
      <c r="AG56" s="1">
        <f>((AF56-AC56)/AC56)</f>
        <v>1.0267379679144409E-2</v>
      </c>
      <c r="AK56" s="14">
        <v>45121</v>
      </c>
      <c r="AL56" s="1">
        <v>4650.95</v>
      </c>
      <c r="AM56" s="1">
        <v>4652.5</v>
      </c>
      <c r="AN56" s="1">
        <v>4578.95</v>
      </c>
      <c r="AO56" s="1">
        <v>4592.3999999999996</v>
      </c>
      <c r="AP56" s="1">
        <f>((AO56-AL56)/AL56)</f>
        <v>-1.2588825938786739E-2</v>
      </c>
    </row>
    <row r="57" spans="1:42">
      <c r="A57" s="14">
        <v>45120</v>
      </c>
      <c r="B57" s="1">
        <v>643.9</v>
      </c>
      <c r="C57" s="1">
        <v>646.45000000000005</v>
      </c>
      <c r="D57" s="1">
        <v>630.1</v>
      </c>
      <c r="E57" s="1">
        <v>631.15</v>
      </c>
      <c r="F57" s="1">
        <f>(((E57-B57)/B57)*100)</f>
        <v>-1.980121136822488</v>
      </c>
      <c r="J57" s="14">
        <v>45120</v>
      </c>
      <c r="K57" s="1">
        <v>410.3</v>
      </c>
      <c r="L57" s="1">
        <v>425.5</v>
      </c>
      <c r="M57" s="1">
        <v>410.3</v>
      </c>
      <c r="N57" s="1">
        <v>417.6</v>
      </c>
      <c r="O57" s="1">
        <f>((N57-K57)/K57)</f>
        <v>1.7791859614915941E-2</v>
      </c>
      <c r="S57" s="14">
        <v>45120</v>
      </c>
      <c r="T57" s="1">
        <v>3661.35</v>
      </c>
      <c r="U57" s="1">
        <v>3748.1</v>
      </c>
      <c r="V57" s="1">
        <v>3595.75</v>
      </c>
      <c r="W57" s="1">
        <v>3610.8</v>
      </c>
      <c r="X57" s="1">
        <f>((W57-T57)/T57)</f>
        <v>-1.3806382891556319E-2</v>
      </c>
      <c r="AB57" s="14">
        <v>45120</v>
      </c>
      <c r="AC57" s="1">
        <v>961</v>
      </c>
      <c r="AD57" s="1">
        <v>963.25</v>
      </c>
      <c r="AE57" s="1">
        <v>933.45</v>
      </c>
      <c r="AF57" s="1">
        <v>935.25</v>
      </c>
      <c r="AG57" s="1">
        <f>((AF57-AC57)/AC57)</f>
        <v>-2.6795005202913631E-2</v>
      </c>
      <c r="AK57" s="14">
        <v>45120</v>
      </c>
      <c r="AL57" s="1">
        <v>4653.75</v>
      </c>
      <c r="AM57" s="1">
        <v>4674.5</v>
      </c>
      <c r="AN57" s="1">
        <v>4608</v>
      </c>
      <c r="AO57" s="1">
        <v>4623.3</v>
      </c>
      <c r="AP57" s="1">
        <f>((AO57-AL57)/AL57)</f>
        <v>-6.5431103948428299E-3</v>
      </c>
    </row>
    <row r="58" spans="1:42">
      <c r="A58" s="14">
        <v>45119</v>
      </c>
      <c r="B58" s="1">
        <v>646.75</v>
      </c>
      <c r="C58" s="1">
        <v>650.95000000000005</v>
      </c>
      <c r="D58" s="1">
        <v>643</v>
      </c>
      <c r="E58" s="1">
        <v>643.9</v>
      </c>
      <c r="F58" s="1">
        <f>(((E58-B58)/B58)*100)</f>
        <v>-0.44066486277541905</v>
      </c>
      <c r="J58" s="14">
        <v>45119</v>
      </c>
      <c r="K58" s="1">
        <v>424.45</v>
      </c>
      <c r="L58" s="1">
        <v>424.45</v>
      </c>
      <c r="M58" s="1">
        <v>408.5</v>
      </c>
      <c r="N58" s="1">
        <v>415.35</v>
      </c>
      <c r="O58" s="1">
        <f>((N58-K58)/K58)</f>
        <v>-2.1439509954058113E-2</v>
      </c>
      <c r="S58" s="14">
        <v>45119</v>
      </c>
      <c r="T58" s="1">
        <v>3660.7</v>
      </c>
      <c r="U58" s="1">
        <v>3676</v>
      </c>
      <c r="V58" s="1">
        <v>3592</v>
      </c>
      <c r="W58" s="1">
        <v>3658.55</v>
      </c>
      <c r="X58" s="1">
        <f>((W58-T58)/T58)</f>
        <v>-5.8731936514864265E-4</v>
      </c>
      <c r="AB58" s="14">
        <v>45119</v>
      </c>
      <c r="AC58" s="1">
        <v>961</v>
      </c>
      <c r="AD58" s="1">
        <v>964.45</v>
      </c>
      <c r="AE58" s="1">
        <v>955</v>
      </c>
      <c r="AF58" s="1">
        <v>959</v>
      </c>
      <c r="AG58" s="1">
        <f>((AF58-AC58)/AC58)</f>
        <v>-2.0811654526534861E-3</v>
      </c>
      <c r="AK58" s="14">
        <v>45119</v>
      </c>
      <c r="AL58" s="1">
        <v>4661.55</v>
      </c>
      <c r="AM58" s="1">
        <v>4727.55</v>
      </c>
      <c r="AN58" s="1">
        <v>4650.55</v>
      </c>
      <c r="AO58" s="1">
        <v>4677.6499999999996</v>
      </c>
      <c r="AP58" s="1">
        <f>((AO58-AL58)/AL58)</f>
        <v>3.453786830560533E-3</v>
      </c>
    </row>
    <row r="59" spans="1:42">
      <c r="A59" s="14">
        <v>45118</v>
      </c>
      <c r="B59" s="1">
        <v>659.9</v>
      </c>
      <c r="C59" s="1">
        <v>659.9</v>
      </c>
      <c r="D59" s="1">
        <v>639.6</v>
      </c>
      <c r="E59" s="1">
        <v>644.4</v>
      </c>
      <c r="F59" s="1">
        <f>(((E59-B59)/B59)*100)</f>
        <v>-2.3488407334444612</v>
      </c>
      <c r="J59" s="14">
        <v>45118</v>
      </c>
      <c r="K59" s="1">
        <v>430.55</v>
      </c>
      <c r="L59" s="1">
        <v>430.55</v>
      </c>
      <c r="M59" s="1">
        <v>415.7</v>
      </c>
      <c r="N59" s="1">
        <v>416.8</v>
      </c>
      <c r="O59" s="1">
        <f>((N59-K59)/K59)</f>
        <v>-3.1935895947044476E-2</v>
      </c>
      <c r="S59" s="14">
        <v>45118</v>
      </c>
      <c r="T59" s="1">
        <v>3681.55</v>
      </c>
      <c r="U59" s="1">
        <v>3681.95</v>
      </c>
      <c r="V59" s="1">
        <v>3575</v>
      </c>
      <c r="W59" s="1">
        <v>3660.7</v>
      </c>
      <c r="X59" s="1">
        <f>((W59-T59)/T59)</f>
        <v>-5.6633754804363279E-3</v>
      </c>
      <c r="AB59" s="14">
        <v>45118</v>
      </c>
      <c r="AC59" s="1">
        <v>962.9</v>
      </c>
      <c r="AD59" s="1">
        <v>967.95</v>
      </c>
      <c r="AE59" s="1">
        <v>954.65</v>
      </c>
      <c r="AF59" s="1">
        <v>965.25</v>
      </c>
      <c r="AG59" s="1">
        <f>((AF59-AC59)/AC59)</f>
        <v>2.440544189427794E-3</v>
      </c>
      <c r="AK59" s="14">
        <v>45118</v>
      </c>
      <c r="AL59" s="1">
        <v>4740.7</v>
      </c>
      <c r="AM59" s="1">
        <v>4740.7</v>
      </c>
      <c r="AN59" s="1">
        <v>4631</v>
      </c>
      <c r="AO59" s="1">
        <v>4668.8500000000004</v>
      </c>
      <c r="AP59" s="1">
        <f>((AO59-AL59)/AL59)</f>
        <v>-1.5155989621785698E-2</v>
      </c>
    </row>
    <row r="60" spans="1:42">
      <c r="A60" s="14">
        <v>45117</v>
      </c>
      <c r="B60" s="1">
        <v>664.15</v>
      </c>
      <c r="C60" s="1">
        <v>666</v>
      </c>
      <c r="D60" s="1">
        <v>659.3</v>
      </c>
      <c r="E60" s="1">
        <v>660.2</v>
      </c>
      <c r="F60" s="1">
        <f>(((E60-B60)/B60)*100)</f>
        <v>-0.59474516299027813</v>
      </c>
      <c r="J60" s="14">
        <v>45117</v>
      </c>
      <c r="K60" s="1">
        <v>433.05</v>
      </c>
      <c r="L60" s="1">
        <v>436</v>
      </c>
      <c r="M60" s="1">
        <v>427.15</v>
      </c>
      <c r="N60" s="1">
        <v>430.55</v>
      </c>
      <c r="O60" s="1">
        <f>((N60-K60)/K60)</f>
        <v>-5.773005426625101E-3</v>
      </c>
      <c r="S60" s="14">
        <v>45117</v>
      </c>
      <c r="T60" s="1">
        <v>3766</v>
      </c>
      <c r="U60" s="1">
        <v>3789.7</v>
      </c>
      <c r="V60" s="1">
        <v>3675</v>
      </c>
      <c r="W60" s="1">
        <v>3678.3</v>
      </c>
      <c r="X60" s="1">
        <f>((W60-T60)/T60)</f>
        <v>-2.3287307488050933E-2</v>
      </c>
      <c r="AB60" s="14">
        <v>45117</v>
      </c>
      <c r="AC60" s="1">
        <v>980.5</v>
      </c>
      <c r="AD60" s="1">
        <v>980.5</v>
      </c>
      <c r="AE60" s="1">
        <v>951.1</v>
      </c>
      <c r="AF60" s="1">
        <v>960.65</v>
      </c>
      <c r="AG60" s="1">
        <f>((AF60-AC60)/AC60)</f>
        <v>-2.0244773074961777E-2</v>
      </c>
      <c r="AK60" s="14">
        <v>45117</v>
      </c>
      <c r="AL60" s="1">
        <v>4665</v>
      </c>
      <c r="AM60" s="1">
        <v>4675</v>
      </c>
      <c r="AN60" s="1">
        <v>4599.8</v>
      </c>
      <c r="AO60" s="1">
        <v>4629.2</v>
      </c>
      <c r="AP60" s="1">
        <f>((AO60-AL60)/AL60)</f>
        <v>-7.6741693461951088E-3</v>
      </c>
    </row>
    <row r="61" spans="1:42">
      <c r="A61" s="14">
        <v>45114</v>
      </c>
      <c r="B61" s="1">
        <v>671.25</v>
      </c>
      <c r="C61" s="1">
        <v>675.85</v>
      </c>
      <c r="D61" s="1">
        <v>662</v>
      </c>
      <c r="E61" s="1">
        <v>663.05</v>
      </c>
      <c r="F61" s="1">
        <f>(((E61-B61)/B61)*100)</f>
        <v>-1.221601489757921</v>
      </c>
      <c r="J61" s="14">
        <v>45114</v>
      </c>
      <c r="K61" s="1">
        <v>438.05</v>
      </c>
      <c r="L61" s="1">
        <v>441.65</v>
      </c>
      <c r="M61" s="1">
        <v>431.95</v>
      </c>
      <c r="N61" s="1">
        <v>432.8</v>
      </c>
      <c r="O61" s="1">
        <f>((N61-K61)/K61)</f>
        <v>-1.1984933226800594E-2</v>
      </c>
      <c r="S61" s="14">
        <v>45114</v>
      </c>
      <c r="T61" s="1">
        <v>3831.6</v>
      </c>
      <c r="U61" s="1">
        <v>3838.45</v>
      </c>
      <c r="V61" s="1">
        <v>3715.75</v>
      </c>
      <c r="W61" s="1">
        <v>3760.6</v>
      </c>
      <c r="X61" s="1">
        <f>((W61-T61)/T61)</f>
        <v>-1.8530117966384801E-2</v>
      </c>
      <c r="AB61" s="14">
        <v>45114</v>
      </c>
      <c r="AC61" s="1">
        <v>984.75</v>
      </c>
      <c r="AD61" s="1">
        <v>984.75</v>
      </c>
      <c r="AE61" s="1">
        <v>957.1</v>
      </c>
      <c r="AF61" s="1">
        <v>961.6</v>
      </c>
      <c r="AG61" s="1">
        <f>((AF61-AC61)/AC61)</f>
        <v>-2.3508504696623484E-2</v>
      </c>
      <c r="AK61" s="14">
        <v>45114</v>
      </c>
      <c r="AL61" s="1">
        <v>4638.2</v>
      </c>
      <c r="AM61" s="1">
        <v>4649</v>
      </c>
      <c r="AN61" s="1">
        <v>4580.75</v>
      </c>
      <c r="AO61" s="1">
        <v>4643.8500000000004</v>
      </c>
      <c r="AP61" s="1">
        <f>((AO61-AL61)/AL61)</f>
        <v>1.2181449700315954E-3</v>
      </c>
    </row>
    <row r="62" spans="1:42">
      <c r="A62" s="14">
        <v>45113</v>
      </c>
      <c r="B62" s="1">
        <v>672.05</v>
      </c>
      <c r="C62" s="1">
        <v>674.15</v>
      </c>
      <c r="D62" s="1">
        <v>669.4</v>
      </c>
      <c r="E62" s="1">
        <v>672.95</v>
      </c>
      <c r="F62" s="1">
        <f>(((E62-B62)/B62)*100)</f>
        <v>0.13391860724649818</v>
      </c>
      <c r="J62" s="14">
        <v>45113</v>
      </c>
      <c r="K62" s="1">
        <v>448.6</v>
      </c>
      <c r="L62" s="1">
        <v>448.6</v>
      </c>
      <c r="M62" s="1">
        <v>438.7</v>
      </c>
      <c r="N62" s="1">
        <v>441.3</v>
      </c>
      <c r="O62" s="1">
        <f>((N62-K62)/K62)</f>
        <v>-1.6272848863129762E-2</v>
      </c>
      <c r="S62" s="14">
        <v>45113</v>
      </c>
      <c r="T62" s="1">
        <v>3868.65</v>
      </c>
      <c r="U62" s="1">
        <v>3873.15</v>
      </c>
      <c r="V62" s="1">
        <v>3818</v>
      </c>
      <c r="W62" s="1">
        <v>3853.7</v>
      </c>
      <c r="X62" s="1">
        <f>((W62-T62)/T62)</f>
        <v>-3.8643971411216503E-3</v>
      </c>
      <c r="AB62" s="14">
        <v>45113</v>
      </c>
      <c r="AC62" s="1">
        <v>956.25</v>
      </c>
      <c r="AD62" s="1">
        <v>979</v>
      </c>
      <c r="AE62" s="1">
        <v>956.25</v>
      </c>
      <c r="AF62" s="1">
        <v>975.55</v>
      </c>
      <c r="AG62" s="1">
        <f>((AF62-AC62)/AC62)</f>
        <v>2.0183006535947665E-2</v>
      </c>
      <c r="AK62" s="14">
        <v>45113</v>
      </c>
      <c r="AL62" s="1">
        <v>4600</v>
      </c>
      <c r="AM62" s="1">
        <v>4659.95</v>
      </c>
      <c r="AN62" s="1">
        <v>4582.8999999999996</v>
      </c>
      <c r="AO62" s="1">
        <v>4651.3999999999996</v>
      </c>
      <c r="AP62" s="1">
        <f>((AO62-AL62)/AL62)</f>
        <v>1.1173913043478182E-2</v>
      </c>
    </row>
    <row r="63" spans="1:42">
      <c r="A63" s="14">
        <v>45112</v>
      </c>
      <c r="B63" s="1">
        <v>677.1</v>
      </c>
      <c r="C63" s="1">
        <v>678.75</v>
      </c>
      <c r="D63" s="1">
        <v>669</v>
      </c>
      <c r="E63" s="1">
        <v>669.8</v>
      </c>
      <c r="F63" s="1">
        <f>(((E63-B63)/B63)*100)</f>
        <v>-1.0781273076355145</v>
      </c>
      <c r="J63" s="14">
        <v>45112</v>
      </c>
      <c r="K63" s="1">
        <v>445.3</v>
      </c>
      <c r="L63" s="1">
        <v>449.8</v>
      </c>
      <c r="M63" s="1">
        <v>441.9</v>
      </c>
      <c r="N63" s="1">
        <v>448.9</v>
      </c>
      <c r="O63" s="1">
        <f>((N63-K63)/K63)</f>
        <v>8.0844374578934782E-3</v>
      </c>
      <c r="S63" s="14">
        <v>45112</v>
      </c>
      <c r="T63" s="1">
        <v>3820.05</v>
      </c>
      <c r="U63" s="1">
        <v>3867.15</v>
      </c>
      <c r="V63" s="1">
        <v>3820.05</v>
      </c>
      <c r="W63" s="1">
        <v>3855.1</v>
      </c>
      <c r="X63" s="1">
        <f>((W63-T63)/T63)</f>
        <v>9.1752725749662239E-3</v>
      </c>
      <c r="AB63" s="14">
        <v>45112</v>
      </c>
      <c r="AC63" s="1">
        <v>959.75</v>
      </c>
      <c r="AD63" s="1">
        <v>965.85</v>
      </c>
      <c r="AE63" s="1">
        <v>949.2</v>
      </c>
      <c r="AF63" s="1">
        <v>961.15</v>
      </c>
      <c r="AG63" s="1">
        <f>((AF63-AC63)/AC63)</f>
        <v>1.4587132065641858E-3</v>
      </c>
      <c r="AK63" s="14">
        <v>45112</v>
      </c>
      <c r="AL63" s="1">
        <v>4600</v>
      </c>
      <c r="AM63" s="1">
        <v>4641.6499999999996</v>
      </c>
      <c r="AN63" s="1">
        <v>4550</v>
      </c>
      <c r="AO63" s="1">
        <v>4579.6000000000004</v>
      </c>
      <c r="AP63" s="1">
        <f>((AO63-AL63)/AL63)</f>
        <v>-4.4347826086955731E-3</v>
      </c>
    </row>
    <row r="64" spans="1:42">
      <c r="A64" s="14">
        <v>45111</v>
      </c>
      <c r="B64" s="1">
        <v>684.6</v>
      </c>
      <c r="C64" s="1">
        <v>688.4</v>
      </c>
      <c r="D64" s="1">
        <v>676.05</v>
      </c>
      <c r="E64" s="1">
        <v>677.05</v>
      </c>
      <c r="F64" s="1">
        <f>(((E64-B64)/B64)*100)</f>
        <v>-1.1028337715454379</v>
      </c>
      <c r="J64" s="14">
        <v>45111</v>
      </c>
      <c r="K64" s="1">
        <v>436.15</v>
      </c>
      <c r="L64" s="1">
        <v>446.3</v>
      </c>
      <c r="M64" s="1">
        <v>436.15</v>
      </c>
      <c r="N64" s="1">
        <v>445.25</v>
      </c>
      <c r="O64" s="1">
        <f>((N64-K64)/K64)</f>
        <v>2.0864381520119279E-2</v>
      </c>
      <c r="S64" s="14">
        <v>45111</v>
      </c>
      <c r="T64" s="1">
        <v>3860</v>
      </c>
      <c r="U64" s="1">
        <v>3916</v>
      </c>
      <c r="V64" s="1">
        <v>3831</v>
      </c>
      <c r="W64" s="1">
        <v>3843.15</v>
      </c>
      <c r="X64" s="1">
        <f>((W64-T64)/T64)</f>
        <v>-4.3652849740932406E-3</v>
      </c>
      <c r="AB64" s="14">
        <v>45111</v>
      </c>
      <c r="AC64" s="1">
        <v>984.9</v>
      </c>
      <c r="AD64" s="1">
        <v>984.9</v>
      </c>
      <c r="AE64" s="1">
        <v>953</v>
      </c>
      <c r="AF64" s="1">
        <v>956.95</v>
      </c>
      <c r="AG64" s="1">
        <f>((AF64-AC64)/AC64)</f>
        <v>-2.8378515585338545E-2</v>
      </c>
      <c r="AK64" s="14">
        <v>45111</v>
      </c>
      <c r="AL64" s="1">
        <v>4450</v>
      </c>
      <c r="AM64" s="1">
        <v>4643.8</v>
      </c>
      <c r="AN64" s="1">
        <v>4450</v>
      </c>
      <c r="AO64" s="1">
        <v>4582.5</v>
      </c>
      <c r="AP64" s="1">
        <f>((AO64-AL64)/AL64)</f>
        <v>2.9775280898876405E-2</v>
      </c>
    </row>
    <row r="65" spans="1:42">
      <c r="A65" s="14">
        <v>45110</v>
      </c>
      <c r="B65" s="1">
        <v>688.25</v>
      </c>
      <c r="C65" s="1">
        <v>688.3</v>
      </c>
      <c r="D65" s="1">
        <v>677.9</v>
      </c>
      <c r="E65" s="1">
        <v>680.5</v>
      </c>
      <c r="F65" s="1">
        <f>(((E65-B65)/B65)*100)</f>
        <v>-1.1260443152924082</v>
      </c>
      <c r="J65" s="14">
        <v>45110</v>
      </c>
      <c r="K65" s="1">
        <v>435.6</v>
      </c>
      <c r="L65" s="1">
        <v>443</v>
      </c>
      <c r="M65" s="1">
        <v>433.95</v>
      </c>
      <c r="N65" s="1">
        <v>436.8</v>
      </c>
      <c r="O65" s="1">
        <f>((N65-K65)/K65)</f>
        <v>2.7548209366390921E-3</v>
      </c>
      <c r="S65" s="14">
        <v>45110</v>
      </c>
      <c r="T65" s="1">
        <v>3930</v>
      </c>
      <c r="U65" s="1">
        <v>3935.25</v>
      </c>
      <c r="V65" s="1">
        <v>3852.4</v>
      </c>
      <c r="W65" s="1">
        <v>3862.85</v>
      </c>
      <c r="X65" s="1">
        <f>((W65-T65)/T65)</f>
        <v>-1.7086513994910964E-2</v>
      </c>
      <c r="AB65" s="14">
        <v>45110</v>
      </c>
      <c r="AC65" s="1">
        <v>964.95</v>
      </c>
      <c r="AD65" s="1">
        <v>967</v>
      </c>
      <c r="AE65" s="1">
        <v>944.15</v>
      </c>
      <c r="AF65" s="1">
        <v>963.8</v>
      </c>
      <c r="AG65" s="1">
        <f>((AF65-AC65)/AC65)</f>
        <v>-1.1917715943832229E-3</v>
      </c>
      <c r="AK65" s="14">
        <v>45110</v>
      </c>
      <c r="AL65" s="1">
        <v>4360.05</v>
      </c>
      <c r="AM65" s="1">
        <v>4444</v>
      </c>
      <c r="AN65" s="1">
        <v>4360.05</v>
      </c>
      <c r="AO65" s="1">
        <v>4421.8</v>
      </c>
      <c r="AP65" s="1">
        <f>((AO65-AL65)/AL65)</f>
        <v>1.4162681620623617E-2</v>
      </c>
    </row>
    <row r="66" spans="1:42">
      <c r="A66" s="14">
        <v>45107</v>
      </c>
      <c r="B66" s="1">
        <v>682</v>
      </c>
      <c r="C66" s="1">
        <v>688</v>
      </c>
      <c r="D66" s="1">
        <v>681.8</v>
      </c>
      <c r="E66" s="1">
        <v>687.25</v>
      </c>
      <c r="F66" s="1">
        <f>(((E66-B66)/B66)*100)</f>
        <v>0.76979472140762462</v>
      </c>
      <c r="J66" s="14">
        <v>45107</v>
      </c>
      <c r="K66" s="1">
        <v>436.05</v>
      </c>
      <c r="L66" s="1">
        <v>440.35</v>
      </c>
      <c r="M66" s="1">
        <v>432</v>
      </c>
      <c r="N66" s="1">
        <v>436.55</v>
      </c>
      <c r="O66" s="1">
        <f>((N66-K66)/K66)</f>
        <v>1.1466574934067195E-3</v>
      </c>
      <c r="S66" s="14">
        <v>45107</v>
      </c>
      <c r="T66" s="1">
        <v>3885</v>
      </c>
      <c r="U66" s="1">
        <v>3936.5</v>
      </c>
      <c r="V66" s="1">
        <v>3870.5</v>
      </c>
      <c r="W66" s="1">
        <v>3922.55</v>
      </c>
      <c r="X66" s="1">
        <f>((W66-T66)/T66)</f>
        <v>9.6653796653797114E-3</v>
      </c>
      <c r="AB66" s="14">
        <v>45107</v>
      </c>
      <c r="AC66" s="1">
        <v>957.6</v>
      </c>
      <c r="AD66" s="1">
        <v>957.6</v>
      </c>
      <c r="AE66" s="1">
        <v>939.8</v>
      </c>
      <c r="AF66" s="1">
        <v>948.05</v>
      </c>
      <c r="AG66" s="1">
        <f>((AF66-AC66)/AC66)</f>
        <v>-9.9728487886383329E-3</v>
      </c>
      <c r="AK66" s="14">
        <v>45107</v>
      </c>
      <c r="AL66" s="1">
        <v>4345.1000000000004</v>
      </c>
      <c r="AM66" s="1">
        <v>4400.95</v>
      </c>
      <c r="AN66" s="1">
        <v>4343.8</v>
      </c>
      <c r="AO66" s="1">
        <v>4384.3500000000004</v>
      </c>
      <c r="AP66" s="1">
        <f>((AO66-AL66)/AL66)</f>
        <v>9.0331637936986488E-3</v>
      </c>
    </row>
    <row r="67" spans="1:42">
      <c r="A67" s="14">
        <v>45105</v>
      </c>
      <c r="B67" s="1">
        <v>674.1</v>
      </c>
      <c r="C67" s="1">
        <v>682.65</v>
      </c>
      <c r="D67" s="1">
        <v>674</v>
      </c>
      <c r="E67" s="1">
        <v>680.5</v>
      </c>
      <c r="F67" s="1">
        <f>(((E67-B67)/B67)*100)</f>
        <v>0.9494140335261797</v>
      </c>
      <c r="J67" s="14">
        <v>45105</v>
      </c>
      <c r="K67" s="1">
        <v>434.35</v>
      </c>
      <c r="L67" s="1">
        <v>441.2</v>
      </c>
      <c r="M67" s="1">
        <v>434.35</v>
      </c>
      <c r="N67" s="1">
        <v>439.6</v>
      </c>
      <c r="O67" s="1">
        <f>((N67-K67)/K67)</f>
        <v>1.2087026591458501E-2</v>
      </c>
      <c r="S67" s="14">
        <v>45105</v>
      </c>
      <c r="T67" s="1">
        <v>3746.05</v>
      </c>
      <c r="U67" s="1">
        <v>3907.35</v>
      </c>
      <c r="V67" s="1">
        <v>3746.05</v>
      </c>
      <c r="W67" s="1">
        <v>3876.05</v>
      </c>
      <c r="X67" s="1">
        <f>((W67-T67)/T67)</f>
        <v>3.4703220725831208E-2</v>
      </c>
      <c r="AB67" s="14">
        <v>45105</v>
      </c>
      <c r="AC67" s="1">
        <v>947.85</v>
      </c>
      <c r="AD67" s="1">
        <v>947.85</v>
      </c>
      <c r="AE67" s="1">
        <v>933.6</v>
      </c>
      <c r="AF67" s="1">
        <v>941.45</v>
      </c>
      <c r="AG67" s="1">
        <f>((AF67-AC67)/AC67)</f>
        <v>-6.7521232262488552E-3</v>
      </c>
      <c r="AK67" s="14">
        <v>45105</v>
      </c>
      <c r="AL67" s="1">
        <v>4325.1000000000004</v>
      </c>
      <c r="AM67" s="1">
        <v>4360.8</v>
      </c>
      <c r="AN67" s="1">
        <v>4325</v>
      </c>
      <c r="AO67" s="1">
        <v>4353.6499999999996</v>
      </c>
      <c r="AP67" s="1">
        <f>((AO67-AL67)/AL67)</f>
        <v>6.6010034450068832E-3</v>
      </c>
    </row>
    <row r="68" spans="1:42">
      <c r="A68" s="14">
        <v>45104</v>
      </c>
      <c r="B68" s="1">
        <v>679</v>
      </c>
      <c r="C68" s="1">
        <v>680</v>
      </c>
      <c r="D68" s="1">
        <v>672.2</v>
      </c>
      <c r="E68" s="1">
        <v>674.05</v>
      </c>
      <c r="F68" s="1">
        <f>(((E68-B68)/B68)*100)</f>
        <v>-0.7290132547864574</v>
      </c>
      <c r="J68" s="14">
        <v>45104</v>
      </c>
      <c r="K68" s="1">
        <v>425.6</v>
      </c>
      <c r="L68" s="1">
        <v>440.6</v>
      </c>
      <c r="M68" s="1">
        <v>425.6</v>
      </c>
      <c r="N68" s="1">
        <v>436.2</v>
      </c>
      <c r="O68" s="1">
        <f>((N68-K68)/K68)</f>
        <v>2.4906015037593904E-2</v>
      </c>
      <c r="S68" s="14">
        <v>45104</v>
      </c>
      <c r="T68" s="1">
        <v>3853</v>
      </c>
      <c r="U68" s="1">
        <v>3853</v>
      </c>
      <c r="V68" s="1">
        <v>3807.2</v>
      </c>
      <c r="W68" s="1">
        <v>3837.6</v>
      </c>
      <c r="X68" s="1">
        <f>((W68-T68)/T68)</f>
        <v>-3.9968855437321803E-3</v>
      </c>
      <c r="AB68" s="14">
        <v>45104</v>
      </c>
      <c r="AC68" s="1">
        <v>949.65</v>
      </c>
      <c r="AD68" s="1">
        <v>951</v>
      </c>
      <c r="AE68" s="1">
        <v>933</v>
      </c>
      <c r="AF68" s="1">
        <v>937.8</v>
      </c>
      <c r="AG68" s="1">
        <f>((AF68-AC68)/AC68)</f>
        <v>-1.2478281472121332E-2</v>
      </c>
      <c r="AK68" s="14">
        <v>45104</v>
      </c>
      <c r="AL68" s="1">
        <v>4325.7</v>
      </c>
      <c r="AM68" s="1">
        <v>4348</v>
      </c>
      <c r="AN68" s="1">
        <v>4312</v>
      </c>
      <c r="AO68" s="1">
        <v>4325</v>
      </c>
      <c r="AP68" s="1">
        <f>((AO68-AL68)/AL68)</f>
        <v>-1.6182351989269209E-4</v>
      </c>
    </row>
    <row r="69" spans="1:42">
      <c r="A69" s="14">
        <v>45103</v>
      </c>
      <c r="B69" s="1">
        <v>669.15</v>
      </c>
      <c r="C69" s="1">
        <v>680.75</v>
      </c>
      <c r="D69" s="1">
        <v>667.95</v>
      </c>
      <c r="E69" s="1">
        <v>679.05</v>
      </c>
      <c r="F69" s="1">
        <f>(((E69-B69)/B69)*100)</f>
        <v>1.479488903833218</v>
      </c>
      <c r="J69" s="14">
        <v>45103</v>
      </c>
      <c r="K69" s="1">
        <v>423.4</v>
      </c>
      <c r="L69" s="1">
        <v>435</v>
      </c>
      <c r="M69" s="1">
        <v>422.65</v>
      </c>
      <c r="N69" s="1">
        <v>433.85</v>
      </c>
      <c r="O69" s="1">
        <f>((N69-K69)/K69)</f>
        <v>2.468115257439784E-2</v>
      </c>
      <c r="S69" s="14">
        <v>45103</v>
      </c>
      <c r="T69" s="1">
        <v>3800.05</v>
      </c>
      <c r="U69" s="1">
        <v>3865</v>
      </c>
      <c r="V69" s="1">
        <v>3800.05</v>
      </c>
      <c r="W69" s="1">
        <v>3854.45</v>
      </c>
      <c r="X69" s="1">
        <f>((W69-T69)/T69)</f>
        <v>1.4315601110511608E-2</v>
      </c>
      <c r="AB69" s="14">
        <v>45103</v>
      </c>
      <c r="AC69" s="1">
        <v>929</v>
      </c>
      <c r="AD69" s="1">
        <v>939.45</v>
      </c>
      <c r="AE69" s="1">
        <v>914.9</v>
      </c>
      <c r="AF69" s="1">
        <v>936.3</v>
      </c>
      <c r="AG69" s="1">
        <f>((AF69-AC69)/AC69)</f>
        <v>7.857911733046237E-3</v>
      </c>
      <c r="AK69" s="14">
        <v>45103</v>
      </c>
      <c r="AL69" s="1">
        <v>4294.1499999999996</v>
      </c>
      <c r="AM69" s="1">
        <v>4325.8999999999996</v>
      </c>
      <c r="AN69" s="1">
        <v>4275.3</v>
      </c>
      <c r="AO69" s="1">
        <v>4312.6000000000004</v>
      </c>
      <c r="AP69" s="1">
        <f>((AO69-AL69)/AL69)</f>
        <v>4.2965429712517565E-3</v>
      </c>
    </row>
    <row r="70" spans="1:42">
      <c r="A70" s="14">
        <v>45100</v>
      </c>
      <c r="B70" s="1">
        <v>675</v>
      </c>
      <c r="C70" s="1">
        <v>675</v>
      </c>
      <c r="D70" s="1">
        <v>665.8</v>
      </c>
      <c r="E70" s="1">
        <v>667.05</v>
      </c>
      <c r="F70" s="1">
        <f>(((E70-B70)/B70)*100)</f>
        <v>-1.1777777777777845</v>
      </c>
      <c r="J70" s="14">
        <v>45100</v>
      </c>
      <c r="K70" s="1">
        <v>426</v>
      </c>
      <c r="L70" s="1">
        <v>429.95</v>
      </c>
      <c r="M70" s="1">
        <v>420</v>
      </c>
      <c r="N70" s="1">
        <v>423.35</v>
      </c>
      <c r="O70" s="1">
        <f>((N70-K70)/K70)</f>
        <v>-6.2206572769952515E-3</v>
      </c>
      <c r="S70" s="14">
        <v>45100</v>
      </c>
      <c r="T70" s="1">
        <v>3874.8</v>
      </c>
      <c r="U70" s="1">
        <v>3874.8</v>
      </c>
      <c r="V70" s="1">
        <v>3795.95</v>
      </c>
      <c r="W70" s="1">
        <v>3810.15</v>
      </c>
      <c r="X70" s="1">
        <f>((W70-T70)/T70)</f>
        <v>-1.668473211520597E-2</v>
      </c>
      <c r="AB70" s="14">
        <v>45100</v>
      </c>
      <c r="AC70" s="1">
        <v>966.65</v>
      </c>
      <c r="AD70" s="1">
        <v>966.65</v>
      </c>
      <c r="AE70" s="1">
        <v>916.3</v>
      </c>
      <c r="AF70" s="1">
        <v>928.3</v>
      </c>
      <c r="AG70" s="1">
        <f>((AF70-AC70)/AC70)</f>
        <v>-3.9673097812031266E-2</v>
      </c>
      <c r="AK70" s="14">
        <v>45100</v>
      </c>
      <c r="AL70" s="1">
        <v>4301</v>
      </c>
      <c r="AM70" s="1">
        <v>4319.8999999999996</v>
      </c>
      <c r="AN70" s="1">
        <v>4250.05</v>
      </c>
      <c r="AO70" s="1">
        <v>4276.1499999999996</v>
      </c>
      <c r="AP70" s="1">
        <f>((AO70-AL70)/AL70)</f>
        <v>-5.7777261102070132E-3</v>
      </c>
    </row>
    <row r="71" spans="1:42">
      <c r="A71" s="14">
        <v>45099</v>
      </c>
      <c r="B71" s="1">
        <v>686.05</v>
      </c>
      <c r="C71" s="1">
        <v>686.05</v>
      </c>
      <c r="D71" s="1">
        <v>671.15</v>
      </c>
      <c r="E71" s="1">
        <v>674.25</v>
      </c>
      <c r="F71" s="1">
        <f>(((E71-B71)/B71)*100)</f>
        <v>-1.7199912542817515</v>
      </c>
      <c r="J71" s="14">
        <v>45099</v>
      </c>
      <c r="K71" s="1">
        <v>431.7</v>
      </c>
      <c r="L71" s="1">
        <v>434.95</v>
      </c>
      <c r="M71" s="1">
        <v>425</v>
      </c>
      <c r="N71" s="1">
        <v>426.45</v>
      </c>
      <c r="O71" s="1">
        <f>((N71-K71)/K71)</f>
        <v>-1.2161223071577484E-2</v>
      </c>
      <c r="S71" s="14">
        <v>45099</v>
      </c>
      <c r="T71" s="1">
        <v>3999</v>
      </c>
      <c r="U71" s="1">
        <v>3999</v>
      </c>
      <c r="V71" s="1">
        <v>3845.55</v>
      </c>
      <c r="W71" s="1">
        <v>3863.8</v>
      </c>
      <c r="X71" s="1">
        <f>((W71-T71)/T71)</f>
        <v>-3.3808452113028215E-2</v>
      </c>
      <c r="AB71" s="14">
        <v>45099</v>
      </c>
      <c r="AC71" s="1">
        <v>942.3</v>
      </c>
      <c r="AD71" s="1">
        <v>968.55</v>
      </c>
      <c r="AE71" s="1">
        <v>942.3</v>
      </c>
      <c r="AF71" s="1">
        <v>950.3</v>
      </c>
      <c r="AG71" s="1">
        <f>((AF71-AC71)/AC71)</f>
        <v>8.4898652233895786E-3</v>
      </c>
      <c r="AK71" s="14">
        <v>45099</v>
      </c>
      <c r="AL71" s="1">
        <v>4331.55</v>
      </c>
      <c r="AM71" s="1">
        <v>4334.05</v>
      </c>
      <c r="AN71" s="1">
        <v>4282.5</v>
      </c>
      <c r="AO71" s="1">
        <v>4308.45</v>
      </c>
      <c r="AP71" s="1">
        <f>((AO71-AL71)/AL71)</f>
        <v>-5.3329639505489638E-3</v>
      </c>
    </row>
    <row r="72" spans="1:42">
      <c r="A72" s="14">
        <v>45098</v>
      </c>
      <c r="B72" s="1">
        <v>684.95</v>
      </c>
      <c r="C72" s="1">
        <v>686.65</v>
      </c>
      <c r="D72" s="1">
        <v>682</v>
      </c>
      <c r="E72" s="1">
        <v>686.05</v>
      </c>
      <c r="F72" s="1">
        <f>(((E72-B72)/B72)*100)</f>
        <v>0.16059566391706095</v>
      </c>
      <c r="J72" s="14">
        <v>45098</v>
      </c>
      <c r="K72" s="1">
        <v>435.05</v>
      </c>
      <c r="L72" s="1">
        <v>438.65</v>
      </c>
      <c r="M72" s="1">
        <v>431.4</v>
      </c>
      <c r="N72" s="1">
        <v>435.6</v>
      </c>
      <c r="O72" s="1">
        <f>((N72-K72)/K72)</f>
        <v>1.2642225031605824E-3</v>
      </c>
      <c r="S72" s="14">
        <v>45098</v>
      </c>
      <c r="T72" s="1">
        <v>3819.95</v>
      </c>
      <c r="U72" s="1">
        <v>4010</v>
      </c>
      <c r="V72" s="1">
        <v>3819.95</v>
      </c>
      <c r="W72" s="1">
        <v>3978.95</v>
      </c>
      <c r="X72" s="1">
        <f>((W72-T72)/T72)</f>
        <v>4.1623581460490319E-2</v>
      </c>
      <c r="AB72" s="14">
        <v>45098</v>
      </c>
      <c r="AC72" s="1">
        <v>940.05</v>
      </c>
      <c r="AD72" s="1">
        <v>954.8</v>
      </c>
      <c r="AE72" s="1">
        <v>935.8</v>
      </c>
      <c r="AF72" s="1">
        <v>942.25</v>
      </c>
      <c r="AG72" s="1">
        <f>((AF72-AC72)/AC72)</f>
        <v>2.3403010478166538E-3</v>
      </c>
      <c r="AK72" s="14">
        <v>45098</v>
      </c>
      <c r="AL72" s="1">
        <v>4369.95</v>
      </c>
      <c r="AM72" s="1">
        <v>4369.95</v>
      </c>
      <c r="AN72" s="1">
        <v>4299.45</v>
      </c>
      <c r="AO72" s="1">
        <v>4324.3500000000004</v>
      </c>
      <c r="AP72" s="1">
        <f>((AO72-AL72)/AL72)</f>
        <v>-1.0434902001166937E-2</v>
      </c>
    </row>
    <row r="73" spans="1:42">
      <c r="A73" s="14">
        <v>45097</v>
      </c>
      <c r="B73" s="1">
        <v>686</v>
      </c>
      <c r="C73" s="1">
        <v>686</v>
      </c>
      <c r="D73" s="1">
        <v>678.7</v>
      </c>
      <c r="E73" s="1">
        <v>683.25</v>
      </c>
      <c r="F73" s="1">
        <f>(((E73-B73)/B73)*100)</f>
        <v>-0.4008746355685131</v>
      </c>
      <c r="J73" s="14">
        <v>45097</v>
      </c>
      <c r="K73" s="1">
        <v>430</v>
      </c>
      <c r="L73" s="1">
        <v>436.9</v>
      </c>
      <c r="M73" s="1">
        <v>429.55</v>
      </c>
      <c r="N73" s="1">
        <v>433.65</v>
      </c>
      <c r="O73" s="1">
        <f>((N73-K73)/K73)</f>
        <v>8.488372093023203E-3</v>
      </c>
      <c r="S73" s="14">
        <v>45097</v>
      </c>
      <c r="T73" s="1">
        <v>3852</v>
      </c>
      <c r="U73" s="1">
        <v>3888.4</v>
      </c>
      <c r="V73" s="1">
        <v>3831.7</v>
      </c>
      <c r="W73" s="1">
        <v>3880.15</v>
      </c>
      <c r="X73" s="1">
        <f>((W73-T73)/T73)</f>
        <v>7.3078920041537102E-3</v>
      </c>
      <c r="AB73" s="14">
        <v>45097</v>
      </c>
      <c r="AC73" s="1">
        <v>949.75</v>
      </c>
      <c r="AD73" s="1">
        <v>949.75</v>
      </c>
      <c r="AE73" s="1">
        <v>932.25</v>
      </c>
      <c r="AF73" s="1">
        <v>945.35</v>
      </c>
      <c r="AG73" s="1">
        <f>((AF73-AC73)/AC73)</f>
        <v>-4.6327981047643877E-3</v>
      </c>
      <c r="AK73" s="14">
        <v>45097</v>
      </c>
      <c r="AL73" s="1">
        <v>4262.95</v>
      </c>
      <c r="AM73" s="1">
        <v>4316.3999999999996</v>
      </c>
      <c r="AN73" s="1">
        <v>4256.05</v>
      </c>
      <c r="AO73" s="1">
        <v>4305.8500000000004</v>
      </c>
      <c r="AP73" s="1">
        <f>((AO73-AL73)/AL73)</f>
        <v>1.0063453711631745E-2</v>
      </c>
    </row>
    <row r="74" spans="1:42">
      <c r="A74" s="14">
        <v>45096</v>
      </c>
      <c r="B74" s="1">
        <v>691.05</v>
      </c>
      <c r="C74" s="1">
        <v>695.85</v>
      </c>
      <c r="D74" s="1">
        <v>681.45</v>
      </c>
      <c r="E74" s="1">
        <v>685.75</v>
      </c>
      <c r="F74" s="1">
        <f>(((E74-B74)/B74)*100)</f>
        <v>-0.76694884595904134</v>
      </c>
      <c r="J74" s="14">
        <v>45096</v>
      </c>
      <c r="K74" s="1">
        <v>415.85</v>
      </c>
      <c r="L74" s="1">
        <v>429.95</v>
      </c>
      <c r="M74" s="1">
        <v>412</v>
      </c>
      <c r="N74" s="1">
        <v>428.15</v>
      </c>
      <c r="O74" s="1">
        <f>((N74-K74)/K74)</f>
        <v>2.9577972826740299E-2</v>
      </c>
      <c r="S74" s="14">
        <v>45096</v>
      </c>
      <c r="T74" s="1">
        <v>3918</v>
      </c>
      <c r="U74" s="1">
        <v>3938.95</v>
      </c>
      <c r="V74" s="1">
        <v>3830</v>
      </c>
      <c r="W74" s="1">
        <v>3855.7</v>
      </c>
      <c r="X74" s="1">
        <f>((W74-T74)/T74)</f>
        <v>-1.5900969882593208E-2</v>
      </c>
      <c r="AB74" s="14">
        <v>45096</v>
      </c>
      <c r="AC74" s="1">
        <v>936.55</v>
      </c>
      <c r="AD74" s="1">
        <v>950</v>
      </c>
      <c r="AE74" s="1">
        <v>932</v>
      </c>
      <c r="AF74" s="1">
        <v>940.55</v>
      </c>
      <c r="AG74" s="1">
        <f>((AF74-AC74)/AC74)</f>
        <v>4.270994607869308E-3</v>
      </c>
      <c r="AK74" s="14">
        <v>45096</v>
      </c>
      <c r="AL74" s="1">
        <v>4260</v>
      </c>
      <c r="AM74" s="1">
        <v>4288.2</v>
      </c>
      <c r="AN74" s="1">
        <v>4250.6000000000004</v>
      </c>
      <c r="AO74" s="1">
        <v>4263.8500000000004</v>
      </c>
      <c r="AP74" s="1">
        <f>((AO74-AL74)/AL74)</f>
        <v>9.0375586854468638E-4</v>
      </c>
    </row>
    <row r="75" spans="1:42">
      <c r="A75" s="14">
        <v>45093</v>
      </c>
      <c r="B75" s="1">
        <v>678.05</v>
      </c>
      <c r="C75" s="1">
        <v>695.75</v>
      </c>
      <c r="D75" s="1">
        <v>678.05</v>
      </c>
      <c r="E75" s="1">
        <v>690.1</v>
      </c>
      <c r="F75" s="1">
        <f>(((E75-B75)/B75)*100)</f>
        <v>1.7771550770592239</v>
      </c>
      <c r="J75" s="14">
        <v>45093</v>
      </c>
      <c r="K75" s="1">
        <v>413</v>
      </c>
      <c r="L75" s="1">
        <v>420.85</v>
      </c>
      <c r="M75" s="1">
        <v>404.5</v>
      </c>
      <c r="N75" s="1">
        <v>415</v>
      </c>
      <c r="O75" s="1">
        <f>((N75-K75)/K75)</f>
        <v>4.8426150121065378E-3</v>
      </c>
      <c r="S75" s="14">
        <v>45093</v>
      </c>
      <c r="T75" s="1">
        <v>3850.05</v>
      </c>
      <c r="U75" s="1">
        <v>3932.2</v>
      </c>
      <c r="V75" s="1">
        <v>3839.3</v>
      </c>
      <c r="W75" s="1">
        <v>3902.85</v>
      </c>
      <c r="X75" s="1">
        <f>((W75-T75)/T75)</f>
        <v>1.371410760899202E-2</v>
      </c>
      <c r="AB75" s="14">
        <v>45093</v>
      </c>
      <c r="AC75" s="1">
        <v>938.2</v>
      </c>
      <c r="AD75" s="1">
        <v>943.5</v>
      </c>
      <c r="AE75" s="1">
        <v>931.4</v>
      </c>
      <c r="AF75" s="1">
        <v>936.5</v>
      </c>
      <c r="AG75" s="1">
        <f>((AF75-AC75)/AC75)</f>
        <v>-1.8119803879770257E-3</v>
      </c>
      <c r="AK75" s="14">
        <v>45093</v>
      </c>
      <c r="AL75" s="1">
        <v>4218.95</v>
      </c>
      <c r="AM75" s="1">
        <v>4283.45</v>
      </c>
      <c r="AN75" s="1">
        <v>4197.3</v>
      </c>
      <c r="AO75" s="1">
        <v>4248.6499999999996</v>
      </c>
      <c r="AP75" s="1">
        <f>((AO75-AL75)/AL75)</f>
        <v>7.0396662676731935E-3</v>
      </c>
    </row>
    <row r="76" spans="1:42">
      <c r="A76" s="14">
        <v>45092</v>
      </c>
      <c r="B76" s="1">
        <v>681.35</v>
      </c>
      <c r="C76" s="1">
        <v>687.85</v>
      </c>
      <c r="D76" s="1">
        <v>676.7</v>
      </c>
      <c r="E76" s="1">
        <v>680.75</v>
      </c>
      <c r="F76" s="1">
        <f>(((E76-B76)/B76)*100)</f>
        <v>-8.8060468188159199E-2</v>
      </c>
      <c r="J76" s="14">
        <v>45092</v>
      </c>
      <c r="K76" s="1">
        <v>413.55</v>
      </c>
      <c r="L76" s="1">
        <v>418.7</v>
      </c>
      <c r="M76" s="1">
        <v>411.8</v>
      </c>
      <c r="N76" s="1">
        <v>414</v>
      </c>
      <c r="O76" s="1">
        <f>((N76-K76)/K76)</f>
        <v>1.0881392818280465E-3</v>
      </c>
      <c r="S76" s="14">
        <v>45092</v>
      </c>
      <c r="T76" s="1">
        <v>3826</v>
      </c>
      <c r="U76" s="1">
        <v>3869.45</v>
      </c>
      <c r="V76" s="1">
        <v>3826</v>
      </c>
      <c r="W76" s="1">
        <v>3856.8</v>
      </c>
      <c r="X76" s="1">
        <f>((W76-T76)/T76)</f>
        <v>8.0501829587036541E-3</v>
      </c>
      <c r="AB76" s="14">
        <v>45092</v>
      </c>
      <c r="AC76" s="1">
        <v>954.95</v>
      </c>
      <c r="AD76" s="1">
        <v>954.95</v>
      </c>
      <c r="AE76" s="1">
        <v>935</v>
      </c>
      <c r="AF76" s="1">
        <v>938.75</v>
      </c>
      <c r="AG76" s="1">
        <f>((AF76-AC76)/AC76)</f>
        <v>-1.6964238965390906E-2</v>
      </c>
      <c r="AK76" s="14">
        <v>45092</v>
      </c>
      <c r="AL76" s="1">
        <v>4246.3500000000004</v>
      </c>
      <c r="AM76" s="1">
        <v>4285.25</v>
      </c>
      <c r="AN76" s="1">
        <v>4144</v>
      </c>
      <c r="AO76" s="1">
        <v>4166.75</v>
      </c>
      <c r="AP76" s="1">
        <f>((AO76-AL76)/AL76)</f>
        <v>-1.8745510850495216E-2</v>
      </c>
    </row>
    <row r="77" spans="1:42">
      <c r="A77" s="14">
        <v>45091</v>
      </c>
      <c r="B77" s="1">
        <v>682.25</v>
      </c>
      <c r="C77" s="1">
        <v>689</v>
      </c>
      <c r="D77" s="1">
        <v>678.55</v>
      </c>
      <c r="E77" s="1">
        <v>683</v>
      </c>
      <c r="F77" s="1">
        <f>(((E77-B77)/B77)*100)</f>
        <v>0.10993037742762918</v>
      </c>
      <c r="J77" s="14">
        <v>45091</v>
      </c>
      <c r="K77" s="1">
        <v>412.5</v>
      </c>
      <c r="L77" s="1">
        <v>416.45</v>
      </c>
      <c r="M77" s="1">
        <v>411.4</v>
      </c>
      <c r="N77" s="1">
        <v>413.1</v>
      </c>
      <c r="O77" s="1">
        <f>((N77-K77)/K77)</f>
        <v>1.4545454545455098E-3</v>
      </c>
      <c r="S77" s="14">
        <v>45091</v>
      </c>
      <c r="T77" s="1">
        <v>3772.25</v>
      </c>
      <c r="U77" s="1">
        <v>3830</v>
      </c>
      <c r="V77" s="1">
        <v>3740</v>
      </c>
      <c r="W77" s="1">
        <v>3820.4</v>
      </c>
      <c r="X77" s="1">
        <f>((W77-T77)/T77)</f>
        <v>1.2764265358870725E-2</v>
      </c>
      <c r="AB77" s="14">
        <v>45091</v>
      </c>
      <c r="AC77" s="1">
        <v>937</v>
      </c>
      <c r="AD77" s="1">
        <v>955.15</v>
      </c>
      <c r="AE77" s="1">
        <v>935</v>
      </c>
      <c r="AF77" s="1">
        <v>946.25</v>
      </c>
      <c r="AG77" s="1">
        <f>((AF77-AC77)/AC77)</f>
        <v>9.8719316969050168E-3</v>
      </c>
      <c r="AK77" s="14">
        <v>45091</v>
      </c>
      <c r="AL77" s="1">
        <v>4303.1000000000004</v>
      </c>
      <c r="AM77" s="1">
        <v>4306.2</v>
      </c>
      <c r="AN77" s="1">
        <v>4186.05</v>
      </c>
      <c r="AO77" s="1">
        <v>4213.3999999999996</v>
      </c>
      <c r="AP77" s="1">
        <f>((AO77-AL77)/AL77)</f>
        <v>-2.0845437010527462E-2</v>
      </c>
    </row>
    <row r="78" spans="1:42">
      <c r="A78" s="14">
        <v>45090</v>
      </c>
      <c r="B78" s="1">
        <v>677</v>
      </c>
      <c r="C78" s="1">
        <v>683.95</v>
      </c>
      <c r="D78" s="1">
        <v>677</v>
      </c>
      <c r="E78" s="1">
        <v>682.25</v>
      </c>
      <c r="F78" s="1">
        <f>(((E78-B78)/B78)*100)</f>
        <v>0.77548005908419504</v>
      </c>
      <c r="J78" s="14">
        <v>45090</v>
      </c>
      <c r="K78" s="1">
        <v>408.9</v>
      </c>
      <c r="L78" s="1">
        <v>417.5</v>
      </c>
      <c r="M78" s="1">
        <v>403.1</v>
      </c>
      <c r="N78" s="1">
        <v>411.4</v>
      </c>
      <c r="O78" s="1">
        <f>((N78-K78)/K78)</f>
        <v>6.1139642944485206E-3</v>
      </c>
      <c r="S78" s="14">
        <v>45090</v>
      </c>
      <c r="T78" s="1">
        <v>3760</v>
      </c>
      <c r="U78" s="1">
        <v>3774.2</v>
      </c>
      <c r="V78" s="1">
        <v>3734.2</v>
      </c>
      <c r="W78" s="1">
        <v>3762.5</v>
      </c>
      <c r="X78" s="1">
        <f>((W78-T78)/T78)</f>
        <v>6.6489361702127658E-4</v>
      </c>
      <c r="AB78" s="14">
        <v>45090</v>
      </c>
      <c r="AC78" s="1">
        <v>936</v>
      </c>
      <c r="AD78" s="1">
        <v>951.3</v>
      </c>
      <c r="AE78" s="1">
        <v>931.4</v>
      </c>
      <c r="AF78" s="1">
        <v>936.05</v>
      </c>
      <c r="AG78" s="1">
        <f>((AF78-AC78)/AC78)</f>
        <v>5.3418803418754833E-5</v>
      </c>
      <c r="AK78" s="14">
        <v>45090</v>
      </c>
      <c r="AL78" s="1">
        <v>4256</v>
      </c>
      <c r="AM78" s="1">
        <v>4281.6499999999996</v>
      </c>
      <c r="AN78" s="1">
        <v>4184.6000000000004</v>
      </c>
      <c r="AO78" s="1">
        <v>4245.3500000000004</v>
      </c>
      <c r="AP78" s="1">
        <f>((AO78-AL78)/AL78)</f>
        <v>-2.502349624060065E-3</v>
      </c>
    </row>
    <row r="79" spans="1:42">
      <c r="A79" s="14">
        <v>45089</v>
      </c>
      <c r="B79" s="1">
        <v>681.05</v>
      </c>
      <c r="C79" s="1">
        <v>682.2</v>
      </c>
      <c r="D79" s="1">
        <v>674.55</v>
      </c>
      <c r="E79" s="1">
        <v>679.1</v>
      </c>
      <c r="F79" s="1">
        <f>(((E79-B79)/B79)*100)</f>
        <v>-0.28632259011818983</v>
      </c>
      <c r="J79" s="14">
        <v>45089</v>
      </c>
      <c r="K79" s="1">
        <v>406.05</v>
      </c>
      <c r="L79" s="1">
        <v>407.2</v>
      </c>
      <c r="M79" s="1">
        <v>397.25</v>
      </c>
      <c r="N79" s="1">
        <v>401.3</v>
      </c>
      <c r="O79" s="1">
        <f>((N79-K79)/K79)</f>
        <v>-1.1698066740549193E-2</v>
      </c>
      <c r="S79" s="14">
        <v>45089</v>
      </c>
      <c r="T79" s="1">
        <v>3625.15</v>
      </c>
      <c r="U79" s="1">
        <v>3765.95</v>
      </c>
      <c r="V79" s="1">
        <v>3623.3</v>
      </c>
      <c r="W79" s="1">
        <v>3737.05</v>
      </c>
      <c r="X79" s="1">
        <f>((W79-T79)/T79)</f>
        <v>3.086768823359036E-2</v>
      </c>
      <c r="AB79" s="14">
        <v>45089</v>
      </c>
      <c r="AC79" s="1">
        <v>933.05</v>
      </c>
      <c r="AD79" s="1">
        <v>935.8</v>
      </c>
      <c r="AE79" s="1">
        <v>921.1</v>
      </c>
      <c r="AF79" s="1">
        <v>934.5</v>
      </c>
      <c r="AG79" s="1">
        <f>((AF79-AC79)/AC79)</f>
        <v>1.5540431916832383E-3</v>
      </c>
      <c r="AK79" s="14">
        <v>45089</v>
      </c>
      <c r="AL79" s="1">
        <v>4279.25</v>
      </c>
      <c r="AM79" s="1">
        <v>4375</v>
      </c>
      <c r="AN79" s="1">
        <v>4220</v>
      </c>
      <c r="AO79" s="1">
        <v>4235.45</v>
      </c>
      <c r="AP79" s="1">
        <f>((AO79-AL79)/AL79)</f>
        <v>-1.0235438452999984E-2</v>
      </c>
    </row>
    <row r="80" spans="1:42">
      <c r="A80" s="14">
        <v>45086</v>
      </c>
      <c r="B80" s="1">
        <v>686.15</v>
      </c>
      <c r="C80" s="1">
        <v>692</v>
      </c>
      <c r="D80" s="1">
        <v>677.3</v>
      </c>
      <c r="E80" s="1">
        <v>679.6</v>
      </c>
      <c r="F80" s="1">
        <f>(((E80-B80)/B80)*100)</f>
        <v>-0.95460176346279302</v>
      </c>
      <c r="J80" s="14">
        <v>45086</v>
      </c>
      <c r="K80" s="1">
        <v>409.25</v>
      </c>
      <c r="L80" s="1">
        <v>414</v>
      </c>
      <c r="M80" s="1">
        <v>404</v>
      </c>
      <c r="N80" s="1">
        <v>405.95</v>
      </c>
      <c r="O80" s="1">
        <f>((N80-K80)/K80)</f>
        <v>-8.0635308491142609E-3</v>
      </c>
      <c r="S80" s="14">
        <v>45086</v>
      </c>
      <c r="T80" s="1">
        <v>3591.65</v>
      </c>
      <c r="U80" s="1">
        <v>3669.9</v>
      </c>
      <c r="V80" s="1">
        <v>3553</v>
      </c>
      <c r="W80" s="1">
        <v>3619.2</v>
      </c>
      <c r="X80" s="1">
        <f>((W80-T80)/T80)</f>
        <v>7.6705692369801416E-3</v>
      </c>
      <c r="AB80" s="14">
        <v>45086</v>
      </c>
      <c r="AC80" s="1">
        <v>969.95</v>
      </c>
      <c r="AD80" s="1">
        <v>969.95</v>
      </c>
      <c r="AE80" s="1">
        <v>929.15</v>
      </c>
      <c r="AF80" s="1">
        <v>932.5</v>
      </c>
      <c r="AG80" s="1">
        <f>((AF80-AC80)/AC80)</f>
        <v>-3.8610237641115569E-2</v>
      </c>
      <c r="AK80" s="14">
        <v>45086</v>
      </c>
      <c r="AL80" s="1">
        <v>4361.3</v>
      </c>
      <c r="AM80" s="1">
        <v>4361.3</v>
      </c>
      <c r="AN80" s="1">
        <v>4236</v>
      </c>
      <c r="AO80" s="1">
        <v>4258.25</v>
      </c>
      <c r="AP80" s="1">
        <f>((AO80-AL80)/AL80)</f>
        <v>-2.3628275972760456E-2</v>
      </c>
    </row>
    <row r="81" spans="1:42">
      <c r="A81" s="14">
        <v>45085</v>
      </c>
      <c r="B81" s="1">
        <v>690.15</v>
      </c>
      <c r="C81" s="1">
        <v>698.85</v>
      </c>
      <c r="D81" s="1">
        <v>689.1</v>
      </c>
      <c r="E81" s="1">
        <v>690.05</v>
      </c>
      <c r="F81" s="1">
        <f>(((E81-B81)/B81)*100)</f>
        <v>-1.4489603709341844E-2</v>
      </c>
      <c r="J81" s="14">
        <v>45085</v>
      </c>
      <c r="K81" s="1">
        <v>415.45</v>
      </c>
      <c r="L81" s="1">
        <v>423.55</v>
      </c>
      <c r="M81" s="1">
        <v>409</v>
      </c>
      <c r="N81" s="1">
        <v>410.45</v>
      </c>
      <c r="O81" s="1">
        <f>((N81-K81)/K81)</f>
        <v>-1.2035142616440005E-2</v>
      </c>
      <c r="S81" s="14">
        <v>45085</v>
      </c>
      <c r="T81" s="1">
        <v>3720</v>
      </c>
      <c r="U81" s="1">
        <v>3825</v>
      </c>
      <c r="V81" s="1">
        <v>3622.55</v>
      </c>
      <c r="W81" s="1">
        <v>3632.2</v>
      </c>
      <c r="X81" s="1">
        <f>((W81-T81)/T81)</f>
        <v>-2.3602150537634457E-2</v>
      </c>
      <c r="AB81" s="14">
        <v>45085</v>
      </c>
      <c r="AC81" s="1">
        <v>970.05</v>
      </c>
      <c r="AD81" s="1">
        <v>970.05</v>
      </c>
      <c r="AE81" s="1">
        <v>948.35</v>
      </c>
      <c r="AF81" s="1">
        <v>960</v>
      </c>
      <c r="AG81" s="1">
        <f>((AF81-AC81)/AC81)</f>
        <v>-1.0360290706664558E-2</v>
      </c>
      <c r="AK81" s="14">
        <v>45085</v>
      </c>
      <c r="AL81" s="1">
        <v>4410.3</v>
      </c>
      <c r="AM81" s="1">
        <v>4410.3500000000004</v>
      </c>
      <c r="AN81" s="1">
        <v>4339</v>
      </c>
      <c r="AO81" s="1">
        <v>4348.75</v>
      </c>
      <c r="AP81" s="1">
        <f>((AO81-AL81)/AL81)</f>
        <v>-1.3955966714282515E-2</v>
      </c>
    </row>
    <row r="82" spans="1:42">
      <c r="A82" s="14">
        <v>45084</v>
      </c>
      <c r="B82" s="1">
        <v>693.7</v>
      </c>
      <c r="C82" s="1">
        <v>697.5</v>
      </c>
      <c r="D82" s="1">
        <v>693.05</v>
      </c>
      <c r="E82" s="1">
        <v>693.75</v>
      </c>
      <c r="F82" s="1">
        <f>(((E82-B82)/B82)*100)</f>
        <v>7.207726682997624E-3</v>
      </c>
      <c r="J82" s="14">
        <v>45084</v>
      </c>
      <c r="K82" s="1">
        <v>417.75</v>
      </c>
      <c r="L82" s="1">
        <v>417.9</v>
      </c>
      <c r="M82" s="1">
        <v>414.2</v>
      </c>
      <c r="N82" s="1">
        <v>415.4</v>
      </c>
      <c r="O82" s="1">
        <f>((N82-K82)/K82)</f>
        <v>-5.6253740275284802E-3</v>
      </c>
      <c r="S82" s="14">
        <v>45084</v>
      </c>
      <c r="T82" s="1">
        <v>3555.35</v>
      </c>
      <c r="U82" s="1">
        <v>3699</v>
      </c>
      <c r="V82" s="1">
        <v>3555.35</v>
      </c>
      <c r="W82" s="1">
        <v>3678.45</v>
      </c>
      <c r="X82" s="1">
        <f>((W82-T82)/T82)</f>
        <v>3.4623876692871279E-2</v>
      </c>
      <c r="AB82" s="14">
        <v>45084</v>
      </c>
      <c r="AC82" s="1">
        <v>948</v>
      </c>
      <c r="AD82" s="1">
        <v>973.25</v>
      </c>
      <c r="AE82" s="1">
        <v>948</v>
      </c>
      <c r="AF82" s="1">
        <v>965.65</v>
      </c>
      <c r="AG82" s="1">
        <f>((AF82-AC82)/AC82)</f>
        <v>1.8618143459915588E-2</v>
      </c>
      <c r="AK82" s="14">
        <v>45084</v>
      </c>
      <c r="AL82" s="1">
        <v>4449.95</v>
      </c>
      <c r="AM82" s="1">
        <v>4449.95</v>
      </c>
      <c r="AN82" s="1">
        <v>4380</v>
      </c>
      <c r="AO82" s="1">
        <v>4390.8500000000004</v>
      </c>
      <c r="AP82" s="1">
        <f>((AO82-AL82)/AL82)</f>
        <v>-1.3281048101663941E-2</v>
      </c>
    </row>
    <row r="83" spans="1:42">
      <c r="A83" s="14">
        <v>45083</v>
      </c>
      <c r="B83" s="1">
        <v>692</v>
      </c>
      <c r="C83" s="1">
        <v>696.95</v>
      </c>
      <c r="D83" s="1">
        <v>690.45</v>
      </c>
      <c r="E83" s="1">
        <v>693.7</v>
      </c>
      <c r="F83" s="1">
        <f>(((E83-B83)/B83)*100)</f>
        <v>0.24566473988439963</v>
      </c>
      <c r="J83" s="14">
        <v>45083</v>
      </c>
      <c r="K83" s="1">
        <v>415.55</v>
      </c>
      <c r="L83" s="1">
        <v>421</v>
      </c>
      <c r="M83" s="1">
        <v>412.65</v>
      </c>
      <c r="N83" s="1">
        <v>414.4</v>
      </c>
      <c r="O83" s="1">
        <f>((N83-K83)/K83)</f>
        <v>-2.7674166766936208E-3</v>
      </c>
      <c r="S83" s="14">
        <v>45083</v>
      </c>
      <c r="T83" s="1">
        <v>3531.05</v>
      </c>
      <c r="U83" s="1">
        <v>3598.95</v>
      </c>
      <c r="V83" s="1">
        <v>3530.2</v>
      </c>
      <c r="W83" s="1">
        <v>3587.5</v>
      </c>
      <c r="X83" s="1">
        <f>((W83-T83)/T83)</f>
        <v>1.5986746151994396E-2</v>
      </c>
      <c r="AB83" s="14">
        <v>45083</v>
      </c>
      <c r="AC83" s="1">
        <v>967.95</v>
      </c>
      <c r="AD83" s="1">
        <v>967.95</v>
      </c>
      <c r="AE83" s="1">
        <v>946.2</v>
      </c>
      <c r="AF83" s="1">
        <v>955.1</v>
      </c>
      <c r="AG83" s="1">
        <f>((AF83-AC83)/AC83)</f>
        <v>-1.3275479105325711E-2</v>
      </c>
      <c r="AK83" s="14">
        <v>45083</v>
      </c>
      <c r="AL83" s="1">
        <v>4408.3500000000004</v>
      </c>
      <c r="AM83" s="1">
        <v>4497.1000000000004</v>
      </c>
      <c r="AN83" s="1">
        <v>4382.8999999999996</v>
      </c>
      <c r="AO83" s="1">
        <v>4398.6000000000004</v>
      </c>
      <c r="AP83" s="1">
        <f>((AO83-AL83)/AL83)</f>
        <v>-2.211711864983497E-3</v>
      </c>
    </row>
    <row r="84" spans="1:42">
      <c r="A84" s="14">
        <v>45082</v>
      </c>
      <c r="B84" s="1">
        <v>686</v>
      </c>
      <c r="C84" s="1">
        <v>691.75</v>
      </c>
      <c r="D84" s="1">
        <v>685.2</v>
      </c>
      <c r="E84" s="1">
        <v>690.1</v>
      </c>
      <c r="F84" s="1">
        <f>(((E84-B84)/B84)*100)</f>
        <v>0.59766763848396831</v>
      </c>
      <c r="J84" s="14">
        <v>45082</v>
      </c>
      <c r="K84" s="1">
        <v>402.55</v>
      </c>
      <c r="L84" s="1">
        <v>417.5</v>
      </c>
      <c r="M84" s="1">
        <v>402.55</v>
      </c>
      <c r="N84" s="1">
        <v>414.9</v>
      </c>
      <c r="O84" s="1">
        <f>((N84-K84)/K84)</f>
        <v>3.0679418705750753E-2</v>
      </c>
      <c r="S84" s="14">
        <v>45082</v>
      </c>
      <c r="T84" s="1">
        <v>3481.2</v>
      </c>
      <c r="U84" s="1">
        <v>3538.25</v>
      </c>
      <c r="V84" s="1">
        <v>3481.2</v>
      </c>
      <c r="W84" s="1">
        <v>3533.8</v>
      </c>
      <c r="X84" s="1">
        <f>((W84-T84)/T84)</f>
        <v>1.5109732276226693E-2</v>
      </c>
      <c r="AB84" s="14">
        <v>45082</v>
      </c>
      <c r="AC84" s="1">
        <v>960</v>
      </c>
      <c r="AD84" s="1">
        <v>967.55</v>
      </c>
      <c r="AE84" s="1">
        <v>947.85</v>
      </c>
      <c r="AF84" s="1">
        <v>961.25</v>
      </c>
      <c r="AG84" s="1">
        <f>((AF84-AC84)/AC84)</f>
        <v>1.3020833333333333E-3</v>
      </c>
      <c r="AK84" s="14">
        <v>45082</v>
      </c>
      <c r="AL84" s="1">
        <v>4300.05</v>
      </c>
      <c r="AM84" s="1">
        <v>4428.8999999999996</v>
      </c>
      <c r="AN84" s="1">
        <v>4300.05</v>
      </c>
      <c r="AO84" s="1">
        <v>4412.45</v>
      </c>
      <c r="AP84" s="1">
        <f>((AO84-AL84)/AL84)</f>
        <v>2.6139230939175039E-2</v>
      </c>
    </row>
    <row r="85" spans="1:42">
      <c r="A85" s="14">
        <v>45079</v>
      </c>
      <c r="B85" s="1">
        <v>678.05</v>
      </c>
      <c r="C85" s="1">
        <v>684.4</v>
      </c>
      <c r="D85" s="1">
        <v>678.05</v>
      </c>
      <c r="E85" s="1">
        <v>683.15</v>
      </c>
      <c r="F85" s="1">
        <f>(((E85-B85)/B85)*100)</f>
        <v>0.75215692058108152</v>
      </c>
      <c r="J85" s="14">
        <v>45079</v>
      </c>
      <c r="K85" s="1">
        <v>404.95</v>
      </c>
      <c r="L85" s="1">
        <v>405</v>
      </c>
      <c r="M85" s="1">
        <v>400.2</v>
      </c>
      <c r="N85" s="1">
        <v>402.55</v>
      </c>
      <c r="O85" s="1">
        <f>((N85-K85)/K85)</f>
        <v>-5.9266576120508146E-3</v>
      </c>
      <c r="S85" s="14">
        <v>45079</v>
      </c>
      <c r="T85" s="1">
        <v>3502.05</v>
      </c>
      <c r="U85" s="1">
        <v>3558.85</v>
      </c>
      <c r="V85" s="1">
        <v>3468.55</v>
      </c>
      <c r="W85" s="1">
        <v>3482.25</v>
      </c>
      <c r="X85" s="1">
        <f>((W85-T85)/T85)</f>
        <v>-5.6538313273654522E-3</v>
      </c>
      <c r="AB85" s="14">
        <v>45079</v>
      </c>
      <c r="AC85" s="1">
        <v>954.9</v>
      </c>
      <c r="AD85" s="1">
        <v>960.95</v>
      </c>
      <c r="AE85" s="1">
        <v>943.25</v>
      </c>
      <c r="AF85" s="1">
        <v>953.9</v>
      </c>
      <c r="AG85" s="1">
        <f>((AF85-AC85)/AC85)</f>
        <v>-1.0472300764477957E-3</v>
      </c>
      <c r="AK85" s="14">
        <v>45079</v>
      </c>
      <c r="AL85" s="1">
        <v>4325.45</v>
      </c>
      <c r="AM85" s="1">
        <v>4345</v>
      </c>
      <c r="AN85" s="1">
        <v>4274.6000000000004</v>
      </c>
      <c r="AO85" s="1">
        <v>4302.75</v>
      </c>
      <c r="AP85" s="1">
        <f>((AO85-AL85)/AL85)</f>
        <v>-5.248008877688985E-3</v>
      </c>
    </row>
    <row r="86" spans="1:42">
      <c r="A86" s="14">
        <v>45078</v>
      </c>
      <c r="B86" s="1">
        <v>686</v>
      </c>
      <c r="C86" s="1">
        <v>686</v>
      </c>
      <c r="D86" s="1">
        <v>676.6</v>
      </c>
      <c r="E86" s="1">
        <v>678.1</v>
      </c>
      <c r="F86" s="1">
        <f>(((E86-B86)/B86)*100)</f>
        <v>-1.1516034985422707</v>
      </c>
      <c r="J86" s="14">
        <v>45078</v>
      </c>
      <c r="K86" s="1">
        <v>404.95</v>
      </c>
      <c r="L86" s="1">
        <v>406.8</v>
      </c>
      <c r="M86" s="1">
        <v>398.3</v>
      </c>
      <c r="N86" s="1">
        <v>400.3</v>
      </c>
      <c r="O86" s="1">
        <f>((N86-K86)/K86)</f>
        <v>-1.1482899123348506E-2</v>
      </c>
      <c r="S86" s="14">
        <v>45078</v>
      </c>
      <c r="T86" s="1">
        <v>3625.05</v>
      </c>
      <c r="U86" s="1">
        <v>3640</v>
      </c>
      <c r="V86" s="1">
        <v>3506.15</v>
      </c>
      <c r="W86" s="1">
        <v>3516.9</v>
      </c>
      <c r="X86" s="1">
        <f>((W86-T86)/T86)</f>
        <v>-2.9834071254189621E-2</v>
      </c>
      <c r="AB86" s="14">
        <v>45078</v>
      </c>
      <c r="AC86" s="1">
        <v>961.95</v>
      </c>
      <c r="AD86" s="1">
        <v>962.3</v>
      </c>
      <c r="AE86" s="1">
        <v>943.55</v>
      </c>
      <c r="AF86" s="1">
        <v>947</v>
      </c>
      <c r="AG86" s="1">
        <f>((AF86-AC86)/AC86)</f>
        <v>-1.5541348302926394E-2</v>
      </c>
      <c r="AK86" s="14">
        <v>45078</v>
      </c>
      <c r="AL86" s="1">
        <v>4240.8999999999996</v>
      </c>
      <c r="AM86" s="1">
        <v>4315</v>
      </c>
      <c r="AN86" s="1">
        <v>4228.95</v>
      </c>
      <c r="AO86" s="1">
        <v>4299.8999999999996</v>
      </c>
      <c r="AP86" s="1">
        <f>((AO86-AL86)/AL86)</f>
        <v>1.3912141290763754E-2</v>
      </c>
    </row>
    <row r="87" spans="1:42">
      <c r="A87" s="14">
        <v>45077</v>
      </c>
      <c r="B87" s="1">
        <v>689</v>
      </c>
      <c r="C87" s="1">
        <v>691.35</v>
      </c>
      <c r="D87" s="1">
        <v>681.9</v>
      </c>
      <c r="E87" s="1">
        <v>686.3</v>
      </c>
      <c r="F87" s="1">
        <f>(((E87-B87)/B87)*100)</f>
        <v>-0.39187227866473812</v>
      </c>
      <c r="J87" s="14">
        <v>45077</v>
      </c>
      <c r="K87" s="1">
        <v>394.25</v>
      </c>
      <c r="L87" s="1">
        <v>401</v>
      </c>
      <c r="M87" s="1">
        <v>391.95</v>
      </c>
      <c r="N87" s="1">
        <v>398.25</v>
      </c>
      <c r="O87" s="1">
        <f>((N87-K87)/K87)</f>
        <v>1.0145846544071021E-2</v>
      </c>
      <c r="S87" s="14">
        <v>45077</v>
      </c>
      <c r="T87" s="1">
        <v>3475.05</v>
      </c>
      <c r="U87" s="1">
        <v>3644</v>
      </c>
      <c r="V87" s="1">
        <v>3468.6</v>
      </c>
      <c r="W87" s="1">
        <v>3605.3</v>
      </c>
      <c r="X87" s="1">
        <f>((W87-T87)/T87)</f>
        <v>3.7481475086689399E-2</v>
      </c>
      <c r="AB87" s="14">
        <v>45077</v>
      </c>
      <c r="AC87" s="1">
        <v>954.45</v>
      </c>
      <c r="AD87" s="1">
        <v>964.4</v>
      </c>
      <c r="AE87" s="1">
        <v>954.2</v>
      </c>
      <c r="AF87" s="1">
        <v>959.85</v>
      </c>
      <c r="AG87" s="1">
        <f>((AF87-AC87)/AC87)</f>
        <v>5.6577086280056336E-3</v>
      </c>
      <c r="AK87" s="14">
        <v>45077</v>
      </c>
      <c r="AL87" s="1">
        <v>4168.3</v>
      </c>
      <c r="AM87" s="1">
        <v>4245</v>
      </c>
      <c r="AN87" s="1">
        <v>4143.2</v>
      </c>
      <c r="AO87" s="1">
        <v>4231.45</v>
      </c>
      <c r="AP87" s="1">
        <f>((AO87-AL87)/AL87)</f>
        <v>1.5150061176018912E-2</v>
      </c>
    </row>
    <row r="88" spans="1:42">
      <c r="A88" s="14">
        <v>45076</v>
      </c>
      <c r="B88" s="1">
        <v>689.9</v>
      </c>
      <c r="C88" s="1">
        <v>693.5</v>
      </c>
      <c r="D88" s="1">
        <v>684.45</v>
      </c>
      <c r="E88" s="1">
        <v>688.85</v>
      </c>
      <c r="F88" s="1">
        <f>(((E88-B88)/B88)*100)</f>
        <v>-0.1521959704304906</v>
      </c>
      <c r="J88" s="14">
        <v>45076</v>
      </c>
      <c r="K88" s="1">
        <v>401.6</v>
      </c>
      <c r="L88" s="1">
        <v>403.95</v>
      </c>
      <c r="M88" s="1">
        <v>394.25</v>
      </c>
      <c r="N88" s="1">
        <v>396.3</v>
      </c>
      <c r="O88" s="1">
        <f>((N88-K88)/K88)</f>
        <v>-1.3197211155378514E-2</v>
      </c>
      <c r="S88" s="14">
        <v>45076</v>
      </c>
      <c r="T88" s="1">
        <v>3500</v>
      </c>
      <c r="U88" s="1">
        <v>3519</v>
      </c>
      <c r="V88" s="1">
        <v>3466.65</v>
      </c>
      <c r="W88" s="1">
        <v>3471.2</v>
      </c>
      <c r="X88" s="1">
        <f>((W88-T88)/T88)</f>
        <v>-8.2285714285714809E-3</v>
      </c>
      <c r="AB88" s="14">
        <v>45076</v>
      </c>
      <c r="AC88" s="1">
        <v>949.45</v>
      </c>
      <c r="AD88" s="1">
        <v>965.8</v>
      </c>
      <c r="AE88" s="1">
        <v>949.45</v>
      </c>
      <c r="AF88" s="1">
        <v>958.25</v>
      </c>
      <c r="AG88" s="1">
        <f>((AF88-AC88)/AC88)</f>
        <v>9.2685238822475691E-3</v>
      </c>
      <c r="AK88" s="14">
        <v>45076</v>
      </c>
      <c r="AL88" s="1">
        <v>4101.7</v>
      </c>
      <c r="AM88" s="1">
        <v>4182.3500000000004</v>
      </c>
      <c r="AN88" s="1">
        <v>4101.7</v>
      </c>
      <c r="AO88" s="1">
        <v>4160.25</v>
      </c>
      <c r="AP88" s="1">
        <f>((AO88-AL88)/AL88)</f>
        <v>1.4274569081112755E-2</v>
      </c>
    </row>
    <row r="89" spans="1:42">
      <c r="A89" s="14">
        <v>45075</v>
      </c>
      <c r="B89" s="1">
        <v>685.35</v>
      </c>
      <c r="C89" s="1">
        <v>691.35</v>
      </c>
      <c r="D89" s="1">
        <v>685.35</v>
      </c>
      <c r="E89" s="1">
        <v>689.9</v>
      </c>
      <c r="F89" s="1">
        <f>(((E89-B89)/B89)*100)</f>
        <v>0.66389436054569995</v>
      </c>
      <c r="J89" s="14">
        <v>45075</v>
      </c>
      <c r="K89" s="1">
        <v>398.5</v>
      </c>
      <c r="L89" s="1">
        <v>407.45</v>
      </c>
      <c r="M89" s="1">
        <v>397.8</v>
      </c>
      <c r="N89" s="1">
        <v>401.05</v>
      </c>
      <c r="O89" s="1">
        <f>((N89-K89)/K89)</f>
        <v>6.3989962358845954E-3</v>
      </c>
      <c r="S89" s="14">
        <v>45075</v>
      </c>
      <c r="T89" s="1">
        <v>3527.3</v>
      </c>
      <c r="U89" s="1">
        <v>3528</v>
      </c>
      <c r="V89" s="1">
        <v>3455</v>
      </c>
      <c r="W89" s="1">
        <v>3499.05</v>
      </c>
      <c r="X89" s="1">
        <f>((W89-T89)/T89)</f>
        <v>-8.0089586936183486E-3</v>
      </c>
      <c r="AB89" s="14">
        <v>45075</v>
      </c>
      <c r="AC89" s="1">
        <v>937.75</v>
      </c>
      <c r="AD89" s="1">
        <v>961.85</v>
      </c>
      <c r="AE89" s="1">
        <v>932.3</v>
      </c>
      <c r="AF89" s="1">
        <v>949.45</v>
      </c>
      <c r="AG89" s="1">
        <f>((AF89-AC89)/AC89)</f>
        <v>1.247667288723012E-2</v>
      </c>
      <c r="AK89" s="14">
        <v>45075</v>
      </c>
      <c r="AL89" s="1">
        <v>4112.05</v>
      </c>
      <c r="AM89" s="1">
        <v>4163.6499999999996</v>
      </c>
      <c r="AN89" s="1">
        <v>4102.1499999999996</v>
      </c>
      <c r="AO89" s="1">
        <v>4111.6000000000004</v>
      </c>
      <c r="AP89" s="1">
        <f>((AO89-AL89)/AL89)</f>
        <v>-1.0943446699330458E-4</v>
      </c>
    </row>
    <row r="90" spans="1:42">
      <c r="A90" s="14">
        <v>45072</v>
      </c>
      <c r="B90" s="1">
        <v>676</v>
      </c>
      <c r="C90" s="1">
        <v>688.9</v>
      </c>
      <c r="D90" s="1">
        <v>676</v>
      </c>
      <c r="E90" s="1">
        <v>688.2</v>
      </c>
      <c r="F90" s="1">
        <f>(((E90-B90)/B90)*100)</f>
        <v>1.8047337278106577</v>
      </c>
      <c r="J90" s="14">
        <v>45072</v>
      </c>
      <c r="K90" s="1">
        <v>387.1</v>
      </c>
      <c r="L90" s="1">
        <v>399.15</v>
      </c>
      <c r="M90" s="1">
        <v>387.1</v>
      </c>
      <c r="N90" s="1">
        <v>398.05</v>
      </c>
      <c r="O90" s="1">
        <f>((N90-K90)/K90)</f>
        <v>2.8287264272797697E-2</v>
      </c>
      <c r="S90" s="14">
        <v>45072</v>
      </c>
      <c r="T90" s="1">
        <v>3413.65</v>
      </c>
      <c r="U90" s="1">
        <v>3498</v>
      </c>
      <c r="V90" s="1">
        <v>3385.85</v>
      </c>
      <c r="W90" s="1">
        <v>3483.95</v>
      </c>
      <c r="X90" s="1">
        <f>((W90-T90)/T90)</f>
        <v>2.0593792568072217E-2</v>
      </c>
      <c r="AB90" s="14">
        <v>45072</v>
      </c>
      <c r="AC90" s="1">
        <v>925.4</v>
      </c>
      <c r="AD90" s="1">
        <v>939.8</v>
      </c>
      <c r="AE90" s="1">
        <v>922.1</v>
      </c>
      <c r="AF90" s="1">
        <v>937.45</v>
      </c>
      <c r="AG90" s="1">
        <f>((AF90-AC90)/AC90)</f>
        <v>1.3021396153014987E-2</v>
      </c>
      <c r="AK90" s="14">
        <v>45072</v>
      </c>
      <c r="AL90" s="1">
        <v>4125.1499999999996</v>
      </c>
      <c r="AM90" s="1">
        <v>4135.95</v>
      </c>
      <c r="AN90" s="1">
        <v>4100</v>
      </c>
      <c r="AO90" s="1">
        <v>4126.1000000000004</v>
      </c>
      <c r="AP90" s="1">
        <f>((AO90-AL90)/AL90)</f>
        <v>2.3029465595208117E-4</v>
      </c>
    </row>
    <row r="91" spans="1:42">
      <c r="A91" s="14">
        <v>45071</v>
      </c>
      <c r="B91" s="1">
        <v>682.1</v>
      </c>
      <c r="C91" s="1">
        <v>685.45</v>
      </c>
      <c r="D91" s="1">
        <v>674.3</v>
      </c>
      <c r="E91" s="1">
        <v>675.7</v>
      </c>
      <c r="F91" s="1">
        <f>(((E91-B91)/B91)*100)</f>
        <v>-0.93827884474416912</v>
      </c>
      <c r="J91" s="14">
        <v>45071</v>
      </c>
      <c r="K91" s="1">
        <v>390</v>
      </c>
      <c r="L91" s="1">
        <v>393.95</v>
      </c>
      <c r="M91" s="1">
        <v>384.25</v>
      </c>
      <c r="N91" s="1">
        <v>393.15</v>
      </c>
      <c r="O91" s="1">
        <f>((N91-K91)/K91)</f>
        <v>8.076923076923018E-3</v>
      </c>
      <c r="S91" s="14">
        <v>45071</v>
      </c>
      <c r="T91" s="1">
        <v>3424.05</v>
      </c>
      <c r="U91" s="1">
        <v>3467.9</v>
      </c>
      <c r="V91" s="1">
        <v>3404</v>
      </c>
      <c r="W91" s="1">
        <v>3413.6</v>
      </c>
      <c r="X91" s="1">
        <f>((W91-T91)/T91)</f>
        <v>-3.0519414144069951E-3</v>
      </c>
      <c r="AB91" s="14">
        <v>45071</v>
      </c>
      <c r="AC91" s="1">
        <v>915</v>
      </c>
      <c r="AD91" s="1">
        <v>932.7</v>
      </c>
      <c r="AE91" s="1">
        <v>915</v>
      </c>
      <c r="AF91" s="1">
        <v>927.35</v>
      </c>
      <c r="AG91" s="1">
        <f>((AF91-AC91)/AC91)</f>
        <v>1.3497267759562866E-2</v>
      </c>
      <c r="AK91" s="14">
        <v>45071</v>
      </c>
      <c r="AL91" s="1">
        <v>4230.3999999999996</v>
      </c>
      <c r="AM91" s="1">
        <v>4243.1499999999996</v>
      </c>
      <c r="AN91" s="1">
        <v>4107.1499999999996</v>
      </c>
      <c r="AO91" s="1">
        <v>4129.8500000000004</v>
      </c>
      <c r="AP91" s="1">
        <f>((AO91-AL91)/AL91)</f>
        <v>-2.3768437972768362E-2</v>
      </c>
    </row>
    <row r="92" spans="1:42">
      <c r="A92" s="14">
        <v>45070</v>
      </c>
      <c r="B92" s="1">
        <v>679.9</v>
      </c>
      <c r="C92" s="1">
        <v>684.6</v>
      </c>
      <c r="D92" s="1">
        <v>675.95</v>
      </c>
      <c r="E92" s="1">
        <v>682.2</v>
      </c>
      <c r="F92" s="1">
        <f>(((E92-B92)/B92)*100)</f>
        <v>0.33828504191793912</v>
      </c>
      <c r="J92" s="14">
        <v>45070</v>
      </c>
      <c r="K92" s="1">
        <v>394.9</v>
      </c>
      <c r="L92" s="1">
        <v>394.9</v>
      </c>
      <c r="M92" s="1">
        <v>387.5</v>
      </c>
      <c r="N92" s="1">
        <v>388.8</v>
      </c>
      <c r="O92" s="1">
        <f>((N92-K92)/K92)</f>
        <v>-1.5446948594580821E-2</v>
      </c>
      <c r="S92" s="14">
        <v>45070</v>
      </c>
      <c r="T92" s="1">
        <v>3390</v>
      </c>
      <c r="U92" s="1">
        <v>3429</v>
      </c>
      <c r="V92" s="1">
        <v>3358.2</v>
      </c>
      <c r="W92" s="1">
        <v>3420.9</v>
      </c>
      <c r="X92" s="1">
        <f>((W92-T92)/T92)</f>
        <v>9.1150442477876369E-3</v>
      </c>
      <c r="AB92" s="14">
        <v>45070</v>
      </c>
      <c r="AC92" s="1">
        <v>917.05</v>
      </c>
      <c r="AD92" s="1">
        <v>923.45</v>
      </c>
      <c r="AE92" s="1">
        <v>910.2</v>
      </c>
      <c r="AF92" s="1">
        <v>921.65</v>
      </c>
      <c r="AG92" s="1">
        <f>((AF92-AC92)/AC92)</f>
        <v>5.0160841829780525E-3</v>
      </c>
      <c r="AK92" s="14">
        <v>45070</v>
      </c>
      <c r="AL92" s="1">
        <v>4119.05</v>
      </c>
      <c r="AM92" s="1">
        <v>4129.8999999999996</v>
      </c>
      <c r="AN92" s="1">
        <v>4091</v>
      </c>
      <c r="AO92" s="1">
        <v>4112.2</v>
      </c>
      <c r="AP92" s="1">
        <f>((AO92-AL92)/AL92)</f>
        <v>-1.6630048190724471E-3</v>
      </c>
    </row>
    <row r="93" spans="1:42">
      <c r="A93" s="14">
        <v>45069</v>
      </c>
      <c r="B93" s="1">
        <v>672.95</v>
      </c>
      <c r="C93" s="1">
        <v>681.7</v>
      </c>
      <c r="D93" s="1">
        <v>671.65</v>
      </c>
      <c r="E93" s="1">
        <v>679.15</v>
      </c>
      <c r="F93" s="1">
        <f>(((E93-B93)/B93)*100)</f>
        <v>0.92131659112860265</v>
      </c>
      <c r="J93" s="14">
        <v>45069</v>
      </c>
      <c r="K93" s="1">
        <v>395.9</v>
      </c>
      <c r="L93" s="1">
        <v>399</v>
      </c>
      <c r="M93" s="1">
        <v>393.75</v>
      </c>
      <c r="N93" s="1">
        <v>394.35</v>
      </c>
      <c r="O93" s="1">
        <f>((N93-K93)/K93)</f>
        <v>-3.9151300833542681E-3</v>
      </c>
      <c r="S93" s="14">
        <v>45069</v>
      </c>
      <c r="T93" s="1">
        <v>3325</v>
      </c>
      <c r="U93" s="1">
        <v>3405.65</v>
      </c>
      <c r="V93" s="1">
        <v>3307.65</v>
      </c>
      <c r="W93" s="1">
        <v>3375.75</v>
      </c>
      <c r="X93" s="1">
        <f>((W93-T93)/T93)</f>
        <v>1.5263157894736841E-2</v>
      </c>
      <c r="AB93" s="14">
        <v>45069</v>
      </c>
      <c r="AC93" s="1">
        <v>940</v>
      </c>
      <c r="AD93" s="1">
        <v>940</v>
      </c>
      <c r="AE93" s="1">
        <v>913.05</v>
      </c>
      <c r="AF93" s="1">
        <v>920.75</v>
      </c>
      <c r="AG93" s="1">
        <f>((AF93-AC93)/AC93)</f>
        <v>-2.0478723404255317E-2</v>
      </c>
      <c r="AK93" s="14">
        <v>45069</v>
      </c>
      <c r="AL93" s="1">
        <v>4110.05</v>
      </c>
      <c r="AM93" s="1">
        <v>4153</v>
      </c>
      <c r="AN93" s="1">
        <v>4090</v>
      </c>
      <c r="AO93" s="1">
        <v>4114.45</v>
      </c>
      <c r="AP93" s="1">
        <f>((AO93-AL93)/AL93)</f>
        <v>1.0705465870244001E-3</v>
      </c>
    </row>
    <row r="94" spans="1:42">
      <c r="A94" s="14">
        <v>45068</v>
      </c>
      <c r="B94" s="1">
        <v>671.1</v>
      </c>
      <c r="C94" s="1">
        <v>672.35</v>
      </c>
      <c r="D94" s="1">
        <v>662</v>
      </c>
      <c r="E94" s="1">
        <v>670.95</v>
      </c>
      <c r="F94" s="1">
        <f>(((E94-B94)/B94)*100)</f>
        <v>-2.2351363433166033E-2</v>
      </c>
      <c r="J94" s="14">
        <v>45068</v>
      </c>
      <c r="K94" s="1">
        <v>386.35</v>
      </c>
      <c r="L94" s="1">
        <v>398.9</v>
      </c>
      <c r="M94" s="1">
        <v>386.35</v>
      </c>
      <c r="N94" s="1">
        <v>397.65</v>
      </c>
      <c r="O94" s="1">
        <f>((N94-K94)/K94)</f>
        <v>2.9248091109097849E-2</v>
      </c>
      <c r="S94" s="14">
        <v>45068</v>
      </c>
      <c r="T94" s="1">
        <v>3265.05</v>
      </c>
      <c r="U94" s="1">
        <v>3326.9</v>
      </c>
      <c r="V94" s="1">
        <v>3265</v>
      </c>
      <c r="W94" s="1">
        <v>3317.3</v>
      </c>
      <c r="X94" s="1">
        <f>((W94-T94)/T94)</f>
        <v>1.600281772101499E-2</v>
      </c>
      <c r="AB94" s="14">
        <v>45068</v>
      </c>
      <c r="AC94" s="1">
        <v>917.6</v>
      </c>
      <c r="AD94" s="1">
        <v>941.15</v>
      </c>
      <c r="AE94" s="1">
        <v>908.8</v>
      </c>
      <c r="AF94" s="1">
        <v>932.65</v>
      </c>
      <c r="AG94" s="1">
        <f>((AF94-AC94)/AC94)</f>
        <v>1.6401482127288529E-2</v>
      </c>
      <c r="AK94" s="14">
        <v>45068</v>
      </c>
      <c r="AL94" s="1">
        <v>4136.5</v>
      </c>
      <c r="AM94" s="1">
        <v>4151.3</v>
      </c>
      <c r="AN94" s="1">
        <v>4110.25</v>
      </c>
      <c r="AO94" s="1">
        <v>4127.2</v>
      </c>
      <c r="AP94" s="1">
        <f>((AO94-AL94)/AL94)</f>
        <v>-2.2482775293122645E-3</v>
      </c>
    </row>
    <row r="95" spans="1:42">
      <c r="A95" s="14">
        <v>45065</v>
      </c>
      <c r="B95" s="1">
        <v>673.4</v>
      </c>
      <c r="C95" s="1">
        <v>676.35</v>
      </c>
      <c r="D95" s="1">
        <v>657.6</v>
      </c>
      <c r="E95" s="1">
        <v>667.5</v>
      </c>
      <c r="F95" s="1">
        <f>(((E95-B95)/B95)*100)</f>
        <v>-0.87615087615087284</v>
      </c>
      <c r="J95" s="14">
        <v>45065</v>
      </c>
      <c r="K95" s="1">
        <v>389.05</v>
      </c>
      <c r="L95" s="1">
        <v>395.95</v>
      </c>
      <c r="M95" s="1">
        <v>382.5</v>
      </c>
      <c r="N95" s="1">
        <v>386.3</v>
      </c>
      <c r="O95" s="1">
        <f>((N95-K95)/K95)</f>
        <v>-7.0685001927772778E-3</v>
      </c>
      <c r="S95" s="14">
        <v>45065</v>
      </c>
      <c r="T95" s="1">
        <v>3219.45</v>
      </c>
      <c r="U95" s="1">
        <v>3405.75</v>
      </c>
      <c r="V95" s="1">
        <v>3164.5</v>
      </c>
      <c r="W95" s="1">
        <v>3273</v>
      </c>
      <c r="X95" s="1">
        <f>((W95-T95)/T95)</f>
        <v>1.6633275870102094E-2</v>
      </c>
      <c r="AB95" s="14">
        <v>45065</v>
      </c>
      <c r="AC95" s="1">
        <v>960.8</v>
      </c>
      <c r="AD95" s="1">
        <v>960.8</v>
      </c>
      <c r="AE95" s="1">
        <v>916.85</v>
      </c>
      <c r="AF95" s="1">
        <v>926.45</v>
      </c>
      <c r="AG95" s="1">
        <f>((AF95-AC95)/AC95)</f>
        <v>-3.5751457119067354E-2</v>
      </c>
      <c r="AK95" s="14">
        <v>45065</v>
      </c>
      <c r="AL95" s="1">
        <v>4142.1000000000004</v>
      </c>
      <c r="AM95" s="1">
        <v>4156.25</v>
      </c>
      <c r="AN95" s="1">
        <v>4116.8</v>
      </c>
      <c r="AO95" s="1">
        <v>4131.3999999999996</v>
      </c>
      <c r="AP95" s="1">
        <f>((AO95-AL95)/AL95)</f>
        <v>-2.5832307283746715E-3</v>
      </c>
    </row>
    <row r="96" spans="1:42">
      <c r="A96" s="14">
        <v>45064</v>
      </c>
      <c r="B96" s="1">
        <v>681.95</v>
      </c>
      <c r="C96" s="1">
        <v>681.95</v>
      </c>
      <c r="D96" s="1">
        <v>672.3</v>
      </c>
      <c r="E96" s="1">
        <v>673.4</v>
      </c>
      <c r="F96" s="1">
        <f>(((E96-B96)/B96)*100)</f>
        <v>-1.2537576068626832</v>
      </c>
      <c r="J96" s="14">
        <v>45064</v>
      </c>
      <c r="K96" s="1">
        <v>395.5</v>
      </c>
      <c r="L96" s="1">
        <v>398.1</v>
      </c>
      <c r="M96" s="1">
        <v>388.75</v>
      </c>
      <c r="N96" s="1">
        <v>389.75</v>
      </c>
      <c r="O96" s="1">
        <f>((N96-K96)/K96)</f>
        <v>-1.4538558786346398E-2</v>
      </c>
      <c r="S96" s="14">
        <v>45064</v>
      </c>
      <c r="T96" s="1">
        <v>3339.95</v>
      </c>
      <c r="U96" s="1">
        <v>3339.95</v>
      </c>
      <c r="V96" s="1">
        <v>3243.85</v>
      </c>
      <c r="W96" s="1">
        <v>3251</v>
      </c>
      <c r="X96" s="1">
        <f>((W96-T96)/T96)</f>
        <v>-2.6632135211604912E-2</v>
      </c>
      <c r="AB96" s="14">
        <v>45064</v>
      </c>
      <c r="AC96" s="1">
        <v>985</v>
      </c>
      <c r="AD96" s="1">
        <v>988.8</v>
      </c>
      <c r="AE96" s="1">
        <v>921.55</v>
      </c>
      <c r="AF96" s="1">
        <v>935.25</v>
      </c>
      <c r="AG96" s="1">
        <f>((AF96-AC96)/AC96)</f>
        <v>-5.0507614213197972E-2</v>
      </c>
      <c r="AK96" s="14">
        <v>45064</v>
      </c>
      <c r="AL96" s="1">
        <v>4187.1000000000004</v>
      </c>
      <c r="AM96" s="1">
        <v>4187.1000000000004</v>
      </c>
      <c r="AN96" s="1">
        <v>4129.1000000000004</v>
      </c>
      <c r="AO96" s="1">
        <v>4143.3999999999996</v>
      </c>
      <c r="AP96" s="1">
        <f>((AO96-AL96)/AL96)</f>
        <v>-1.0436817845286887E-2</v>
      </c>
    </row>
    <row r="97" spans="1:42">
      <c r="A97" s="14">
        <v>45063</v>
      </c>
      <c r="B97" s="1">
        <v>672.9</v>
      </c>
      <c r="C97" s="1">
        <v>683.25</v>
      </c>
      <c r="D97" s="1">
        <v>672.5</v>
      </c>
      <c r="E97" s="1">
        <v>677.75</v>
      </c>
      <c r="F97" s="1">
        <f>(((E97-B97)/B97)*100)</f>
        <v>0.72076088571853514</v>
      </c>
      <c r="J97" s="14">
        <v>45063</v>
      </c>
      <c r="K97" s="1">
        <v>390.55</v>
      </c>
      <c r="L97" s="1">
        <v>396</v>
      </c>
      <c r="M97" s="1">
        <v>388.55</v>
      </c>
      <c r="N97" s="1">
        <v>394.35</v>
      </c>
      <c r="O97" s="1">
        <f>((N97-K97)/K97)</f>
        <v>9.7298681346818881E-3</v>
      </c>
      <c r="S97" s="14">
        <v>45063</v>
      </c>
      <c r="T97" s="1">
        <v>3335.05</v>
      </c>
      <c r="U97" s="1">
        <v>3362.4</v>
      </c>
      <c r="V97" s="1">
        <v>3302</v>
      </c>
      <c r="W97" s="1">
        <v>3313.9</v>
      </c>
      <c r="X97" s="1">
        <f>((W97-T97)/T97)</f>
        <v>-6.3417340069864287E-3</v>
      </c>
      <c r="AB97" s="14">
        <v>45063</v>
      </c>
      <c r="AC97" s="1">
        <v>956.05</v>
      </c>
      <c r="AD97" s="1">
        <v>1004.3</v>
      </c>
      <c r="AE97" s="1">
        <v>955.95</v>
      </c>
      <c r="AF97" s="1">
        <v>979.4</v>
      </c>
      <c r="AG97" s="1">
        <f>((AF97-AC97)/AC97)</f>
        <v>2.4423408817530488E-2</v>
      </c>
      <c r="AK97" s="14">
        <v>45063</v>
      </c>
      <c r="AL97" s="1">
        <v>4132.3</v>
      </c>
      <c r="AM97" s="1">
        <v>4175.8500000000004</v>
      </c>
      <c r="AN97" s="1">
        <v>4132.3</v>
      </c>
      <c r="AO97" s="1">
        <v>4155.95</v>
      </c>
      <c r="AP97" s="1">
        <f>((AO97-AL97)/AL97)</f>
        <v>5.7232049947969982E-3</v>
      </c>
    </row>
    <row r="98" spans="1:42">
      <c r="A98" s="14">
        <v>45062</v>
      </c>
      <c r="B98" s="1">
        <v>676.25</v>
      </c>
      <c r="C98" s="1">
        <v>676.75</v>
      </c>
      <c r="D98" s="1">
        <v>671.05</v>
      </c>
      <c r="E98" s="1">
        <v>672.9</v>
      </c>
      <c r="F98" s="1">
        <f>(((E98-B98)/B98)*100)</f>
        <v>-0.49537892791127874</v>
      </c>
      <c r="J98" s="14">
        <v>45062</v>
      </c>
      <c r="K98" s="1">
        <v>390.65</v>
      </c>
      <c r="L98" s="1">
        <v>393.85</v>
      </c>
      <c r="M98" s="1">
        <v>387.55</v>
      </c>
      <c r="N98" s="1">
        <v>388.85</v>
      </c>
      <c r="O98" s="1">
        <f>((N98-K98)/K98)</f>
        <v>-4.6077051068730444E-3</v>
      </c>
      <c r="S98" s="14">
        <v>45062</v>
      </c>
      <c r="T98" s="1">
        <v>3370.05</v>
      </c>
      <c r="U98" s="1">
        <v>3386.4</v>
      </c>
      <c r="V98" s="1">
        <v>3348.55</v>
      </c>
      <c r="W98" s="1">
        <v>3352.2</v>
      </c>
      <c r="X98" s="1">
        <f>((W98-T98)/T98)</f>
        <v>-5.2966573196244456E-3</v>
      </c>
      <c r="AB98" s="14">
        <v>45062</v>
      </c>
      <c r="AC98" s="1">
        <v>939.8</v>
      </c>
      <c r="AD98" s="1">
        <v>986</v>
      </c>
      <c r="AE98" s="1">
        <v>939.75</v>
      </c>
      <c r="AF98" s="1">
        <v>962.25</v>
      </c>
      <c r="AG98" s="1">
        <f>((AF98-AC98)/AC98)</f>
        <v>2.3888061289636144E-2</v>
      </c>
      <c r="AK98" s="14">
        <v>45062</v>
      </c>
      <c r="AL98" s="1">
        <v>4131.05</v>
      </c>
      <c r="AM98" s="1">
        <v>4160</v>
      </c>
      <c r="AN98" s="1">
        <v>4120</v>
      </c>
      <c r="AO98" s="1">
        <v>4131.3</v>
      </c>
      <c r="AP98" s="1">
        <f>((AO98-AL98)/AL98)</f>
        <v>6.0517301896612239E-5</v>
      </c>
    </row>
    <row r="99" spans="1:42">
      <c r="A99" s="14">
        <v>45061</v>
      </c>
      <c r="B99" s="1">
        <v>678</v>
      </c>
      <c r="C99" s="1">
        <v>680.45</v>
      </c>
      <c r="D99" s="1">
        <v>675</v>
      </c>
      <c r="E99" s="1">
        <v>675.95</v>
      </c>
      <c r="F99" s="1">
        <f>(((E99-B99)/B99)*100)</f>
        <v>-0.30235988200589298</v>
      </c>
      <c r="J99" s="14">
        <v>45061</v>
      </c>
      <c r="K99" s="1">
        <v>394.3</v>
      </c>
      <c r="L99" s="1">
        <v>398.35</v>
      </c>
      <c r="M99" s="1">
        <v>389.15</v>
      </c>
      <c r="N99" s="1">
        <v>390.55</v>
      </c>
      <c r="O99" s="1">
        <f>((N99-K99)/K99)</f>
        <v>-9.5105249809789502E-3</v>
      </c>
      <c r="S99" s="14">
        <v>45061</v>
      </c>
      <c r="T99" s="1">
        <v>3410.9</v>
      </c>
      <c r="U99" s="1">
        <v>3410.9</v>
      </c>
      <c r="V99" s="1">
        <v>3362.15</v>
      </c>
      <c r="W99" s="1">
        <v>3369.35</v>
      </c>
      <c r="X99" s="1">
        <f>((W99-T99)/T99)</f>
        <v>-1.2181535665073788E-2</v>
      </c>
      <c r="AB99" s="14">
        <v>45061</v>
      </c>
      <c r="AC99" s="1">
        <v>965.15</v>
      </c>
      <c r="AD99" s="1">
        <v>977.15</v>
      </c>
      <c r="AE99" s="1">
        <v>955.65</v>
      </c>
      <c r="AF99" s="1">
        <v>960.75</v>
      </c>
      <c r="AG99" s="1">
        <f>((AF99-AC99)/AC99)</f>
        <v>-4.5588768585193779E-3</v>
      </c>
      <c r="AK99" s="14">
        <v>45061</v>
      </c>
      <c r="AL99" s="1">
        <v>4135.1499999999996</v>
      </c>
      <c r="AM99" s="1">
        <v>4181.95</v>
      </c>
      <c r="AN99" s="1">
        <v>4102.1000000000004</v>
      </c>
      <c r="AO99" s="1">
        <v>4115.3500000000004</v>
      </c>
      <c r="AP99" s="1">
        <f>((AO99-AL99)/AL99)</f>
        <v>-4.7882180815688119E-3</v>
      </c>
    </row>
    <row r="100" spans="1:42">
      <c r="A100" s="14">
        <v>45058</v>
      </c>
      <c r="B100" s="1">
        <v>684</v>
      </c>
      <c r="C100" s="1">
        <v>684.75</v>
      </c>
      <c r="D100" s="1">
        <v>672.9</v>
      </c>
      <c r="E100" s="1">
        <v>678.15</v>
      </c>
      <c r="F100" s="1">
        <f>(((E100-B100)/B100)*100)</f>
        <v>-0.85526315789474017</v>
      </c>
      <c r="J100" s="14">
        <v>45058</v>
      </c>
      <c r="K100" s="1">
        <v>396.55</v>
      </c>
      <c r="L100" s="1">
        <v>402.55</v>
      </c>
      <c r="M100" s="1">
        <v>392.6</v>
      </c>
      <c r="N100" s="1">
        <v>395.25</v>
      </c>
      <c r="O100" s="1">
        <f>((N100-K100)/K100)</f>
        <v>-3.2782751229353457E-3</v>
      </c>
      <c r="S100" s="14">
        <v>45058</v>
      </c>
      <c r="T100" s="1">
        <v>3420.05</v>
      </c>
      <c r="U100" s="1">
        <v>3456.75</v>
      </c>
      <c r="V100" s="1">
        <v>3392.3</v>
      </c>
      <c r="W100" s="1">
        <v>3398.15</v>
      </c>
      <c r="X100" s="1">
        <f>((W100-T100)/T100)</f>
        <v>-6.4034151547492256E-3</v>
      </c>
      <c r="AB100" s="14">
        <v>45058</v>
      </c>
      <c r="AC100" s="1">
        <v>970.8</v>
      </c>
      <c r="AD100" s="1">
        <v>973.75</v>
      </c>
      <c r="AE100" s="1">
        <v>965</v>
      </c>
      <c r="AF100" s="1">
        <v>970.65</v>
      </c>
      <c r="AG100" s="1">
        <f>((AF100-AC100)/AC100)</f>
        <v>-1.5451174289243642E-4</v>
      </c>
      <c r="AK100" s="14">
        <v>45058</v>
      </c>
      <c r="AL100" s="1">
        <v>4188.2</v>
      </c>
      <c r="AM100" s="1">
        <v>4192.1499999999996</v>
      </c>
      <c r="AN100" s="1">
        <v>4119.1000000000004</v>
      </c>
      <c r="AO100" s="1">
        <v>4134.7</v>
      </c>
      <c r="AP100" s="1">
        <f>((AO100-AL100)/AL100)</f>
        <v>-1.2773984050427392E-2</v>
      </c>
    </row>
    <row r="101" spans="1:42">
      <c r="A101" s="14">
        <v>45057</v>
      </c>
      <c r="B101" s="1">
        <v>682.4</v>
      </c>
      <c r="C101" s="1">
        <v>687.25</v>
      </c>
      <c r="D101" s="1">
        <v>680.45</v>
      </c>
      <c r="E101" s="1">
        <v>684</v>
      </c>
      <c r="F101" s="1">
        <f>(((E101-B101)/B101)*100)</f>
        <v>0.23446658851114049</v>
      </c>
      <c r="J101" s="14">
        <v>45057</v>
      </c>
      <c r="K101" s="1">
        <v>395.6</v>
      </c>
      <c r="L101" s="1">
        <v>398.85</v>
      </c>
      <c r="M101" s="1">
        <v>392.1</v>
      </c>
      <c r="N101" s="1">
        <v>392.8</v>
      </c>
      <c r="O101" s="1">
        <f>((N101-K101)/K101)</f>
        <v>-7.0778564206269243E-3</v>
      </c>
      <c r="S101" s="14">
        <v>45057</v>
      </c>
      <c r="T101" s="1">
        <v>3452.55</v>
      </c>
      <c r="U101" s="1">
        <v>3473.55</v>
      </c>
      <c r="V101" s="1">
        <v>3408.65</v>
      </c>
      <c r="W101" s="1">
        <v>3415.55</v>
      </c>
      <c r="X101" s="1">
        <f>((W101-T101)/T101)</f>
        <v>-1.071671662973744E-2</v>
      </c>
      <c r="AB101" s="14">
        <v>45057</v>
      </c>
      <c r="AC101" s="1">
        <v>962.1</v>
      </c>
      <c r="AD101" s="1">
        <v>971.95</v>
      </c>
      <c r="AE101" s="1">
        <v>960</v>
      </c>
      <c r="AF101" s="1">
        <v>969.3</v>
      </c>
      <c r="AG101" s="1">
        <f>((AF101-AC101)/AC101)</f>
        <v>7.4836295603366923E-3</v>
      </c>
      <c r="AK101" s="14">
        <v>45057</v>
      </c>
      <c r="AL101" s="1">
        <v>4176.3</v>
      </c>
      <c r="AM101" s="1">
        <v>4220</v>
      </c>
      <c r="AN101" s="1">
        <v>4175.75</v>
      </c>
      <c r="AO101" s="1">
        <v>4190.7</v>
      </c>
      <c r="AP101" s="1">
        <f>((AO101-AL101)/AL101)</f>
        <v>3.4480281588965436E-3</v>
      </c>
    </row>
    <row r="102" spans="1:42">
      <c r="A102" s="14">
        <v>45056</v>
      </c>
      <c r="B102" s="1">
        <v>694.05</v>
      </c>
      <c r="C102" s="1">
        <v>698.25</v>
      </c>
      <c r="D102" s="1">
        <v>677.15</v>
      </c>
      <c r="E102" s="1">
        <v>679.65</v>
      </c>
      <c r="F102" s="1">
        <f>(((E102-B102)/B102)*100)</f>
        <v>-2.0747784741733275</v>
      </c>
      <c r="J102" s="14">
        <v>45056</v>
      </c>
      <c r="K102" s="1">
        <v>399.6</v>
      </c>
      <c r="L102" s="1">
        <v>404.1</v>
      </c>
      <c r="M102" s="1">
        <v>391.85</v>
      </c>
      <c r="N102" s="1">
        <v>395.25</v>
      </c>
      <c r="O102" s="1">
        <f>((N102-K102)/K102)</f>
        <v>-1.0885885885885942E-2</v>
      </c>
      <c r="S102" s="14">
        <v>45056</v>
      </c>
      <c r="T102" s="1">
        <v>3450</v>
      </c>
      <c r="U102" s="1">
        <v>3487.35</v>
      </c>
      <c r="V102" s="1">
        <v>3432</v>
      </c>
      <c r="W102" s="1">
        <v>3449.2</v>
      </c>
      <c r="X102" s="1">
        <f>((W102-T102)/T102)</f>
        <v>-2.3188405797106723E-4</v>
      </c>
      <c r="AB102" s="14">
        <v>45056</v>
      </c>
      <c r="AC102" s="1">
        <v>955.05</v>
      </c>
      <c r="AD102" s="1">
        <v>967</v>
      </c>
      <c r="AE102" s="1">
        <v>953.35</v>
      </c>
      <c r="AF102" s="1">
        <v>959.05</v>
      </c>
      <c r="AG102" s="1">
        <f>((AF102-AC102)/AC102)</f>
        <v>4.1882623946390245E-3</v>
      </c>
      <c r="AK102" s="14">
        <v>45056</v>
      </c>
      <c r="AL102" s="1">
        <v>4151.25</v>
      </c>
      <c r="AM102" s="1">
        <v>4185</v>
      </c>
      <c r="AN102" s="1">
        <v>4131.6499999999996</v>
      </c>
      <c r="AO102" s="1">
        <v>4171.3999999999996</v>
      </c>
      <c r="AP102" s="1">
        <f>((AO102-AL102)/AL102)</f>
        <v>4.853959650707531E-3</v>
      </c>
    </row>
    <row r="103" spans="1:42">
      <c r="A103" s="14">
        <v>45055</v>
      </c>
      <c r="B103" s="1">
        <v>714.65</v>
      </c>
      <c r="C103" s="1">
        <v>714.65</v>
      </c>
      <c r="D103" s="1">
        <v>693</v>
      </c>
      <c r="E103" s="1">
        <v>694.6</v>
      </c>
      <c r="F103" s="1">
        <f>(((E103-B103)/B103)*100)</f>
        <v>-2.8055691597285324</v>
      </c>
      <c r="J103" s="14">
        <v>45055</v>
      </c>
      <c r="K103" s="1">
        <v>407.15</v>
      </c>
      <c r="L103" s="1">
        <v>410</v>
      </c>
      <c r="M103" s="1">
        <v>390.8</v>
      </c>
      <c r="N103" s="1">
        <v>397.9</v>
      </c>
      <c r="O103" s="1">
        <f>((N103-K103)/K103)</f>
        <v>-2.271889966842687E-2</v>
      </c>
      <c r="S103" s="14">
        <v>45055</v>
      </c>
      <c r="T103" s="1">
        <v>3451.65</v>
      </c>
      <c r="U103" s="1">
        <v>3505</v>
      </c>
      <c r="V103" s="1">
        <v>3441.5</v>
      </c>
      <c r="W103" s="1">
        <v>3459.25</v>
      </c>
      <c r="X103" s="1">
        <f>((W103-T103)/T103)</f>
        <v>2.2018454941839147E-3</v>
      </c>
      <c r="AB103" s="14">
        <v>45055</v>
      </c>
      <c r="AC103" s="1">
        <v>979.95</v>
      </c>
      <c r="AD103" s="1">
        <v>979.95</v>
      </c>
      <c r="AE103" s="1">
        <v>956.3</v>
      </c>
      <c r="AF103" s="1">
        <v>959.7</v>
      </c>
      <c r="AG103" s="1">
        <f>((AF103-AC103)/AC103)</f>
        <v>-2.0664319608143272E-2</v>
      </c>
      <c r="AK103" s="14">
        <v>45055</v>
      </c>
      <c r="AL103" s="1">
        <v>4166.8999999999996</v>
      </c>
      <c r="AM103" s="1">
        <v>4166.8999999999996</v>
      </c>
      <c r="AN103" s="1">
        <v>4129.3999999999996</v>
      </c>
      <c r="AO103" s="1">
        <v>4139.3500000000004</v>
      </c>
      <c r="AP103" s="1">
        <f>((AO103-AL103)/AL103)</f>
        <v>-6.6116297487338969E-3</v>
      </c>
    </row>
    <row r="104" spans="1:42">
      <c r="A104" s="14">
        <v>45054</v>
      </c>
      <c r="B104" s="1">
        <v>715.05</v>
      </c>
      <c r="C104" s="1">
        <v>724.75</v>
      </c>
      <c r="D104" s="1">
        <v>701</v>
      </c>
      <c r="E104" s="1">
        <v>714.75</v>
      </c>
      <c r="F104" s="1">
        <f>(((E104-B104)/B104)*100)</f>
        <v>-4.1955108034396831E-2</v>
      </c>
      <c r="J104" s="14">
        <v>45054</v>
      </c>
      <c r="K104" s="1">
        <v>412</v>
      </c>
      <c r="L104" s="1">
        <v>415</v>
      </c>
      <c r="M104" s="1">
        <v>406.8</v>
      </c>
      <c r="N104" s="1">
        <v>407.85</v>
      </c>
      <c r="O104" s="1">
        <f>((N104-K104)/K104)</f>
        <v>-1.0072815533980527E-2</v>
      </c>
      <c r="S104" s="14">
        <v>45054</v>
      </c>
      <c r="T104" s="1">
        <v>3442</v>
      </c>
      <c r="U104" s="1">
        <v>3489.3</v>
      </c>
      <c r="V104" s="1">
        <v>3425.35</v>
      </c>
      <c r="W104" s="1">
        <v>3451.65</v>
      </c>
      <c r="X104" s="1">
        <f>((W104-T104)/T104)</f>
        <v>2.8036025566531351E-3</v>
      </c>
      <c r="AB104" s="14">
        <v>45054</v>
      </c>
      <c r="AC104" s="1">
        <v>963.1</v>
      </c>
      <c r="AD104" s="1">
        <v>983.5</v>
      </c>
      <c r="AE104" s="1">
        <v>961.15</v>
      </c>
      <c r="AF104" s="1">
        <v>979.35</v>
      </c>
      <c r="AG104" s="1">
        <f>((AF104-AC104)/AC104)</f>
        <v>1.6872598899387393E-2</v>
      </c>
      <c r="AK104" s="14">
        <v>45054</v>
      </c>
      <c r="AL104" s="1">
        <v>4164.75</v>
      </c>
      <c r="AM104" s="1">
        <v>4193.8500000000004</v>
      </c>
      <c r="AN104" s="1">
        <v>4137.2</v>
      </c>
      <c r="AO104" s="1">
        <v>4156.6499999999996</v>
      </c>
      <c r="AP104" s="1">
        <f>((AO104-AL104)/AL104)</f>
        <v>-1.9448946515397956E-3</v>
      </c>
    </row>
    <row r="105" spans="1:42">
      <c r="A105" s="14">
        <v>45051</v>
      </c>
      <c r="B105" s="1">
        <v>735</v>
      </c>
      <c r="C105" s="1">
        <v>735.9</v>
      </c>
      <c r="D105" s="1">
        <v>709.55</v>
      </c>
      <c r="E105" s="1">
        <v>714.7</v>
      </c>
      <c r="F105" s="1">
        <f>(((E105-B105)/B105)*100)</f>
        <v>-2.7619047619047556</v>
      </c>
      <c r="J105" s="14">
        <v>45051</v>
      </c>
      <c r="K105" s="1">
        <v>415.55</v>
      </c>
      <c r="L105" s="1">
        <v>418.25</v>
      </c>
      <c r="M105" s="1">
        <v>409.3</v>
      </c>
      <c r="N105" s="1">
        <v>410.25</v>
      </c>
      <c r="O105" s="1">
        <f>((N105-K105)/K105)</f>
        <v>-1.2754181205631118E-2</v>
      </c>
      <c r="S105" s="14">
        <v>45051</v>
      </c>
      <c r="T105" s="1">
        <v>3404.1</v>
      </c>
      <c r="U105" s="1">
        <v>3453.35</v>
      </c>
      <c r="V105" s="1">
        <v>3404.1</v>
      </c>
      <c r="W105" s="1">
        <v>3442.5</v>
      </c>
      <c r="X105" s="1">
        <f>((W105-T105)/T105)</f>
        <v>1.1280514673482005E-2</v>
      </c>
      <c r="AB105" s="14">
        <v>45051</v>
      </c>
      <c r="AC105" s="1">
        <v>974.1</v>
      </c>
      <c r="AD105" s="1">
        <v>977.3</v>
      </c>
      <c r="AE105" s="1">
        <v>957.15</v>
      </c>
      <c r="AF105" s="1">
        <v>960.85</v>
      </c>
      <c r="AG105" s="1">
        <f>((AF105-AC105)/AC105)</f>
        <v>-1.3602299558566882E-2</v>
      </c>
      <c r="AK105" s="14">
        <v>45051</v>
      </c>
      <c r="AL105" s="1">
        <v>4145</v>
      </c>
      <c r="AM105" s="1">
        <v>4178.3</v>
      </c>
      <c r="AN105" s="1">
        <v>4128</v>
      </c>
      <c r="AO105" s="1">
        <v>4141.1499999999996</v>
      </c>
      <c r="AP105" s="1">
        <f>((AO105-AL105)/AL105)</f>
        <v>-9.2882991556100455E-4</v>
      </c>
    </row>
    <row r="106" spans="1:42">
      <c r="A106" s="14">
        <v>45050</v>
      </c>
      <c r="B106" s="1">
        <v>748.95</v>
      </c>
      <c r="C106" s="1">
        <v>748.95</v>
      </c>
      <c r="D106" s="1">
        <v>728</v>
      </c>
      <c r="E106" s="1">
        <v>732.95</v>
      </c>
      <c r="F106" s="1">
        <f>(((E106-B106)/B106)*100)</f>
        <v>-2.1363241871954064</v>
      </c>
      <c r="J106" s="14">
        <v>45050</v>
      </c>
      <c r="K106" s="1">
        <v>415.05</v>
      </c>
      <c r="L106" s="1">
        <v>425</v>
      </c>
      <c r="M106" s="1">
        <v>414.65</v>
      </c>
      <c r="N106" s="1">
        <v>415.5</v>
      </c>
      <c r="O106" s="1">
        <f>((N106-K106)/K106)</f>
        <v>1.0842067220816496E-3</v>
      </c>
      <c r="S106" s="14">
        <v>45050</v>
      </c>
      <c r="T106" s="1">
        <v>3420.7</v>
      </c>
      <c r="U106" s="1">
        <v>3480</v>
      </c>
      <c r="V106" s="1">
        <v>3416.15</v>
      </c>
      <c r="W106" s="1">
        <v>3427.6</v>
      </c>
      <c r="X106" s="1">
        <f>((W106-T106)/T106)</f>
        <v>2.017130996579674E-3</v>
      </c>
      <c r="AB106" s="14">
        <v>45050</v>
      </c>
      <c r="AC106" s="1">
        <v>940.05</v>
      </c>
      <c r="AD106" s="1">
        <v>982</v>
      </c>
      <c r="AE106" s="1">
        <v>940.05</v>
      </c>
      <c r="AF106" s="1">
        <v>974.05</v>
      </c>
      <c r="AG106" s="1">
        <f>((AF106-AC106)/AC106)</f>
        <v>3.6168288920802087E-2</v>
      </c>
      <c r="AK106" s="14">
        <v>45050</v>
      </c>
      <c r="AL106" s="1">
        <v>4144.5</v>
      </c>
      <c r="AM106" s="1">
        <v>4215</v>
      </c>
      <c r="AN106" s="1">
        <v>4136.1499999999996</v>
      </c>
      <c r="AO106" s="1">
        <v>4163.3999999999996</v>
      </c>
      <c r="AP106" s="1">
        <f>((AO106-AL106)/AL106)</f>
        <v>4.5602605863191304E-3</v>
      </c>
    </row>
    <row r="107" spans="1:42">
      <c r="A107" s="14">
        <v>45049</v>
      </c>
      <c r="B107" s="1">
        <v>755</v>
      </c>
      <c r="C107" s="1">
        <v>755.45</v>
      </c>
      <c r="D107" s="1">
        <v>738.35</v>
      </c>
      <c r="E107" s="1">
        <v>739.7</v>
      </c>
      <c r="F107" s="1">
        <f>(((E107-B107)/B107)*100)</f>
        <v>-2.0264900662251595</v>
      </c>
      <c r="J107" s="14">
        <v>45049</v>
      </c>
      <c r="K107" s="1">
        <v>409.95</v>
      </c>
      <c r="L107" s="1">
        <v>420.9</v>
      </c>
      <c r="M107" s="1">
        <v>409.95</v>
      </c>
      <c r="N107" s="1">
        <v>417.75</v>
      </c>
      <c r="O107" s="1">
        <f>((N107-K107)/K107)</f>
        <v>1.9026710574460329E-2</v>
      </c>
      <c r="S107" s="14">
        <v>45049</v>
      </c>
      <c r="T107" s="1">
        <v>3371.05</v>
      </c>
      <c r="U107" s="1">
        <v>3435</v>
      </c>
      <c r="V107" s="1">
        <v>3371.05</v>
      </c>
      <c r="W107" s="1">
        <v>3425.7</v>
      </c>
      <c r="X107" s="1">
        <f>((W107-T107)/T107)</f>
        <v>1.6211566129247457E-2</v>
      </c>
      <c r="AB107" s="14">
        <v>45049</v>
      </c>
      <c r="AC107" s="1">
        <v>940.05</v>
      </c>
      <c r="AD107" s="1">
        <v>950.75</v>
      </c>
      <c r="AE107" s="1">
        <v>936.95</v>
      </c>
      <c r="AF107" s="1">
        <v>941.6</v>
      </c>
      <c r="AG107" s="1">
        <f>((AF107-AC107)/AC107)</f>
        <v>1.6488484655072266E-3</v>
      </c>
      <c r="AK107" s="14">
        <v>45049</v>
      </c>
      <c r="AL107" s="1">
        <v>4150</v>
      </c>
      <c r="AM107" s="1">
        <v>4180.6000000000004</v>
      </c>
      <c r="AN107" s="1">
        <v>4118</v>
      </c>
      <c r="AO107" s="1">
        <v>4129.7</v>
      </c>
      <c r="AP107" s="1">
        <f>((AO107-AL107)/AL107)</f>
        <v>-4.8915662650602845E-3</v>
      </c>
    </row>
    <row r="108" spans="1:42">
      <c r="A108" s="14">
        <v>45048</v>
      </c>
      <c r="B108" s="1">
        <v>740.25</v>
      </c>
      <c r="C108" s="1">
        <v>760.45</v>
      </c>
      <c r="D108" s="1">
        <v>740.25</v>
      </c>
      <c r="E108" s="1">
        <v>752.25</v>
      </c>
      <c r="F108" s="1">
        <f>(((E108-B108)/B108)*100)</f>
        <v>1.6210739614994936</v>
      </c>
      <c r="J108" s="14">
        <v>45048</v>
      </c>
      <c r="K108" s="1">
        <v>404.15</v>
      </c>
      <c r="L108" s="1">
        <v>415</v>
      </c>
      <c r="M108" s="1">
        <v>404.15</v>
      </c>
      <c r="N108" s="1">
        <v>408.8</v>
      </c>
      <c r="O108" s="1">
        <f>((N108-K108)/K108)</f>
        <v>1.1505629098107224E-2</v>
      </c>
      <c r="S108" s="14">
        <v>45048</v>
      </c>
      <c r="T108" s="1">
        <v>3385.1</v>
      </c>
      <c r="U108" s="1">
        <v>3432.95</v>
      </c>
      <c r="V108" s="1">
        <v>3353.15</v>
      </c>
      <c r="W108" s="1">
        <v>3405.45</v>
      </c>
      <c r="X108" s="1">
        <f>((W108-T108)/T108)</f>
        <v>6.0116392425629698E-3</v>
      </c>
      <c r="AB108" s="14">
        <v>45048</v>
      </c>
      <c r="AC108" s="1">
        <v>942.6</v>
      </c>
      <c r="AD108" s="1">
        <v>952.85</v>
      </c>
      <c r="AE108" s="1">
        <v>938.9</v>
      </c>
      <c r="AF108" s="1">
        <v>946.8</v>
      </c>
      <c r="AG108" s="1">
        <f>((AF108-AC108)/AC108)</f>
        <v>4.4557606619986543E-3</v>
      </c>
      <c r="AK108" s="14">
        <v>45048</v>
      </c>
      <c r="AL108" s="1">
        <v>4193.95</v>
      </c>
      <c r="AM108" s="1">
        <v>4209.7</v>
      </c>
      <c r="AN108" s="1">
        <v>4100</v>
      </c>
      <c r="AO108" s="1">
        <v>4131.8999999999996</v>
      </c>
      <c r="AP108" s="1">
        <f>((AO108-AL108)/AL108)</f>
        <v>-1.4795121544129087E-2</v>
      </c>
    </row>
    <row r="109" spans="1:42">
      <c r="A109" s="14">
        <v>45044</v>
      </c>
      <c r="B109" s="1">
        <v>734.95</v>
      </c>
      <c r="C109" s="1">
        <v>741.8</v>
      </c>
      <c r="D109" s="1">
        <v>727.75</v>
      </c>
      <c r="E109" s="1">
        <v>739.9</v>
      </c>
      <c r="F109" s="1">
        <f>(((E109-B109)/B109)*100)</f>
        <v>0.67351520511598495</v>
      </c>
      <c r="J109" s="14">
        <v>45044</v>
      </c>
      <c r="K109" s="1">
        <v>404.05</v>
      </c>
      <c r="L109" s="1">
        <v>408.25</v>
      </c>
      <c r="M109" s="1">
        <v>399.05</v>
      </c>
      <c r="N109" s="1">
        <v>402.9</v>
      </c>
      <c r="O109" s="1">
        <f>((N109-K109)/K109)</f>
        <v>-2.846182403168009E-3</v>
      </c>
      <c r="S109" s="14">
        <v>45044</v>
      </c>
      <c r="T109" s="1">
        <v>3205.55</v>
      </c>
      <c r="U109" s="1">
        <v>3412</v>
      </c>
      <c r="V109" s="1">
        <v>3205.55</v>
      </c>
      <c r="W109" s="1">
        <v>3383.05</v>
      </c>
      <c r="X109" s="1">
        <f>((W109-T109)/T109)</f>
        <v>5.537271295097565E-2</v>
      </c>
      <c r="AB109" s="14">
        <v>45044</v>
      </c>
      <c r="AC109" s="1">
        <v>935.2</v>
      </c>
      <c r="AD109" s="1">
        <v>952.45</v>
      </c>
      <c r="AE109" s="1">
        <v>935.2</v>
      </c>
      <c r="AF109" s="1">
        <v>942.1</v>
      </c>
      <c r="AG109" s="1">
        <f>((AF109-AC109)/AC109)</f>
        <v>7.3781009409751679E-3</v>
      </c>
      <c r="AK109" s="14">
        <v>45044</v>
      </c>
      <c r="AL109" s="1">
        <v>4101.5</v>
      </c>
      <c r="AM109" s="1">
        <v>4178</v>
      </c>
      <c r="AN109" s="1">
        <v>4085</v>
      </c>
      <c r="AO109" s="1">
        <v>4145</v>
      </c>
      <c r="AP109" s="1">
        <f>((AO109-AL109)/AL109)</f>
        <v>1.0605875899061319E-2</v>
      </c>
    </row>
    <row r="110" spans="1:42">
      <c r="A110" s="14">
        <v>45043</v>
      </c>
      <c r="B110" s="1">
        <v>715.4</v>
      </c>
      <c r="C110" s="1">
        <v>730.65</v>
      </c>
      <c r="D110" s="1">
        <v>715.4</v>
      </c>
      <c r="E110" s="1">
        <v>727.1</v>
      </c>
      <c r="F110" s="1">
        <f>(((E110-B110)/B110)*100)</f>
        <v>1.6354487000279627</v>
      </c>
      <c r="J110" s="14">
        <v>45043</v>
      </c>
      <c r="K110" s="1">
        <v>406.3</v>
      </c>
      <c r="L110" s="1">
        <v>410.95</v>
      </c>
      <c r="M110" s="1">
        <v>402.5</v>
      </c>
      <c r="N110" s="1">
        <v>404</v>
      </c>
      <c r="O110" s="1">
        <f>((N110-K110)/K110)</f>
        <v>-5.66084174255479E-3</v>
      </c>
      <c r="S110" s="14">
        <v>45043</v>
      </c>
      <c r="T110" s="1">
        <v>3050.05</v>
      </c>
      <c r="U110" s="1">
        <v>3075</v>
      </c>
      <c r="V110" s="1">
        <v>3050.05</v>
      </c>
      <c r="W110" s="1">
        <v>3064.65</v>
      </c>
      <c r="X110" s="1">
        <f>((W110-T110)/T110)</f>
        <v>4.786806773659418E-3</v>
      </c>
      <c r="AB110" s="14">
        <v>45043</v>
      </c>
      <c r="AC110" s="1">
        <v>939.2</v>
      </c>
      <c r="AD110" s="1">
        <v>956.3</v>
      </c>
      <c r="AE110" s="1">
        <v>939.2</v>
      </c>
      <c r="AF110" s="1">
        <v>948.55</v>
      </c>
      <c r="AG110" s="1">
        <f>((AF110-AC110)/AC110)</f>
        <v>9.9552810902895101E-3</v>
      </c>
      <c r="AK110" s="14">
        <v>45043</v>
      </c>
      <c r="AL110" s="1">
        <v>4099.2</v>
      </c>
      <c r="AM110" s="1">
        <v>4111.6000000000004</v>
      </c>
      <c r="AN110" s="1">
        <v>4080.7</v>
      </c>
      <c r="AO110" s="1">
        <v>4086.1</v>
      </c>
      <c r="AP110" s="1">
        <f>((AO110-AL110)/AL110)</f>
        <v>-3.1957455113192598E-3</v>
      </c>
    </row>
    <row r="111" spans="1:42">
      <c r="A111" s="14">
        <v>45042</v>
      </c>
      <c r="B111" s="1">
        <v>712.05</v>
      </c>
      <c r="C111" s="1">
        <v>716.6</v>
      </c>
      <c r="D111" s="1">
        <v>707.55</v>
      </c>
      <c r="E111" s="1">
        <v>715.25</v>
      </c>
      <c r="F111" s="1">
        <f>(((E111-B111)/B111)*100)</f>
        <v>0.4494066427919452</v>
      </c>
      <c r="J111" s="14">
        <v>45042</v>
      </c>
      <c r="K111" s="1">
        <v>411.6</v>
      </c>
      <c r="L111" s="1">
        <v>413.8</v>
      </c>
      <c r="M111" s="1">
        <v>405.05</v>
      </c>
      <c r="N111" s="1">
        <v>406.1</v>
      </c>
      <c r="O111" s="1">
        <f>((N111-K111)/K111)</f>
        <v>-1.3362487852283771E-2</v>
      </c>
      <c r="S111" s="14">
        <v>45042</v>
      </c>
      <c r="T111" s="1">
        <v>3090.85</v>
      </c>
      <c r="U111" s="1">
        <v>3117.3</v>
      </c>
      <c r="V111" s="1">
        <v>3015.15</v>
      </c>
      <c r="W111" s="1">
        <v>3070.65</v>
      </c>
      <c r="X111" s="1">
        <f>((W111-T111)/T111)</f>
        <v>-6.5354190594819608E-3</v>
      </c>
      <c r="AB111" s="14">
        <v>45042</v>
      </c>
      <c r="AC111" s="1">
        <v>920.15</v>
      </c>
      <c r="AD111" s="1">
        <v>942</v>
      </c>
      <c r="AE111" s="1">
        <v>920.15</v>
      </c>
      <c r="AF111" s="1">
        <v>939.7</v>
      </c>
      <c r="AG111" s="1">
        <f>((AF111-AC111)/AC111)</f>
        <v>2.124653589088743E-2</v>
      </c>
      <c r="AK111" s="14">
        <v>45042</v>
      </c>
      <c r="AL111" s="1">
        <v>4262</v>
      </c>
      <c r="AM111" s="1">
        <v>4262</v>
      </c>
      <c r="AN111" s="1">
        <v>4028</v>
      </c>
      <c r="AO111" s="1">
        <v>4095.65</v>
      </c>
      <c r="AP111" s="1">
        <f>((AO111-AL111)/AL111)</f>
        <v>-3.9030971374941319E-2</v>
      </c>
    </row>
    <row r="112" spans="1:42">
      <c r="A112" s="14">
        <v>45041</v>
      </c>
      <c r="B112" s="1">
        <v>720</v>
      </c>
      <c r="C112" s="1">
        <v>720.4</v>
      </c>
      <c r="D112" s="1">
        <v>709.4</v>
      </c>
      <c r="E112" s="1">
        <v>714.5</v>
      </c>
      <c r="F112" s="1">
        <f>(((E112-B112)/B112)*100)</f>
        <v>-0.76388888888888884</v>
      </c>
      <c r="J112" s="14">
        <v>45041</v>
      </c>
      <c r="K112" s="1">
        <v>420.4</v>
      </c>
      <c r="L112" s="1">
        <v>420.4</v>
      </c>
      <c r="M112" s="1">
        <v>411.1</v>
      </c>
      <c r="N112" s="1">
        <v>412.2</v>
      </c>
      <c r="O112" s="1">
        <f>((N112-K112)/K112)</f>
        <v>-1.9505233111322524E-2</v>
      </c>
      <c r="S112" s="14">
        <v>45041</v>
      </c>
      <c r="T112" s="1">
        <v>3085.05</v>
      </c>
      <c r="U112" s="1">
        <v>3112.55</v>
      </c>
      <c r="V112" s="1">
        <v>3072</v>
      </c>
      <c r="W112" s="1">
        <v>3098.95</v>
      </c>
      <c r="X112" s="1">
        <f>((W112-T112)/T112)</f>
        <v>4.5055995850957478E-3</v>
      </c>
      <c r="AB112" s="14">
        <v>45041</v>
      </c>
      <c r="AC112" s="1">
        <v>949.95</v>
      </c>
      <c r="AD112" s="1">
        <v>949.95</v>
      </c>
      <c r="AE112" s="1">
        <v>934</v>
      </c>
      <c r="AF112" s="1">
        <v>937.45</v>
      </c>
      <c r="AG112" s="1">
        <f>((AF112-AC112)/AC112)</f>
        <v>-1.3158587294068108E-2</v>
      </c>
      <c r="AK112" s="14">
        <v>45041</v>
      </c>
      <c r="AL112" s="1">
        <v>4098</v>
      </c>
      <c r="AM112" s="1">
        <v>4115</v>
      </c>
      <c r="AN112" s="1">
        <v>4082.05</v>
      </c>
      <c r="AO112" s="1">
        <v>4097.8999999999996</v>
      </c>
      <c r="AP112" s="1">
        <f>((AO112-AL112)/AL112)</f>
        <v>-2.4402147389059004E-5</v>
      </c>
    </row>
    <row r="113" spans="1:42">
      <c r="A113" s="14">
        <v>45040</v>
      </c>
      <c r="B113" s="1">
        <v>726.15</v>
      </c>
      <c r="C113" s="1">
        <v>739.95</v>
      </c>
      <c r="D113" s="1">
        <v>723.4</v>
      </c>
      <c r="E113" s="1">
        <v>729.9</v>
      </c>
      <c r="F113" s="1">
        <f>(((E113-B113)/B113)*100)</f>
        <v>0.51642222681264194</v>
      </c>
      <c r="J113" s="14">
        <v>45040</v>
      </c>
      <c r="K113" s="1">
        <v>426.95</v>
      </c>
      <c r="L113" s="1">
        <v>426.95</v>
      </c>
      <c r="M113" s="1">
        <v>415</v>
      </c>
      <c r="N113" s="1">
        <v>416.85</v>
      </c>
      <c r="O113" s="1">
        <f>((N113-K113)/K113)</f>
        <v>-2.3656165827380175E-2</v>
      </c>
      <c r="S113" s="14">
        <v>45040</v>
      </c>
      <c r="T113" s="1">
        <v>3209.95</v>
      </c>
      <c r="U113" s="1">
        <v>3209.95</v>
      </c>
      <c r="V113" s="1">
        <v>3097</v>
      </c>
      <c r="W113" s="1">
        <v>3111.6</v>
      </c>
      <c r="X113" s="1">
        <f>((W113-T113)/T113)</f>
        <v>-3.0639106528139042E-2</v>
      </c>
      <c r="AB113" s="14">
        <v>45040</v>
      </c>
      <c r="AC113" s="1">
        <v>941</v>
      </c>
      <c r="AD113" s="1">
        <v>954.75</v>
      </c>
      <c r="AE113" s="1">
        <v>938.25</v>
      </c>
      <c r="AF113" s="1">
        <v>941</v>
      </c>
      <c r="AG113" s="1">
        <f>((AF113-AC113)/AC113)</f>
        <v>0</v>
      </c>
      <c r="AK113" s="14">
        <v>45040</v>
      </c>
      <c r="AL113" s="1">
        <v>4053.1</v>
      </c>
      <c r="AM113" s="1">
        <v>4124.8999999999996</v>
      </c>
      <c r="AN113" s="1">
        <v>4053.1</v>
      </c>
      <c r="AO113" s="1">
        <v>4115.05</v>
      </c>
      <c r="AP113" s="1">
        <f>((AO113-AL113)/AL113)</f>
        <v>1.5284596975154887E-2</v>
      </c>
    </row>
    <row r="114" spans="1:42">
      <c r="A114" s="14">
        <v>45037</v>
      </c>
      <c r="B114" s="1">
        <v>733.95</v>
      </c>
      <c r="C114" s="1">
        <v>743.85</v>
      </c>
      <c r="D114" s="1">
        <v>731.6</v>
      </c>
      <c r="E114" s="1">
        <v>734.65</v>
      </c>
      <c r="F114" s="1">
        <f>(((E114-B114)/B114)*100)</f>
        <v>9.5374344301373634E-2</v>
      </c>
      <c r="J114" s="14">
        <v>45037</v>
      </c>
      <c r="K114" s="1">
        <v>425.05</v>
      </c>
      <c r="L114" s="1">
        <v>428.25</v>
      </c>
      <c r="M114" s="1">
        <v>420.5</v>
      </c>
      <c r="N114" s="1">
        <v>421.2</v>
      </c>
      <c r="O114" s="1">
        <f>((N114-K114)/K114)</f>
        <v>-9.0577579108340727E-3</v>
      </c>
      <c r="S114" s="14">
        <v>45037</v>
      </c>
      <c r="T114" s="1">
        <v>3175</v>
      </c>
      <c r="U114" s="1">
        <v>3209.9</v>
      </c>
      <c r="V114" s="1">
        <v>3147.2</v>
      </c>
      <c r="W114" s="1">
        <v>3189.95</v>
      </c>
      <c r="X114" s="1">
        <f>((W114-T114)/T114)</f>
        <v>4.7086614173227773E-3</v>
      </c>
      <c r="AB114" s="14">
        <v>45037</v>
      </c>
      <c r="AC114" s="1">
        <v>918.15</v>
      </c>
      <c r="AD114" s="1">
        <v>946.2</v>
      </c>
      <c r="AE114" s="1">
        <v>918.15</v>
      </c>
      <c r="AF114" s="1">
        <v>940.65</v>
      </c>
      <c r="AG114" s="1">
        <f>((AF114-AC114)/AC114)</f>
        <v>2.4505799705930403E-2</v>
      </c>
      <c r="AK114" s="14">
        <v>45037</v>
      </c>
      <c r="AL114" s="1">
        <v>4076.65</v>
      </c>
      <c r="AM114" s="1">
        <v>4139.6499999999996</v>
      </c>
      <c r="AN114" s="1">
        <v>4062.85</v>
      </c>
      <c r="AO114" s="1">
        <v>4100.3</v>
      </c>
      <c r="AP114" s="1">
        <f>((AO114-AL114)/AL114)</f>
        <v>5.8013319760097364E-3</v>
      </c>
    </row>
    <row r="115" spans="1:42">
      <c r="A115" s="14">
        <v>45036</v>
      </c>
      <c r="B115" s="1">
        <v>736.25</v>
      </c>
      <c r="C115" s="1">
        <v>738.35</v>
      </c>
      <c r="D115" s="1">
        <v>730.85</v>
      </c>
      <c r="E115" s="1">
        <v>731.85</v>
      </c>
      <c r="F115" s="1">
        <f>(((E115-B115)/B115)*100)</f>
        <v>-0.59762308998301894</v>
      </c>
      <c r="J115" s="14">
        <v>45036</v>
      </c>
      <c r="K115" s="1">
        <v>428</v>
      </c>
      <c r="L115" s="1">
        <v>429</v>
      </c>
      <c r="M115" s="1">
        <v>421.65</v>
      </c>
      <c r="N115" s="1">
        <v>427.25</v>
      </c>
      <c r="O115" s="1">
        <f>((N115-K115)/K115)</f>
        <v>-1.7523364485981308E-3</v>
      </c>
      <c r="S115" s="14">
        <v>45036</v>
      </c>
      <c r="T115" s="1">
        <v>3152</v>
      </c>
      <c r="U115" s="1">
        <v>3176.25</v>
      </c>
      <c r="V115" s="1">
        <v>3146.15</v>
      </c>
      <c r="W115" s="1">
        <v>3160</v>
      </c>
      <c r="X115" s="1">
        <f>((W115-T115)/T115)</f>
        <v>2.5380710659898475E-3</v>
      </c>
      <c r="AB115" s="14">
        <v>45036</v>
      </c>
      <c r="AC115" s="1">
        <v>947</v>
      </c>
      <c r="AD115" s="1">
        <v>952.7</v>
      </c>
      <c r="AE115" s="1">
        <v>927.45</v>
      </c>
      <c r="AF115" s="1">
        <v>931</v>
      </c>
      <c r="AG115" s="1">
        <f>((AF115-AC115)/AC115)</f>
        <v>-1.6895459345300949E-2</v>
      </c>
      <c r="AK115" s="14">
        <v>45036</v>
      </c>
      <c r="AL115" s="1">
        <v>4100.55</v>
      </c>
      <c r="AM115" s="1">
        <v>4107</v>
      </c>
      <c r="AN115" s="1">
        <v>4064</v>
      </c>
      <c r="AO115" s="1">
        <v>4078.25</v>
      </c>
      <c r="AP115" s="1">
        <f>((AO115-AL115)/AL115)</f>
        <v>-5.4382948628842916E-3</v>
      </c>
    </row>
    <row r="116" spans="1:42">
      <c r="A116" s="14">
        <v>45035</v>
      </c>
      <c r="B116" s="1">
        <v>736.7</v>
      </c>
      <c r="C116" s="1">
        <v>741.25</v>
      </c>
      <c r="D116" s="1">
        <v>731.6</v>
      </c>
      <c r="E116" s="1">
        <v>735.35</v>
      </c>
      <c r="F116" s="1">
        <f>(((E116-B116)/B116)*100)</f>
        <v>-0.18324962671372644</v>
      </c>
      <c r="J116" s="14">
        <v>45035</v>
      </c>
      <c r="K116" s="1">
        <v>423.05</v>
      </c>
      <c r="L116" s="1">
        <v>432.95</v>
      </c>
      <c r="M116" s="1">
        <v>423</v>
      </c>
      <c r="N116" s="1">
        <v>426</v>
      </c>
      <c r="O116" s="1">
        <f>((N116-K116)/K116)</f>
        <v>6.9731710199739715E-3</v>
      </c>
      <c r="S116" s="14">
        <v>45035</v>
      </c>
      <c r="T116" s="1">
        <v>3151.5</v>
      </c>
      <c r="U116" s="1">
        <v>3194</v>
      </c>
      <c r="V116" s="1">
        <v>3132.45</v>
      </c>
      <c r="W116" s="1">
        <v>3154</v>
      </c>
      <c r="X116" s="1">
        <f>((W116-T116)/T116)</f>
        <v>7.9327304458194506E-4</v>
      </c>
      <c r="AB116" s="14">
        <v>45035</v>
      </c>
      <c r="AC116" s="1">
        <v>935</v>
      </c>
      <c r="AD116" s="1">
        <v>956.8</v>
      </c>
      <c r="AE116" s="1">
        <v>931.3</v>
      </c>
      <c r="AF116" s="1">
        <v>945.4</v>
      </c>
      <c r="AG116" s="1">
        <f>((AF116-AC116)/AC116)</f>
        <v>1.1122994652406393E-2</v>
      </c>
      <c r="AK116" s="14">
        <v>45035</v>
      </c>
      <c r="AL116" s="1">
        <v>4147.8500000000004</v>
      </c>
      <c r="AM116" s="1">
        <v>4147.8500000000004</v>
      </c>
      <c r="AN116" s="1">
        <v>4080.1</v>
      </c>
      <c r="AO116" s="1">
        <v>4104.3500000000004</v>
      </c>
      <c r="AP116" s="1">
        <f>((AO116-AL116)/AL116)</f>
        <v>-1.0487360921923405E-2</v>
      </c>
    </row>
    <row r="117" spans="1:42">
      <c r="A117" s="14">
        <v>45034</v>
      </c>
      <c r="B117" s="1">
        <v>734.55</v>
      </c>
      <c r="C117" s="1">
        <v>743</v>
      </c>
      <c r="D117" s="1">
        <v>734.55</v>
      </c>
      <c r="E117" s="1">
        <v>739</v>
      </c>
      <c r="F117" s="1">
        <f>(((E117-B117)/B117)*100)</f>
        <v>0.60581308283984014</v>
      </c>
      <c r="J117" s="14">
        <v>45034</v>
      </c>
      <c r="K117" s="1">
        <v>425</v>
      </c>
      <c r="L117" s="1">
        <v>428.9</v>
      </c>
      <c r="M117" s="1">
        <v>423.6</v>
      </c>
      <c r="N117" s="1">
        <v>426.4</v>
      </c>
      <c r="O117" s="1">
        <f>((N117-K117)/K117)</f>
        <v>3.2941176470587699E-3</v>
      </c>
      <c r="S117" s="14">
        <v>45034</v>
      </c>
      <c r="T117" s="1">
        <v>3051.6</v>
      </c>
      <c r="U117" s="1">
        <v>3162.85</v>
      </c>
      <c r="V117" s="1">
        <v>3049.2</v>
      </c>
      <c r="W117" s="1">
        <v>3153.6</v>
      </c>
      <c r="X117" s="1">
        <f>((W117-T117)/T117)</f>
        <v>3.3425088478175387E-2</v>
      </c>
      <c r="AB117" s="14">
        <v>45034</v>
      </c>
      <c r="AC117" s="1">
        <v>920.2</v>
      </c>
      <c r="AD117" s="1">
        <v>932.3</v>
      </c>
      <c r="AE117" s="1">
        <v>920.2</v>
      </c>
      <c r="AF117" s="1">
        <v>930.9</v>
      </c>
      <c r="AG117" s="1">
        <f>((AF117-AC117)/AC117)</f>
        <v>1.1627906976744111E-2</v>
      </c>
      <c r="AK117" s="14">
        <v>45034</v>
      </c>
      <c r="AL117" s="1">
        <v>4123.25</v>
      </c>
      <c r="AM117" s="1">
        <v>4134.8999999999996</v>
      </c>
      <c r="AN117" s="1">
        <v>4110.45</v>
      </c>
      <c r="AO117" s="1">
        <v>4126.5</v>
      </c>
      <c r="AP117" s="1">
        <f>((AO117-AL117)/AL117)</f>
        <v>7.8821318134966354E-4</v>
      </c>
    </row>
    <row r="118" spans="1:42">
      <c r="A118" s="14">
        <v>45033</v>
      </c>
      <c r="B118" s="1">
        <v>737.3</v>
      </c>
      <c r="C118" s="1">
        <v>744.3</v>
      </c>
      <c r="D118" s="1">
        <v>732.05</v>
      </c>
      <c r="E118" s="1">
        <v>737.05</v>
      </c>
      <c r="F118" s="1">
        <f>(((E118-B118)/B118)*100)</f>
        <v>-3.3907500339075004E-2</v>
      </c>
      <c r="J118" s="14">
        <v>45033</v>
      </c>
      <c r="K118" s="1">
        <v>423.15</v>
      </c>
      <c r="L118" s="1">
        <v>433</v>
      </c>
      <c r="M118" s="1">
        <v>420.5</v>
      </c>
      <c r="N118" s="1">
        <v>423.4</v>
      </c>
      <c r="O118" s="1">
        <f>((N118-K118)/K118)</f>
        <v>5.9080704241994565E-4</v>
      </c>
      <c r="S118" s="14">
        <v>45033</v>
      </c>
      <c r="T118" s="1">
        <v>3030.65</v>
      </c>
      <c r="U118" s="1">
        <v>3060.55</v>
      </c>
      <c r="V118" s="1">
        <v>2997.05</v>
      </c>
      <c r="W118" s="1">
        <v>3040.8</v>
      </c>
      <c r="X118" s="1">
        <f>((W118-T118)/T118)</f>
        <v>3.3491165261577849E-3</v>
      </c>
      <c r="AB118" s="14">
        <v>45033</v>
      </c>
      <c r="AC118" s="1">
        <v>926.95</v>
      </c>
      <c r="AD118" s="1">
        <v>933</v>
      </c>
      <c r="AE118" s="1">
        <v>918.4</v>
      </c>
      <c r="AF118" s="1">
        <v>925.9</v>
      </c>
      <c r="AG118" s="1">
        <f>((AF118-AC118)/AC118)</f>
        <v>-1.1327471816172049E-3</v>
      </c>
      <c r="AK118" s="14">
        <v>45033</v>
      </c>
      <c r="AL118" s="1">
        <v>4102.05</v>
      </c>
      <c r="AM118" s="1">
        <v>4129.1000000000004</v>
      </c>
      <c r="AN118" s="1">
        <v>4074.6</v>
      </c>
      <c r="AO118" s="1">
        <v>4112.75</v>
      </c>
      <c r="AP118" s="1">
        <f>((AO118-AL118)/AL118)</f>
        <v>2.6084518716251188E-3</v>
      </c>
    </row>
    <row r="119" spans="1:42">
      <c r="A119" s="14">
        <v>45029</v>
      </c>
      <c r="B119" s="1">
        <v>741.95</v>
      </c>
      <c r="C119" s="1">
        <v>744</v>
      </c>
      <c r="D119" s="1">
        <v>734.15</v>
      </c>
      <c r="E119" s="1">
        <v>737.05</v>
      </c>
      <c r="F119" s="1">
        <f>(((E119-B119)/B119)*100)</f>
        <v>-0.66042186131142133</v>
      </c>
      <c r="J119" s="14">
        <v>45029</v>
      </c>
      <c r="K119" s="1">
        <v>426.85</v>
      </c>
      <c r="L119" s="1">
        <v>430.85</v>
      </c>
      <c r="M119" s="1">
        <v>424</v>
      </c>
      <c r="N119" s="1">
        <v>425.1</v>
      </c>
      <c r="O119" s="1">
        <f>((N119-K119)/K119)</f>
        <v>-4.0998008668150406E-3</v>
      </c>
      <c r="S119" s="14">
        <v>45029</v>
      </c>
      <c r="T119" s="1">
        <v>3056.6</v>
      </c>
      <c r="U119" s="1">
        <v>3056.6</v>
      </c>
      <c r="V119" s="1">
        <v>3014</v>
      </c>
      <c r="W119" s="1">
        <v>3030.65</v>
      </c>
      <c r="X119" s="1">
        <f>((W119-T119)/T119)</f>
        <v>-8.4898252960805536E-3</v>
      </c>
      <c r="AB119" s="14">
        <v>45029</v>
      </c>
      <c r="AC119" s="1">
        <v>926.4</v>
      </c>
      <c r="AD119" s="1">
        <v>936</v>
      </c>
      <c r="AE119" s="1">
        <v>925.05</v>
      </c>
      <c r="AF119" s="1">
        <v>928.15</v>
      </c>
      <c r="AG119" s="1">
        <f>((AF119-AC119)/AC119)</f>
        <v>1.8890328151986184E-3</v>
      </c>
      <c r="AK119" s="14">
        <v>45029</v>
      </c>
      <c r="AL119" s="1">
        <v>4124.25</v>
      </c>
      <c r="AM119" s="1">
        <v>4124.25</v>
      </c>
      <c r="AN119" s="1">
        <v>4100.05</v>
      </c>
      <c r="AO119" s="1">
        <v>4121.45</v>
      </c>
      <c r="AP119" s="1">
        <f>((AO119-AL119)/AL119)</f>
        <v>-6.7891131720923363E-4</v>
      </c>
    </row>
    <row r="120" spans="1:42">
      <c r="A120" s="14">
        <v>45028</v>
      </c>
      <c r="B120" s="1">
        <v>748</v>
      </c>
      <c r="C120" s="1">
        <v>748</v>
      </c>
      <c r="D120" s="1">
        <v>736.2</v>
      </c>
      <c r="E120" s="1">
        <v>739.6</v>
      </c>
      <c r="F120" s="1">
        <f>(((E120-B120)/B120)*100)</f>
        <v>-1.1229946524064141</v>
      </c>
      <c r="J120" s="14">
        <v>45028</v>
      </c>
      <c r="K120" s="1">
        <v>427</v>
      </c>
      <c r="L120" s="1">
        <v>429.8</v>
      </c>
      <c r="M120" s="1">
        <v>424.4</v>
      </c>
      <c r="N120" s="1">
        <v>426.3</v>
      </c>
      <c r="O120" s="1">
        <f>((N120-K120)/K120)</f>
        <v>-1.6393442622950553E-3</v>
      </c>
      <c r="S120" s="14">
        <v>45028</v>
      </c>
      <c r="T120" s="1">
        <v>3045</v>
      </c>
      <c r="U120" s="1">
        <v>3111.5</v>
      </c>
      <c r="V120" s="1">
        <v>3000.5</v>
      </c>
      <c r="W120" s="1">
        <v>3033.05</v>
      </c>
      <c r="X120" s="1">
        <f>((W120-T120)/T120)</f>
        <v>-3.924466338259382E-3</v>
      </c>
      <c r="AB120" s="14">
        <v>45028</v>
      </c>
      <c r="AC120" s="1">
        <v>929</v>
      </c>
      <c r="AD120" s="1">
        <v>939.45</v>
      </c>
      <c r="AE120" s="1">
        <v>922.6</v>
      </c>
      <c r="AF120" s="1">
        <v>927.55</v>
      </c>
      <c r="AG120" s="1">
        <f>((AF120-AC120)/AC120)</f>
        <v>-1.5608180839612976E-3</v>
      </c>
      <c r="AK120" s="14">
        <v>45028</v>
      </c>
      <c r="AL120" s="1">
        <v>4120.25</v>
      </c>
      <c r="AM120" s="1">
        <v>4139.7</v>
      </c>
      <c r="AN120" s="1">
        <v>4080</v>
      </c>
      <c r="AO120" s="1">
        <v>4118.8999999999996</v>
      </c>
      <c r="AP120" s="1">
        <f>((AO120-AL120)/AL120)</f>
        <v>-3.2765002123666376E-4</v>
      </c>
    </row>
    <row r="121" spans="1:42">
      <c r="A121" s="14">
        <v>45027</v>
      </c>
      <c r="B121" s="1">
        <v>740.05</v>
      </c>
      <c r="C121" s="1">
        <v>743.8</v>
      </c>
      <c r="D121" s="1">
        <v>737.4</v>
      </c>
      <c r="E121" s="1">
        <v>742.35</v>
      </c>
      <c r="F121" s="1">
        <f>(((E121-B121)/B121)*100)</f>
        <v>0.31078981149923224</v>
      </c>
      <c r="J121" s="14">
        <v>45027</v>
      </c>
      <c r="K121" s="1">
        <v>426</v>
      </c>
      <c r="L121" s="1">
        <v>432.6</v>
      </c>
      <c r="M121" s="1">
        <v>422.5</v>
      </c>
      <c r="N121" s="1">
        <v>426.5</v>
      </c>
      <c r="O121" s="1">
        <f>((N121-K121)/K121)</f>
        <v>1.1737089201877935E-3</v>
      </c>
      <c r="S121" s="14">
        <v>45027</v>
      </c>
      <c r="T121" s="1">
        <v>3035</v>
      </c>
      <c r="U121" s="1">
        <v>3065.75</v>
      </c>
      <c r="V121" s="1">
        <v>3015</v>
      </c>
      <c r="W121" s="1">
        <v>3042.6</v>
      </c>
      <c r="X121" s="1">
        <f>((W121-T121)/T121)</f>
        <v>2.5041186161449455E-3</v>
      </c>
      <c r="AB121" s="14">
        <v>45027</v>
      </c>
      <c r="AC121" s="1">
        <v>921</v>
      </c>
      <c r="AD121" s="1">
        <v>935.85</v>
      </c>
      <c r="AE121" s="1">
        <v>921</v>
      </c>
      <c r="AF121" s="1">
        <v>930.2</v>
      </c>
      <c r="AG121" s="1">
        <f>((AF121-AC121)/AC121)</f>
        <v>9.9891422366992898E-3</v>
      </c>
      <c r="AK121" s="14">
        <v>45027</v>
      </c>
      <c r="AL121" s="1">
        <v>4130.95</v>
      </c>
      <c r="AM121" s="1">
        <v>4157.05</v>
      </c>
      <c r="AN121" s="1">
        <v>4100</v>
      </c>
      <c r="AO121" s="1">
        <v>4120.2</v>
      </c>
      <c r="AP121" s="1">
        <f>((AO121-AL121)/AL121)</f>
        <v>-2.6023069753930697E-3</v>
      </c>
    </row>
    <row r="122" spans="1:42">
      <c r="A122" s="14">
        <v>45026</v>
      </c>
      <c r="B122" s="1">
        <v>726.05</v>
      </c>
      <c r="C122" s="1">
        <v>738.9</v>
      </c>
      <c r="D122" s="1">
        <v>726.05</v>
      </c>
      <c r="E122" s="1">
        <v>737.9</v>
      </c>
      <c r="F122" s="1">
        <f>(((E122-B122)/B122)*100)</f>
        <v>1.6321190000688692</v>
      </c>
      <c r="J122" s="14">
        <v>45026</v>
      </c>
      <c r="K122" s="1">
        <v>438.05</v>
      </c>
      <c r="L122" s="1">
        <v>442.9</v>
      </c>
      <c r="M122" s="1">
        <v>422.4</v>
      </c>
      <c r="N122" s="1">
        <v>425.6</v>
      </c>
      <c r="O122" s="1">
        <f>((N122-K122)/K122)</f>
        <v>-2.8421413080698524E-2</v>
      </c>
      <c r="S122" s="14">
        <v>45026</v>
      </c>
      <c r="T122" s="1">
        <v>3028.85</v>
      </c>
      <c r="U122" s="1">
        <v>3073.3</v>
      </c>
      <c r="V122" s="1">
        <v>3018.1</v>
      </c>
      <c r="W122" s="1">
        <v>3043.1</v>
      </c>
      <c r="X122" s="1">
        <f>((W122-T122)/T122)</f>
        <v>4.7047559304686602E-3</v>
      </c>
      <c r="AB122" s="14">
        <v>45026</v>
      </c>
      <c r="AC122" s="1">
        <v>923.85</v>
      </c>
      <c r="AD122" s="1">
        <v>936</v>
      </c>
      <c r="AE122" s="1">
        <v>919.2</v>
      </c>
      <c r="AF122" s="1">
        <v>932.75</v>
      </c>
      <c r="AG122" s="1">
        <f>((AF122-AC122)/AC122)</f>
        <v>9.6335985278995263E-3</v>
      </c>
      <c r="AK122" s="14">
        <v>45026</v>
      </c>
      <c r="AL122" s="1">
        <v>4089.2</v>
      </c>
      <c r="AM122" s="1">
        <v>4133.3</v>
      </c>
      <c r="AN122" s="1">
        <v>4083.8</v>
      </c>
      <c r="AO122" s="1">
        <v>4130.95</v>
      </c>
      <c r="AP122" s="1">
        <f>((AO122-AL122)/AL122)</f>
        <v>1.0209820991881053E-2</v>
      </c>
    </row>
    <row r="123" spans="1:42">
      <c r="A123" s="14">
        <v>45022</v>
      </c>
      <c r="B123" s="1">
        <v>730.9</v>
      </c>
      <c r="C123" s="1">
        <v>733</v>
      </c>
      <c r="D123" s="1">
        <v>723.1</v>
      </c>
      <c r="E123" s="1">
        <v>725.65</v>
      </c>
      <c r="F123" s="1">
        <f>(((E123-B123)/B123)*100)</f>
        <v>-0.7182925160760707</v>
      </c>
      <c r="J123" s="14">
        <v>45022</v>
      </c>
      <c r="K123" s="1">
        <v>427.05</v>
      </c>
      <c r="L123" s="1">
        <v>443.9</v>
      </c>
      <c r="M123" s="1">
        <v>427.05</v>
      </c>
      <c r="N123" s="1">
        <v>440.35</v>
      </c>
      <c r="O123" s="1">
        <f>((N123-K123)/K123)</f>
        <v>3.1143894157592812E-2</v>
      </c>
      <c r="S123" s="14">
        <v>45022</v>
      </c>
      <c r="T123" s="1">
        <v>3037.9</v>
      </c>
      <c r="U123" s="1">
        <v>3041</v>
      </c>
      <c r="V123" s="1">
        <v>2998.5</v>
      </c>
      <c r="W123" s="1">
        <v>3028.85</v>
      </c>
      <c r="X123" s="1">
        <f>((W123-T123)/T123)</f>
        <v>-2.9790315678594362E-3</v>
      </c>
      <c r="AB123" s="14">
        <v>45022</v>
      </c>
      <c r="AC123" s="1">
        <v>891.05</v>
      </c>
      <c r="AD123" s="1">
        <v>924.95</v>
      </c>
      <c r="AE123" s="1">
        <v>891.05</v>
      </c>
      <c r="AF123" s="1">
        <v>923.85</v>
      </c>
      <c r="AG123" s="1">
        <f>((AF123-AC123)/AC123)</f>
        <v>3.6810504461029202E-2</v>
      </c>
      <c r="AK123" s="14">
        <v>45022</v>
      </c>
      <c r="AL123" s="1">
        <v>4128.6000000000004</v>
      </c>
      <c r="AM123" s="1">
        <v>4144.55</v>
      </c>
      <c r="AN123" s="1">
        <v>4066.7</v>
      </c>
      <c r="AO123" s="1">
        <v>4089.15</v>
      </c>
      <c r="AP123" s="1">
        <f>((AO123-AL123)/AL123)</f>
        <v>-9.5552971951751858E-3</v>
      </c>
    </row>
    <row r="124" spans="1:42">
      <c r="A124" s="14">
        <v>45021</v>
      </c>
      <c r="B124" s="1">
        <v>729</v>
      </c>
      <c r="C124" s="1">
        <v>736.4</v>
      </c>
      <c r="D124" s="1">
        <v>725.8</v>
      </c>
      <c r="E124" s="1">
        <v>732.55</v>
      </c>
      <c r="F124" s="1">
        <f>(((E124-B124)/B124)*100)</f>
        <v>0.48696844993140664</v>
      </c>
      <c r="J124" s="14">
        <v>45021</v>
      </c>
      <c r="K124" s="1">
        <v>420.35</v>
      </c>
      <c r="L124" s="1">
        <v>431.85</v>
      </c>
      <c r="M124" s="1">
        <v>420.35</v>
      </c>
      <c r="N124" s="1">
        <v>426.85</v>
      </c>
      <c r="O124" s="1">
        <f>((N124-K124)/K124)</f>
        <v>1.5463304389199475E-2</v>
      </c>
      <c r="S124" s="14">
        <v>45021</v>
      </c>
      <c r="T124" s="1">
        <v>2976.4</v>
      </c>
      <c r="U124" s="1">
        <v>3034.9</v>
      </c>
      <c r="V124" s="1">
        <v>2969.5</v>
      </c>
      <c r="W124" s="1">
        <v>3027.4</v>
      </c>
      <c r="X124" s="1">
        <f>((W124-T124)/T124)</f>
        <v>1.7134793710522778E-2</v>
      </c>
      <c r="AB124" s="14">
        <v>45021</v>
      </c>
      <c r="AC124" s="1">
        <v>881.85</v>
      </c>
      <c r="AD124" s="1">
        <v>898.8</v>
      </c>
      <c r="AE124" s="1">
        <v>874.85</v>
      </c>
      <c r="AF124" s="1">
        <v>896.75</v>
      </c>
      <c r="AG124" s="1">
        <f>((AF124-AC124)/AC124)</f>
        <v>1.6896297556273716E-2</v>
      </c>
      <c r="AK124" s="14">
        <v>45021</v>
      </c>
      <c r="AL124" s="1">
        <v>4085.95</v>
      </c>
      <c r="AM124" s="1">
        <v>4140</v>
      </c>
      <c r="AN124" s="1">
        <v>4062.2</v>
      </c>
      <c r="AO124" s="1">
        <v>4106.3500000000004</v>
      </c>
      <c r="AP124" s="1">
        <f>((AO124-AL124)/AL124)</f>
        <v>4.9927189515291542E-3</v>
      </c>
    </row>
    <row r="125" spans="1:42">
      <c r="A125" s="14">
        <v>45019</v>
      </c>
      <c r="B125" s="1">
        <v>717.45</v>
      </c>
      <c r="C125" s="1">
        <v>730.85</v>
      </c>
      <c r="D125" s="1">
        <v>717.45</v>
      </c>
      <c r="E125" s="1">
        <v>729.85</v>
      </c>
      <c r="F125" s="1">
        <f>(((E125-B125)/B125)*100)</f>
        <v>1.7283434385671443</v>
      </c>
      <c r="J125" s="14">
        <v>45019</v>
      </c>
      <c r="K125" s="1">
        <v>426.1</v>
      </c>
      <c r="L125" s="1">
        <v>435</v>
      </c>
      <c r="M125" s="1">
        <v>420.85</v>
      </c>
      <c r="N125" s="1">
        <v>425.15</v>
      </c>
      <c r="O125" s="1">
        <f>((N125-K125)/K125)</f>
        <v>-2.2295235860127797E-3</v>
      </c>
      <c r="S125" s="14">
        <v>45019</v>
      </c>
      <c r="T125" s="1">
        <v>3035.05</v>
      </c>
      <c r="U125" s="1">
        <v>3044.55</v>
      </c>
      <c r="V125" s="1">
        <v>2936.25</v>
      </c>
      <c r="W125" s="1">
        <v>2976.35</v>
      </c>
      <c r="X125" s="1">
        <f>((W125-T125)/T125)</f>
        <v>-1.9340702789080993E-2</v>
      </c>
      <c r="AB125" s="14">
        <v>45019</v>
      </c>
      <c r="AC125" s="1">
        <v>885</v>
      </c>
      <c r="AD125" s="1">
        <v>885</v>
      </c>
      <c r="AE125" s="1">
        <v>864</v>
      </c>
      <c r="AF125" s="1">
        <v>879.3</v>
      </c>
      <c r="AG125" s="1">
        <f>((AF125-AC125)/AC125)</f>
        <v>-6.440677966101746E-3</v>
      </c>
      <c r="AK125" s="14">
        <v>45019</v>
      </c>
      <c r="AL125" s="1">
        <v>4115.3500000000004</v>
      </c>
      <c r="AM125" s="1">
        <v>4126.1000000000004</v>
      </c>
      <c r="AN125" s="1">
        <v>4039.4</v>
      </c>
      <c r="AO125" s="1">
        <v>4064.95</v>
      </c>
      <c r="AP125" s="1">
        <f>((AO125-AL125)/AL125)</f>
        <v>-1.2246831982699052E-2</v>
      </c>
    </row>
    <row r="126" spans="1:42">
      <c r="A126" s="14">
        <v>45016</v>
      </c>
      <c r="B126" s="1">
        <v>707.2</v>
      </c>
      <c r="C126" s="1">
        <v>722</v>
      </c>
      <c r="D126" s="1">
        <v>705.5</v>
      </c>
      <c r="E126" s="1">
        <v>717.45</v>
      </c>
      <c r="F126" s="1">
        <f>(((E126-B126)/B126)*100)</f>
        <v>1.4493778280542986</v>
      </c>
      <c r="J126" s="14">
        <v>45016</v>
      </c>
      <c r="K126" s="1">
        <v>421.85</v>
      </c>
      <c r="L126" s="1">
        <v>427.15</v>
      </c>
      <c r="M126" s="1">
        <v>416.55</v>
      </c>
      <c r="N126" s="1">
        <v>425.25</v>
      </c>
      <c r="O126" s="1">
        <f>((N126-K126)/K126)</f>
        <v>8.0597368732961416E-3</v>
      </c>
      <c r="S126" s="14">
        <v>45016</v>
      </c>
      <c r="T126" s="1">
        <v>2940.45</v>
      </c>
      <c r="U126" s="1">
        <v>3035</v>
      </c>
      <c r="V126" s="1">
        <v>2940.45</v>
      </c>
      <c r="W126" s="1">
        <v>3027.1</v>
      </c>
      <c r="X126" s="1">
        <f>((W126-T126)/T126)</f>
        <v>2.9468278664830247E-2</v>
      </c>
      <c r="AB126" s="14">
        <v>45016</v>
      </c>
      <c r="AC126" s="1">
        <v>863.6</v>
      </c>
      <c r="AD126" s="1">
        <v>881.15</v>
      </c>
      <c r="AE126" s="1">
        <v>863.6</v>
      </c>
      <c r="AF126" s="1">
        <v>879.25</v>
      </c>
      <c r="AG126" s="1">
        <f>((AF126-AC126)/AC126)</f>
        <v>1.812181565539599E-2</v>
      </c>
      <c r="AK126" s="14">
        <v>45016</v>
      </c>
      <c r="AL126" s="1">
        <v>4010.15</v>
      </c>
      <c r="AM126" s="1">
        <v>4105.6000000000004</v>
      </c>
      <c r="AN126" s="1">
        <v>4010</v>
      </c>
      <c r="AO126" s="1">
        <v>4047.95</v>
      </c>
      <c r="AP126" s="1">
        <f>((AO126-AL126)/AL126)</f>
        <v>9.4260813186538474E-3</v>
      </c>
    </row>
    <row r="127" spans="1:42">
      <c r="A127" s="14">
        <v>45014</v>
      </c>
      <c r="B127" s="1">
        <v>716.8</v>
      </c>
      <c r="C127" s="1">
        <v>717.65</v>
      </c>
      <c r="D127" s="1">
        <v>698.45</v>
      </c>
      <c r="E127" s="1">
        <v>707.25</v>
      </c>
      <c r="F127" s="1">
        <f>(((E127-B127)/B127)*100)</f>
        <v>-1.3323102678571366</v>
      </c>
      <c r="J127" s="14">
        <v>45014</v>
      </c>
      <c r="K127" s="1">
        <v>405.05</v>
      </c>
      <c r="L127" s="1">
        <v>421.95</v>
      </c>
      <c r="M127" s="1">
        <v>402.75</v>
      </c>
      <c r="N127" s="1">
        <v>419.55</v>
      </c>
      <c r="O127" s="1">
        <f>((N127-K127)/K127)</f>
        <v>3.5798049623503268E-2</v>
      </c>
      <c r="S127" s="14">
        <v>45014</v>
      </c>
      <c r="T127" s="1">
        <v>2904</v>
      </c>
      <c r="U127" s="1">
        <v>2954.35</v>
      </c>
      <c r="V127" s="1">
        <v>2885.1</v>
      </c>
      <c r="W127" s="1">
        <v>2940.45</v>
      </c>
      <c r="X127" s="1">
        <f>((W127-T127)/T127)</f>
        <v>1.255165289256192E-2</v>
      </c>
      <c r="AB127" s="14">
        <v>45014</v>
      </c>
      <c r="AC127" s="1">
        <v>860</v>
      </c>
      <c r="AD127" s="1">
        <v>867.95</v>
      </c>
      <c r="AE127" s="1">
        <v>848.8</v>
      </c>
      <c r="AF127" s="1">
        <v>856.55</v>
      </c>
      <c r="AG127" s="1">
        <f>((AF127-AC127)/AC127)</f>
        <v>-4.0116279069767969E-3</v>
      </c>
      <c r="AK127" s="14">
        <v>45014</v>
      </c>
      <c r="AL127" s="1">
        <v>3996.7</v>
      </c>
      <c r="AM127" s="1">
        <v>4025</v>
      </c>
      <c r="AN127" s="1">
        <v>3922.75</v>
      </c>
      <c r="AO127" s="1">
        <v>4010.45</v>
      </c>
      <c r="AP127" s="1">
        <f>((AO127-AL127)/AL127)</f>
        <v>3.4403382790802414E-3</v>
      </c>
    </row>
    <row r="128" spans="1:42">
      <c r="A128" s="14">
        <v>45013</v>
      </c>
      <c r="B128" s="1">
        <v>711.9</v>
      </c>
      <c r="C128" s="1">
        <v>715.75</v>
      </c>
      <c r="D128" s="1">
        <v>703.35</v>
      </c>
      <c r="E128" s="1">
        <v>714.5</v>
      </c>
      <c r="F128" s="1">
        <f>(((E128-B128)/B128)*100)</f>
        <v>0.3652198342463861</v>
      </c>
      <c r="J128" s="14">
        <v>45013</v>
      </c>
      <c r="K128" s="1">
        <v>413.8</v>
      </c>
      <c r="L128" s="1">
        <v>413.8</v>
      </c>
      <c r="M128" s="1">
        <v>401.6</v>
      </c>
      <c r="N128" s="1">
        <v>410.05</v>
      </c>
      <c r="O128" s="1">
        <f>((N128-K128)/K128)</f>
        <v>-9.0623489608506521E-3</v>
      </c>
      <c r="S128" s="14">
        <v>45013</v>
      </c>
      <c r="T128" s="1">
        <v>2933.8</v>
      </c>
      <c r="U128" s="1">
        <v>2937.9</v>
      </c>
      <c r="V128" s="1">
        <v>2870</v>
      </c>
      <c r="W128" s="1">
        <v>2904.25</v>
      </c>
      <c r="X128" s="1">
        <f>((W128-T128)/T128)</f>
        <v>-1.007226123116783E-2</v>
      </c>
      <c r="AB128" s="14">
        <v>45013</v>
      </c>
      <c r="AC128" s="1">
        <v>879.1</v>
      </c>
      <c r="AD128" s="1">
        <v>879.1</v>
      </c>
      <c r="AE128" s="1">
        <v>865.25</v>
      </c>
      <c r="AF128" s="1">
        <v>868.1</v>
      </c>
      <c r="AG128" s="1">
        <f>((AF128-AC128)/AC128)</f>
        <v>-1.2512797178932999E-2</v>
      </c>
      <c r="AK128" s="14">
        <v>45013</v>
      </c>
      <c r="AL128" s="1">
        <v>3966.05</v>
      </c>
      <c r="AM128" s="1">
        <v>4019</v>
      </c>
      <c r="AN128" s="1">
        <v>3922.45</v>
      </c>
      <c r="AO128" s="1">
        <v>3970.95</v>
      </c>
      <c r="AP128" s="1">
        <f>((AO128-AL128)/AL128)</f>
        <v>1.2354861890292951E-3</v>
      </c>
    </row>
    <row r="129" spans="1:42">
      <c r="A129" s="14">
        <v>45012</v>
      </c>
      <c r="B129" s="1">
        <v>697.2</v>
      </c>
      <c r="C129" s="1">
        <v>705</v>
      </c>
      <c r="D129" s="1">
        <v>693.3</v>
      </c>
      <c r="E129" s="1">
        <v>700.25</v>
      </c>
      <c r="F129" s="1">
        <f>(((E129-B129)/B129)*100)</f>
        <v>0.43746414228341285</v>
      </c>
      <c r="J129" s="14">
        <v>45012</v>
      </c>
      <c r="K129" s="1">
        <v>416.2</v>
      </c>
      <c r="L129" s="1">
        <v>423.05</v>
      </c>
      <c r="M129" s="1">
        <v>399</v>
      </c>
      <c r="N129" s="1">
        <v>403.2</v>
      </c>
      <c r="O129" s="1">
        <f>((N129-K129)/K129)</f>
        <v>-3.1234983181162905E-2</v>
      </c>
      <c r="S129" s="14">
        <v>45012</v>
      </c>
      <c r="T129" s="1">
        <v>2932.15</v>
      </c>
      <c r="U129" s="1">
        <v>2957.85</v>
      </c>
      <c r="V129" s="1">
        <v>2911.85</v>
      </c>
      <c r="W129" s="1">
        <v>2918.7</v>
      </c>
      <c r="X129" s="1">
        <f>((W129-T129)/T129)</f>
        <v>-4.5870777415890291E-3</v>
      </c>
      <c r="AB129" s="14">
        <v>45012</v>
      </c>
      <c r="AC129" s="1">
        <v>864.05</v>
      </c>
      <c r="AD129" s="1">
        <v>888</v>
      </c>
      <c r="AE129" s="1">
        <v>864.05</v>
      </c>
      <c r="AF129" s="1">
        <v>878.65</v>
      </c>
      <c r="AG129" s="1">
        <f>((AF129-AC129)/AC129)</f>
        <v>1.6897170302644551E-2</v>
      </c>
      <c r="AK129" s="14">
        <v>45012</v>
      </c>
      <c r="AL129" s="1">
        <v>4004.15</v>
      </c>
      <c r="AM129" s="1">
        <v>4025</v>
      </c>
      <c r="AN129" s="1">
        <v>3951.05</v>
      </c>
      <c r="AO129" s="1">
        <v>3972.6</v>
      </c>
      <c r="AP129" s="1">
        <f>((AO129-AL129)/AL129)</f>
        <v>-7.8793252001049356E-3</v>
      </c>
    </row>
    <row r="130" spans="1:42">
      <c r="A130" s="14">
        <v>45009</v>
      </c>
      <c r="B130" s="1">
        <v>709.05</v>
      </c>
      <c r="C130" s="1">
        <v>710.7</v>
      </c>
      <c r="D130" s="1">
        <v>694.15</v>
      </c>
      <c r="E130" s="1">
        <v>697.2</v>
      </c>
      <c r="F130" s="1">
        <f>(((E130-B130)/B130)*100)</f>
        <v>-1.6712502644383203</v>
      </c>
      <c r="J130" s="14">
        <v>45009</v>
      </c>
      <c r="K130" s="1">
        <v>428.15</v>
      </c>
      <c r="L130" s="1">
        <v>433.6</v>
      </c>
      <c r="M130" s="1">
        <v>420.75</v>
      </c>
      <c r="N130" s="1">
        <v>422.9</v>
      </c>
      <c r="O130" s="1">
        <f>((N130-K130)/K130)</f>
        <v>-1.2262057690061895E-2</v>
      </c>
      <c r="S130" s="14">
        <v>45009</v>
      </c>
      <c r="T130" s="1">
        <v>2967.35</v>
      </c>
      <c r="U130" s="1">
        <v>2974.15</v>
      </c>
      <c r="V130" s="1">
        <v>2917.8</v>
      </c>
      <c r="W130" s="1">
        <v>2932.15</v>
      </c>
      <c r="X130" s="1">
        <f>((W130-T130)/T130)</f>
        <v>-1.1862436180430289E-2</v>
      </c>
      <c r="AB130" s="14">
        <v>45009</v>
      </c>
      <c r="AC130" s="1">
        <v>894.45</v>
      </c>
      <c r="AD130" s="1">
        <v>895.4</v>
      </c>
      <c r="AE130" s="1">
        <v>878.05</v>
      </c>
      <c r="AF130" s="1">
        <v>880.5</v>
      </c>
      <c r="AG130" s="1">
        <f>((AF130-AC130)/AC130)</f>
        <v>-1.5596176421264514E-2</v>
      </c>
      <c r="AK130" s="14">
        <v>45009</v>
      </c>
      <c r="AL130" s="1">
        <v>3975.1</v>
      </c>
      <c r="AM130" s="1">
        <v>4007.8</v>
      </c>
      <c r="AN130" s="1">
        <v>3975.1</v>
      </c>
      <c r="AO130" s="1">
        <v>4000.55</v>
      </c>
      <c r="AP130" s="1">
        <f>((AO130-AL130)/AL130)</f>
        <v>6.402354657744528E-3</v>
      </c>
    </row>
    <row r="131" spans="1:42">
      <c r="A131" s="14">
        <v>45008</v>
      </c>
      <c r="B131" s="1">
        <v>715.95</v>
      </c>
      <c r="C131" s="1">
        <v>717.2</v>
      </c>
      <c r="D131" s="1">
        <v>708.35</v>
      </c>
      <c r="E131" s="1">
        <v>709.5</v>
      </c>
      <c r="F131" s="1">
        <f>(((E131-B131)/B131)*100)</f>
        <v>-0.90090090090090713</v>
      </c>
      <c r="J131" s="14">
        <v>45008</v>
      </c>
      <c r="K131" s="1">
        <v>436.35</v>
      </c>
      <c r="L131" s="1">
        <v>436.35</v>
      </c>
      <c r="M131" s="1">
        <v>425.8</v>
      </c>
      <c r="N131" s="1">
        <v>428.85</v>
      </c>
      <c r="O131" s="1">
        <f>((N131-K131)/K131)</f>
        <v>-1.7188037126160193E-2</v>
      </c>
      <c r="S131" s="14">
        <v>45008</v>
      </c>
      <c r="T131" s="1">
        <v>2994.95</v>
      </c>
      <c r="U131" s="1">
        <v>3004.75</v>
      </c>
      <c r="V131" s="1">
        <v>2946.45</v>
      </c>
      <c r="W131" s="1">
        <v>2955.9</v>
      </c>
      <c r="X131" s="1">
        <f>((W131-T131)/T131)</f>
        <v>-1.3038615001919808E-2</v>
      </c>
      <c r="AB131" s="14">
        <v>45008</v>
      </c>
      <c r="AC131" s="1">
        <v>873.95</v>
      </c>
      <c r="AD131" s="1">
        <v>897.4</v>
      </c>
      <c r="AE131" s="1">
        <v>872.05</v>
      </c>
      <c r="AF131" s="1">
        <v>894.85</v>
      </c>
      <c r="AG131" s="1">
        <f>((AF131-AC131)/AC131)</f>
        <v>2.3914411579609791E-2</v>
      </c>
      <c r="AK131" s="14">
        <v>45008</v>
      </c>
      <c r="AL131" s="1">
        <v>3980.4</v>
      </c>
      <c r="AM131" s="1">
        <v>4010</v>
      </c>
      <c r="AN131" s="1">
        <v>3975.3</v>
      </c>
      <c r="AO131" s="1">
        <v>3977.45</v>
      </c>
      <c r="AP131" s="1">
        <f>((AO131-AL131)/AL131)</f>
        <v>-7.4113154456845361E-4</v>
      </c>
    </row>
    <row r="132" spans="1:42">
      <c r="A132" s="14">
        <v>45007</v>
      </c>
      <c r="B132" s="1">
        <v>709</v>
      </c>
      <c r="C132" s="1">
        <v>717</v>
      </c>
      <c r="D132" s="1">
        <v>709</v>
      </c>
      <c r="E132" s="1">
        <v>716.05</v>
      </c>
      <c r="F132" s="1">
        <f>(((E132-B132)/B132)*100)</f>
        <v>0.9943582510578215</v>
      </c>
      <c r="J132" s="14">
        <v>45007</v>
      </c>
      <c r="K132" s="1">
        <v>427.3</v>
      </c>
      <c r="L132" s="1">
        <v>436.8</v>
      </c>
      <c r="M132" s="1">
        <v>427.3</v>
      </c>
      <c r="N132" s="1">
        <v>430.95</v>
      </c>
      <c r="O132" s="1">
        <f>((N132-K132)/K132)</f>
        <v>8.5420079569388657E-3</v>
      </c>
      <c r="S132" s="14">
        <v>45007</v>
      </c>
      <c r="T132" s="1">
        <v>2965</v>
      </c>
      <c r="U132" s="1">
        <v>3030.3</v>
      </c>
      <c r="V132" s="1">
        <v>2958.9</v>
      </c>
      <c r="W132" s="1">
        <v>2984.4</v>
      </c>
      <c r="X132" s="1">
        <f>((W132-T132)/T132)</f>
        <v>6.5430016863406715E-3</v>
      </c>
      <c r="AB132" s="14">
        <v>45007</v>
      </c>
      <c r="AC132" s="1">
        <v>872.95</v>
      </c>
      <c r="AD132" s="1">
        <v>872.95</v>
      </c>
      <c r="AE132" s="1">
        <v>861.7</v>
      </c>
      <c r="AF132" s="1">
        <v>866.8</v>
      </c>
      <c r="AG132" s="1">
        <f>((AF132-AC132)/AC132)</f>
        <v>-7.0450770376311251E-3</v>
      </c>
      <c r="AK132" s="14">
        <v>45007</v>
      </c>
      <c r="AL132" s="1">
        <v>4007.2</v>
      </c>
      <c r="AM132" s="1">
        <v>4025</v>
      </c>
      <c r="AN132" s="1">
        <v>3966</v>
      </c>
      <c r="AO132" s="1">
        <v>3977.2</v>
      </c>
      <c r="AP132" s="1">
        <f>((AO132-AL132)/AL132)</f>
        <v>-7.4865242563385906E-3</v>
      </c>
    </row>
    <row r="133" spans="1:42">
      <c r="A133" s="14">
        <v>45006</v>
      </c>
      <c r="B133" s="1">
        <v>705.15</v>
      </c>
      <c r="C133" s="1">
        <v>714.95</v>
      </c>
      <c r="D133" s="1">
        <v>704.9</v>
      </c>
      <c r="E133" s="1">
        <v>707.75</v>
      </c>
      <c r="F133" s="1">
        <f>(((E133-B133)/B133)*100)</f>
        <v>0.36871587605474332</v>
      </c>
      <c r="J133" s="14">
        <v>45006</v>
      </c>
      <c r="K133" s="1">
        <v>433.05</v>
      </c>
      <c r="L133" s="1">
        <v>436.4</v>
      </c>
      <c r="M133" s="1">
        <v>428.8</v>
      </c>
      <c r="N133" s="1">
        <v>431.2</v>
      </c>
      <c r="O133" s="1">
        <f>((N133-K133)/K133)</f>
        <v>-4.2720240157026268E-3</v>
      </c>
      <c r="S133" s="14">
        <v>45006</v>
      </c>
      <c r="T133" s="1">
        <v>2910.05</v>
      </c>
      <c r="U133" s="1">
        <v>2952</v>
      </c>
      <c r="V133" s="1">
        <v>2910.05</v>
      </c>
      <c r="W133" s="1">
        <v>2944.1</v>
      </c>
      <c r="X133" s="1">
        <f>((W133-T133)/T133)</f>
        <v>1.170082988264797E-2</v>
      </c>
      <c r="AB133" s="14">
        <v>45006</v>
      </c>
      <c r="AC133" s="1">
        <v>853.05</v>
      </c>
      <c r="AD133" s="1">
        <v>864.05</v>
      </c>
      <c r="AE133" s="1">
        <v>842</v>
      </c>
      <c r="AF133" s="1">
        <v>862.1</v>
      </c>
      <c r="AG133" s="1">
        <f>((AF133-AC133)/AC133)</f>
        <v>1.060899126663158E-2</v>
      </c>
      <c r="AK133" s="14">
        <v>45006</v>
      </c>
      <c r="AL133" s="1">
        <v>3995.55</v>
      </c>
      <c r="AM133" s="1">
        <v>4040.95</v>
      </c>
      <c r="AN133" s="1">
        <v>3961</v>
      </c>
      <c r="AO133" s="1">
        <v>4004.2</v>
      </c>
      <c r="AP133" s="1">
        <f>((AO133-AL133)/AL133)</f>
        <v>2.1649084606623959E-3</v>
      </c>
    </row>
    <row r="134" spans="1:42">
      <c r="A134" s="14">
        <v>45005</v>
      </c>
      <c r="B134" s="1">
        <v>709.6</v>
      </c>
      <c r="C134" s="1">
        <v>714.35</v>
      </c>
      <c r="D134" s="1">
        <v>700.5</v>
      </c>
      <c r="E134" s="1">
        <v>708</v>
      </c>
      <c r="F134" s="1">
        <f>(((E134-B134)/B134)*100)</f>
        <v>-0.22547914317925913</v>
      </c>
      <c r="J134" s="14">
        <v>45005</v>
      </c>
      <c r="K134" s="1">
        <v>437.5</v>
      </c>
      <c r="L134" s="1">
        <v>438.4</v>
      </c>
      <c r="M134" s="1">
        <v>433.75</v>
      </c>
      <c r="N134" s="1">
        <v>435.25</v>
      </c>
      <c r="O134" s="1">
        <f>((N134-K134)/K134)</f>
        <v>-5.1428571428571426E-3</v>
      </c>
      <c r="S134" s="14">
        <v>45005</v>
      </c>
      <c r="T134" s="1">
        <v>2995</v>
      </c>
      <c r="U134" s="1">
        <v>3016.55</v>
      </c>
      <c r="V134" s="1">
        <v>2884</v>
      </c>
      <c r="W134" s="1">
        <v>2908.05</v>
      </c>
      <c r="X134" s="1">
        <f>((W134-T134)/T134)</f>
        <v>-2.9031719532554196E-2</v>
      </c>
      <c r="AB134" s="14">
        <v>45005</v>
      </c>
      <c r="AC134" s="1">
        <v>850</v>
      </c>
      <c r="AD134" s="1">
        <v>860.6</v>
      </c>
      <c r="AE134" s="1">
        <v>848.45</v>
      </c>
      <c r="AF134" s="1">
        <v>851.7</v>
      </c>
      <c r="AG134" s="1">
        <f>((AF134-AC134)/AC134)</f>
        <v>2.0000000000000534E-3</v>
      </c>
      <c r="AK134" s="14">
        <v>45005</v>
      </c>
      <c r="AL134" s="1">
        <v>4002.05</v>
      </c>
      <c r="AM134" s="1">
        <v>4079.6</v>
      </c>
      <c r="AN134" s="1">
        <v>3949.45</v>
      </c>
      <c r="AO134" s="1">
        <v>3962.8</v>
      </c>
      <c r="AP134" s="1">
        <f>((AO134-AL134)/AL134)</f>
        <v>-9.8074736697442554E-3</v>
      </c>
    </row>
    <row r="135" spans="1:42">
      <c r="A135" s="14">
        <v>45002</v>
      </c>
      <c r="B135" s="1">
        <v>693.1</v>
      </c>
      <c r="C135" s="1">
        <v>717.2</v>
      </c>
      <c r="D135" s="1">
        <v>693.1</v>
      </c>
      <c r="E135" s="1">
        <v>715.65</v>
      </c>
      <c r="F135" s="1">
        <f>(((E135-B135)/B135)*100)</f>
        <v>3.2534987736257328</v>
      </c>
      <c r="J135" s="14">
        <v>45002</v>
      </c>
      <c r="K135" s="1">
        <v>450</v>
      </c>
      <c r="L135" s="1">
        <v>458.7</v>
      </c>
      <c r="M135" s="1">
        <v>432.45</v>
      </c>
      <c r="N135" s="1">
        <v>437.5</v>
      </c>
      <c r="O135" s="1">
        <f>((N135-K135)/K135)</f>
        <v>-2.7777777777777776E-2</v>
      </c>
      <c r="S135" s="14">
        <v>45002</v>
      </c>
      <c r="T135" s="1">
        <v>2980.05</v>
      </c>
      <c r="U135" s="1">
        <v>3038.9</v>
      </c>
      <c r="V135" s="1">
        <v>2957.55</v>
      </c>
      <c r="W135" s="1">
        <v>2979.7</v>
      </c>
      <c r="X135" s="1">
        <f>((W135-T135)/T135)</f>
        <v>-1.174476938307625E-4</v>
      </c>
      <c r="AB135" s="14">
        <v>45002</v>
      </c>
      <c r="AC135" s="1">
        <v>868</v>
      </c>
      <c r="AD135" s="1">
        <v>869.15</v>
      </c>
      <c r="AE135" s="1">
        <v>855.65</v>
      </c>
      <c r="AF135" s="1">
        <v>860.7</v>
      </c>
      <c r="AG135" s="1">
        <f>((AF135-AC135)/AC135)</f>
        <v>-8.4101382488478739E-3</v>
      </c>
      <c r="AK135" s="14">
        <v>45002</v>
      </c>
      <c r="AL135" s="1">
        <v>4057.65</v>
      </c>
      <c r="AM135" s="1">
        <v>4060.9</v>
      </c>
      <c r="AN135" s="1">
        <v>3958.75</v>
      </c>
      <c r="AO135" s="1">
        <v>3986.25</v>
      </c>
      <c r="AP135" s="1">
        <f>((AO135-AL135)/AL135)</f>
        <v>-1.7596392000295759E-2</v>
      </c>
    </row>
    <row r="136" spans="1:42">
      <c r="A136" s="14">
        <v>45001</v>
      </c>
      <c r="B136" s="1">
        <v>702.1</v>
      </c>
      <c r="C136" s="1">
        <v>705</v>
      </c>
      <c r="D136" s="1">
        <v>692.4</v>
      </c>
      <c r="E136" s="1">
        <v>696.15</v>
      </c>
      <c r="F136" s="1">
        <f>(((E136-B136)/B136)*100)</f>
        <v>-0.84745762711865047</v>
      </c>
      <c r="J136" s="14">
        <v>45001</v>
      </c>
      <c r="K136" s="1">
        <v>433</v>
      </c>
      <c r="L136" s="1">
        <v>453</v>
      </c>
      <c r="M136" s="1">
        <v>427</v>
      </c>
      <c r="N136" s="1">
        <v>450.4</v>
      </c>
      <c r="O136" s="1">
        <f>((N136-K136)/K136)</f>
        <v>4.0184757505773619E-2</v>
      </c>
      <c r="S136" s="14">
        <v>45001</v>
      </c>
      <c r="T136" s="1">
        <v>3038.95</v>
      </c>
      <c r="U136" s="1">
        <v>3038.95</v>
      </c>
      <c r="V136" s="1">
        <v>2947.95</v>
      </c>
      <c r="W136" s="1">
        <v>2978.3</v>
      </c>
      <c r="X136" s="1">
        <f>((W136-T136)/T136)</f>
        <v>-1.9957551127856542E-2</v>
      </c>
      <c r="AB136" s="14">
        <v>45001</v>
      </c>
      <c r="AC136" s="1">
        <v>860.05</v>
      </c>
      <c r="AD136" s="1">
        <v>877.75</v>
      </c>
      <c r="AE136" s="1">
        <v>857.65</v>
      </c>
      <c r="AF136" s="1">
        <v>860.7</v>
      </c>
      <c r="AG136" s="1">
        <f>((AF136-AC136)/AC136)</f>
        <v>7.5577001337142138E-4</v>
      </c>
      <c r="AK136" s="14">
        <v>45001</v>
      </c>
      <c r="AL136" s="1">
        <v>4064.25</v>
      </c>
      <c r="AM136" s="1">
        <v>4082.65</v>
      </c>
      <c r="AN136" s="1">
        <v>4014.3</v>
      </c>
      <c r="AO136" s="1">
        <v>4025.75</v>
      </c>
      <c r="AP136" s="1">
        <f>((AO136-AL136)/AL136)</f>
        <v>-9.4728424678599994E-3</v>
      </c>
    </row>
    <row r="137" spans="1:42">
      <c r="A137" s="14">
        <v>45000</v>
      </c>
      <c r="B137" s="1">
        <v>708.95</v>
      </c>
      <c r="C137" s="1">
        <v>715</v>
      </c>
      <c r="D137" s="1">
        <v>700.1</v>
      </c>
      <c r="E137" s="1">
        <v>702.1</v>
      </c>
      <c r="F137" s="1">
        <f>(((E137-B137)/B137)*100)</f>
        <v>-0.96621764581423553</v>
      </c>
      <c r="J137" s="14">
        <v>45000</v>
      </c>
      <c r="K137" s="1">
        <v>436.55</v>
      </c>
      <c r="L137" s="1">
        <v>445.3</v>
      </c>
      <c r="M137" s="1">
        <v>433.5</v>
      </c>
      <c r="N137" s="1">
        <v>434.85</v>
      </c>
      <c r="O137" s="1">
        <f>((N137-K137)/K137)</f>
        <v>-3.8941701981445162E-3</v>
      </c>
      <c r="S137" s="14">
        <v>45000</v>
      </c>
      <c r="T137" s="1">
        <v>3084.4</v>
      </c>
      <c r="U137" s="1">
        <v>3084.4</v>
      </c>
      <c r="V137" s="1">
        <v>2981.65</v>
      </c>
      <c r="W137" s="1">
        <v>2989.55</v>
      </c>
      <c r="X137" s="1">
        <f>((W137-T137)/T137)</f>
        <v>-3.0751523797172841E-2</v>
      </c>
      <c r="AB137" s="14">
        <v>45000</v>
      </c>
      <c r="AC137" s="1">
        <v>882.2</v>
      </c>
      <c r="AD137" s="1">
        <v>889.3</v>
      </c>
      <c r="AE137" s="1">
        <v>866.05</v>
      </c>
      <c r="AF137" s="1">
        <v>873</v>
      </c>
      <c r="AG137" s="1">
        <f>((AF137-AC137)/AC137)</f>
        <v>-1.0428474268873323E-2</v>
      </c>
      <c r="AK137" s="14">
        <v>45000</v>
      </c>
      <c r="AL137" s="1">
        <v>4134.95</v>
      </c>
      <c r="AM137" s="1">
        <v>4134.95</v>
      </c>
      <c r="AN137" s="1">
        <v>4002</v>
      </c>
      <c r="AO137" s="1">
        <v>4071.5</v>
      </c>
      <c r="AP137" s="1">
        <f>((AO137-AL137)/AL137)</f>
        <v>-1.5344804653018736E-2</v>
      </c>
    </row>
    <row r="138" spans="1:42">
      <c r="A138" s="14">
        <v>44999</v>
      </c>
      <c r="B138" s="1">
        <v>703.35</v>
      </c>
      <c r="C138" s="1">
        <v>708</v>
      </c>
      <c r="D138" s="1">
        <v>687.95</v>
      </c>
      <c r="E138" s="1">
        <v>698.15</v>
      </c>
      <c r="F138" s="1">
        <f>(((E138-B138)/B138)*100)</f>
        <v>-0.73931897348404707</v>
      </c>
      <c r="J138" s="14">
        <v>44999</v>
      </c>
      <c r="K138" s="1">
        <v>443</v>
      </c>
      <c r="L138" s="1">
        <v>445.55</v>
      </c>
      <c r="M138" s="1">
        <v>432.6</v>
      </c>
      <c r="N138" s="1">
        <v>435.1</v>
      </c>
      <c r="O138" s="1">
        <f>((N138-K138)/K138)</f>
        <v>-1.7832957110609428E-2</v>
      </c>
      <c r="S138" s="14">
        <v>44999</v>
      </c>
      <c r="T138" s="1">
        <v>3000.05</v>
      </c>
      <c r="U138" s="1">
        <v>3067</v>
      </c>
      <c r="V138" s="1">
        <v>2970.35</v>
      </c>
      <c r="W138" s="1">
        <v>3044.25</v>
      </c>
      <c r="X138" s="1">
        <f>((W138-T138)/T138)</f>
        <v>1.4733087781870241E-2</v>
      </c>
      <c r="AB138" s="14">
        <v>44999</v>
      </c>
      <c r="AC138" s="1">
        <v>865.95</v>
      </c>
      <c r="AD138" s="1">
        <v>888.25</v>
      </c>
      <c r="AE138" s="1">
        <v>865.95</v>
      </c>
      <c r="AF138" s="1">
        <v>881.7</v>
      </c>
      <c r="AG138" s="1">
        <f>((AF138-AC138)/AC138)</f>
        <v>1.8188117096830068E-2</v>
      </c>
      <c r="AK138" s="14">
        <v>44999</v>
      </c>
      <c r="AL138" s="1">
        <v>4121.8</v>
      </c>
      <c r="AM138" s="1">
        <v>4131.6000000000004</v>
      </c>
      <c r="AN138" s="1">
        <v>4049</v>
      </c>
      <c r="AO138" s="1">
        <v>4056.9</v>
      </c>
      <c r="AP138" s="1">
        <f>((AO138-AL138)/AL138)</f>
        <v>-1.5745548061526539E-2</v>
      </c>
    </row>
    <row r="139" spans="1:42">
      <c r="A139" s="14">
        <v>44998</v>
      </c>
      <c r="B139" s="1">
        <v>709</v>
      </c>
      <c r="C139" s="1">
        <v>718.5</v>
      </c>
      <c r="D139" s="1">
        <v>702.55</v>
      </c>
      <c r="E139" s="1">
        <v>705</v>
      </c>
      <c r="F139" s="1">
        <f>(((E139-B139)/B139)*100)</f>
        <v>-0.56417489421720735</v>
      </c>
      <c r="J139" s="14">
        <v>44998</v>
      </c>
      <c r="K139" s="1">
        <v>444</v>
      </c>
      <c r="L139" s="1">
        <v>446.8</v>
      </c>
      <c r="M139" s="1">
        <v>436.15</v>
      </c>
      <c r="N139" s="1">
        <v>442.5</v>
      </c>
      <c r="O139" s="1">
        <f>((N139-K139)/K139)</f>
        <v>-3.3783783783783786E-3</v>
      </c>
      <c r="S139" s="14">
        <v>44998</v>
      </c>
      <c r="T139" s="1">
        <v>3100</v>
      </c>
      <c r="U139" s="1">
        <v>3115.7</v>
      </c>
      <c r="V139" s="1">
        <v>2997.35</v>
      </c>
      <c r="W139" s="1">
        <v>3014.1</v>
      </c>
      <c r="X139" s="1">
        <f>((W139-T139)/T139)</f>
        <v>-2.7709677419354869E-2</v>
      </c>
      <c r="AB139" s="14">
        <v>44998</v>
      </c>
      <c r="AC139" s="1">
        <v>902.05</v>
      </c>
      <c r="AD139" s="1">
        <v>914.5</v>
      </c>
      <c r="AE139" s="1">
        <v>875</v>
      </c>
      <c r="AF139" s="1">
        <v>879</v>
      </c>
      <c r="AG139" s="1">
        <f>((AF139-AC139)/AC139)</f>
        <v>-2.555290726678117E-2</v>
      </c>
      <c r="AK139" s="14">
        <v>44998</v>
      </c>
      <c r="AL139" s="1">
        <v>4122.55</v>
      </c>
      <c r="AM139" s="1">
        <v>4150</v>
      </c>
      <c r="AN139" s="1">
        <v>4094.75</v>
      </c>
      <c r="AO139" s="1">
        <v>4101.95</v>
      </c>
      <c r="AP139" s="1">
        <f>((AO139-AL139)/AL139)</f>
        <v>-4.9969072540054973E-3</v>
      </c>
    </row>
    <row r="140" spans="1:42">
      <c r="A140" s="14">
        <v>44995</v>
      </c>
      <c r="B140" s="1">
        <v>710</v>
      </c>
      <c r="C140" s="1">
        <v>714.65</v>
      </c>
      <c r="D140" s="1">
        <v>705.15</v>
      </c>
      <c r="E140" s="1">
        <v>711.85</v>
      </c>
      <c r="F140" s="1">
        <f>(((E140-B140)/B140)*100)</f>
        <v>0.26056338028169335</v>
      </c>
      <c r="J140" s="14">
        <v>44995</v>
      </c>
      <c r="K140" s="1">
        <v>440</v>
      </c>
      <c r="L140" s="1">
        <v>454.3</v>
      </c>
      <c r="M140" s="1">
        <v>440</v>
      </c>
      <c r="N140" s="1">
        <v>445.75</v>
      </c>
      <c r="O140" s="1">
        <f>((N140-K140)/K140)</f>
        <v>1.3068181818181817E-2</v>
      </c>
      <c r="S140" s="14">
        <v>44995</v>
      </c>
      <c r="T140" s="1">
        <v>3097</v>
      </c>
      <c r="U140" s="1">
        <v>3112</v>
      </c>
      <c r="V140" s="1">
        <v>3040</v>
      </c>
      <c r="W140" s="1">
        <v>3106.8</v>
      </c>
      <c r="X140" s="1">
        <f>((W140-T140)/T140)</f>
        <v>3.1643525992896939E-3</v>
      </c>
      <c r="AB140" s="14">
        <v>44995</v>
      </c>
      <c r="AC140" s="1">
        <v>913.8</v>
      </c>
      <c r="AD140" s="1">
        <v>918.45</v>
      </c>
      <c r="AE140" s="1">
        <v>902.4</v>
      </c>
      <c r="AF140" s="1">
        <v>915.05</v>
      </c>
      <c r="AG140" s="1">
        <f>((AF140-AC140)/AC140)</f>
        <v>1.3679142044210988E-3</v>
      </c>
      <c r="AK140" s="14">
        <v>44995</v>
      </c>
      <c r="AL140" s="1">
        <v>4141</v>
      </c>
      <c r="AM140" s="1">
        <v>4164.95</v>
      </c>
      <c r="AN140" s="1">
        <v>4105.2</v>
      </c>
      <c r="AO140" s="1">
        <v>4139.6499999999996</v>
      </c>
      <c r="AP140" s="1">
        <f>((AO140-AL140)/AL140)</f>
        <v>-3.2600821057724312E-4</v>
      </c>
    </row>
    <row r="141" spans="1:42">
      <c r="A141" s="14">
        <v>44994</v>
      </c>
      <c r="B141" s="1">
        <v>717.2</v>
      </c>
      <c r="C141" s="1">
        <v>722.9</v>
      </c>
      <c r="D141" s="1">
        <v>711</v>
      </c>
      <c r="E141" s="1">
        <v>712</v>
      </c>
      <c r="F141" s="1">
        <f>(((E141-B141)/B141)*100)</f>
        <v>-0.72504182933631423</v>
      </c>
      <c r="J141" s="14">
        <v>44994</v>
      </c>
      <c r="K141" s="1">
        <v>453.5</v>
      </c>
      <c r="L141" s="1">
        <v>457.35</v>
      </c>
      <c r="M141" s="1">
        <v>445.6</v>
      </c>
      <c r="N141" s="1">
        <v>447.35</v>
      </c>
      <c r="O141" s="1">
        <f>((N141-K141)/K141)</f>
        <v>-1.3561190738698957E-2</v>
      </c>
      <c r="S141" s="14">
        <v>44994</v>
      </c>
      <c r="T141" s="1">
        <v>3125</v>
      </c>
      <c r="U141" s="1">
        <v>3168.75</v>
      </c>
      <c r="V141" s="1">
        <v>3090.5</v>
      </c>
      <c r="W141" s="1">
        <v>3097.6</v>
      </c>
      <c r="X141" s="1">
        <f>((W141-T141)/T141)</f>
        <v>-8.7680000000000292E-3</v>
      </c>
      <c r="AB141" s="14">
        <v>44994</v>
      </c>
      <c r="AC141" s="1">
        <v>923.05</v>
      </c>
      <c r="AD141" s="1">
        <v>935.65</v>
      </c>
      <c r="AE141" s="1">
        <v>918</v>
      </c>
      <c r="AF141" s="1">
        <v>921.2</v>
      </c>
      <c r="AG141" s="1">
        <f>((AF141-AC141)/AC141)</f>
        <v>-2.0042251232326625E-3</v>
      </c>
      <c r="AK141" s="14">
        <v>44994</v>
      </c>
      <c r="AL141" s="1">
        <v>4153.5</v>
      </c>
      <c r="AM141" s="1">
        <v>4187.05</v>
      </c>
      <c r="AN141" s="1">
        <v>4135</v>
      </c>
      <c r="AO141" s="1">
        <v>4145.8</v>
      </c>
      <c r="AP141" s="1">
        <f>((AO141-AL141)/AL141)</f>
        <v>-1.8538581918863171E-3</v>
      </c>
    </row>
    <row r="142" spans="1:42">
      <c r="A142" s="14">
        <v>44993</v>
      </c>
      <c r="B142" s="1">
        <v>705</v>
      </c>
      <c r="C142" s="1">
        <v>717.75</v>
      </c>
      <c r="D142" s="1">
        <v>703.7</v>
      </c>
      <c r="E142" s="1">
        <v>716.5</v>
      </c>
      <c r="F142" s="1">
        <f>(((E142-B142)/B142)*100)</f>
        <v>1.6312056737588652</v>
      </c>
      <c r="J142" s="14">
        <v>44993</v>
      </c>
      <c r="K142" s="1">
        <v>447.8</v>
      </c>
      <c r="L142" s="1">
        <v>457.4</v>
      </c>
      <c r="M142" s="1">
        <v>447.8</v>
      </c>
      <c r="N142" s="1">
        <v>455.3</v>
      </c>
      <c r="O142" s="1">
        <f>((N142-K142)/K142)</f>
        <v>1.6748548459133542E-2</v>
      </c>
      <c r="S142" s="14">
        <v>44993</v>
      </c>
      <c r="T142" s="1">
        <v>3100</v>
      </c>
      <c r="U142" s="1">
        <v>3131.1</v>
      </c>
      <c r="V142" s="1">
        <v>3076.85</v>
      </c>
      <c r="W142" s="1">
        <v>3123.6</v>
      </c>
      <c r="X142" s="1">
        <f>((W142-T142)/T142)</f>
        <v>7.612903225806422E-3</v>
      </c>
      <c r="AB142" s="14">
        <v>44993</v>
      </c>
      <c r="AC142" s="1">
        <v>930.05</v>
      </c>
      <c r="AD142" s="1">
        <v>936.8</v>
      </c>
      <c r="AE142" s="1">
        <v>923</v>
      </c>
      <c r="AF142" s="1">
        <v>928.95</v>
      </c>
      <c r="AG142" s="1">
        <f>((AF142-AC142)/AC142)</f>
        <v>-1.1827321111767207E-3</v>
      </c>
      <c r="AK142" s="14">
        <v>44993</v>
      </c>
      <c r="AL142" s="1">
        <v>4235.8999999999996</v>
      </c>
      <c r="AM142" s="1">
        <v>4235.8999999999996</v>
      </c>
      <c r="AN142" s="1">
        <v>4132.8</v>
      </c>
      <c r="AO142" s="1">
        <v>4152.6499999999996</v>
      </c>
      <c r="AP142" s="1">
        <f>((AO142-AL142)/AL142)</f>
        <v>-1.9653438466441606E-2</v>
      </c>
    </row>
    <row r="143" spans="1:42">
      <c r="A143" s="14">
        <v>44991</v>
      </c>
      <c r="B143" s="1">
        <v>711.65</v>
      </c>
      <c r="C143" s="1">
        <v>718.4</v>
      </c>
      <c r="D143" s="1">
        <v>709.2</v>
      </c>
      <c r="E143" s="1">
        <v>711.2</v>
      </c>
      <c r="F143" s="1">
        <f>(((E143-B143)/B143)*100)</f>
        <v>-6.3233330991348535E-2</v>
      </c>
      <c r="J143" s="14">
        <v>44991</v>
      </c>
      <c r="K143" s="1">
        <v>440</v>
      </c>
      <c r="L143" s="1">
        <v>466.95</v>
      </c>
      <c r="M143" s="1">
        <v>440</v>
      </c>
      <c r="N143" s="1">
        <v>456.65</v>
      </c>
      <c r="O143" s="1">
        <f>((N143-K143)/K143)</f>
        <v>3.7840909090909036E-2</v>
      </c>
      <c r="S143" s="14">
        <v>44991</v>
      </c>
      <c r="T143" s="1">
        <v>3110.65</v>
      </c>
      <c r="U143" s="1">
        <v>3129.35</v>
      </c>
      <c r="V143" s="1">
        <v>3085</v>
      </c>
      <c r="W143" s="1">
        <v>3093.05</v>
      </c>
      <c r="X143" s="1">
        <f>((W143-T143)/T143)</f>
        <v>-5.6579814508221464E-3</v>
      </c>
      <c r="AB143" s="14">
        <v>44991</v>
      </c>
      <c r="AC143" s="1">
        <v>907.45</v>
      </c>
      <c r="AD143" s="1">
        <v>939.5</v>
      </c>
      <c r="AE143" s="1">
        <v>907.4</v>
      </c>
      <c r="AF143" s="1">
        <v>933.3</v>
      </c>
      <c r="AG143" s="1">
        <f>((AF143-AC143)/AC143)</f>
        <v>2.8486417984461852E-2</v>
      </c>
      <c r="AK143" s="14">
        <v>44991</v>
      </c>
      <c r="AL143" s="1">
        <v>4269.95</v>
      </c>
      <c r="AM143" s="1">
        <v>4269.95</v>
      </c>
      <c r="AN143" s="1">
        <v>4180.05</v>
      </c>
      <c r="AO143" s="1">
        <v>4189.8500000000004</v>
      </c>
      <c r="AP143" s="1">
        <f>((AO143-AL143)/AL143)</f>
        <v>-1.8759001861848371E-2</v>
      </c>
    </row>
    <row r="144" spans="1:42">
      <c r="A144" s="14">
        <v>44988</v>
      </c>
      <c r="B144" s="1">
        <v>715.75</v>
      </c>
      <c r="C144" s="1">
        <v>715.75</v>
      </c>
      <c r="D144" s="1">
        <v>705</v>
      </c>
      <c r="E144" s="1">
        <v>710.55</v>
      </c>
      <c r="F144" s="1">
        <f>(((E144-B144)/B144)*100)</f>
        <v>-0.72651065316102625</v>
      </c>
      <c r="J144" s="14">
        <v>44988</v>
      </c>
      <c r="K144" s="1">
        <v>445</v>
      </c>
      <c r="L144" s="1">
        <v>452</v>
      </c>
      <c r="M144" s="1">
        <v>445</v>
      </c>
      <c r="N144" s="1">
        <v>449.9</v>
      </c>
      <c r="O144" s="1">
        <f>((N144-K144)/K144)</f>
        <v>1.1011235955056129E-2</v>
      </c>
      <c r="S144" s="14">
        <v>44988</v>
      </c>
      <c r="T144" s="1">
        <v>3114.2</v>
      </c>
      <c r="U144" s="1">
        <v>3134.35</v>
      </c>
      <c r="V144" s="1">
        <v>3077</v>
      </c>
      <c r="W144" s="1">
        <v>3104.35</v>
      </c>
      <c r="X144" s="1">
        <f>((W144-T144)/T144)</f>
        <v>-3.1629310898464804E-3</v>
      </c>
      <c r="AB144" s="14">
        <v>44988</v>
      </c>
      <c r="AC144" s="1">
        <v>905.1</v>
      </c>
      <c r="AD144" s="1">
        <v>910.3</v>
      </c>
      <c r="AE144" s="1">
        <v>898.8</v>
      </c>
      <c r="AF144" s="1">
        <v>907.45</v>
      </c>
      <c r="AG144" s="1">
        <f>((AF144-AC144)/AC144)</f>
        <v>2.596398188045545E-3</v>
      </c>
      <c r="AK144" s="14">
        <v>44988</v>
      </c>
      <c r="AL144" s="1">
        <v>4284.95</v>
      </c>
      <c r="AM144" s="1">
        <v>4284.95</v>
      </c>
      <c r="AN144" s="1">
        <v>4212.25</v>
      </c>
      <c r="AO144" s="1">
        <v>4223.3500000000004</v>
      </c>
      <c r="AP144" s="1">
        <f>((AO144-AL144)/AL144)</f>
        <v>-1.437589703497111E-2</v>
      </c>
    </row>
    <row r="145" spans="1:42">
      <c r="A145" s="14">
        <v>44987</v>
      </c>
      <c r="B145" s="1">
        <v>713.2</v>
      </c>
      <c r="C145" s="1">
        <v>715.15</v>
      </c>
      <c r="D145" s="1">
        <v>705</v>
      </c>
      <c r="E145" s="1">
        <v>706.6</v>
      </c>
      <c r="F145" s="1">
        <f>(((E145-B145)/B145)*100)</f>
        <v>-0.92540661805945346</v>
      </c>
      <c r="J145" s="14">
        <v>44987</v>
      </c>
      <c r="K145" s="1">
        <v>447</v>
      </c>
      <c r="L145" s="1">
        <v>451.35</v>
      </c>
      <c r="M145" s="1">
        <v>442.75</v>
      </c>
      <c r="N145" s="1">
        <v>447.55</v>
      </c>
      <c r="O145" s="1">
        <f>((N145-K145)/K145)</f>
        <v>1.2304250559284371E-3</v>
      </c>
      <c r="S145" s="14">
        <v>44987</v>
      </c>
      <c r="T145" s="1">
        <v>3137</v>
      </c>
      <c r="U145" s="1">
        <v>3157.9</v>
      </c>
      <c r="V145" s="1">
        <v>3081.25</v>
      </c>
      <c r="W145" s="1">
        <v>3089.05</v>
      </c>
      <c r="X145" s="1">
        <f>((W145-T145)/T145)</f>
        <v>-1.5285304430984959E-2</v>
      </c>
      <c r="AB145" s="14">
        <v>44987</v>
      </c>
      <c r="AC145" s="1">
        <v>913.05</v>
      </c>
      <c r="AD145" s="1">
        <v>917.3</v>
      </c>
      <c r="AE145" s="1">
        <v>901.65</v>
      </c>
      <c r="AF145" s="1">
        <v>903.55</v>
      </c>
      <c r="AG145" s="1">
        <f>((AF145-AC145)/AC145)</f>
        <v>-1.0404687585564865E-2</v>
      </c>
      <c r="AK145" s="14">
        <v>44987</v>
      </c>
      <c r="AL145" s="1">
        <v>4282.75</v>
      </c>
      <c r="AM145" s="1">
        <v>4295.2</v>
      </c>
      <c r="AN145" s="1">
        <v>4227.8</v>
      </c>
      <c r="AO145" s="1">
        <v>4234.95</v>
      </c>
      <c r="AP145" s="1">
        <f>((AO145-AL145)/AL145)</f>
        <v>-1.1161053061701053E-2</v>
      </c>
    </row>
    <row r="146" spans="1:42">
      <c r="A146" s="14">
        <v>44986</v>
      </c>
      <c r="B146" s="1">
        <v>696.05</v>
      </c>
      <c r="C146" s="1">
        <v>714.45</v>
      </c>
      <c r="D146" s="1">
        <v>695</v>
      </c>
      <c r="E146" s="1">
        <v>713.2</v>
      </c>
      <c r="F146" s="1">
        <f>(((E146-B146)/B146)*100)</f>
        <v>2.4639034552115642</v>
      </c>
      <c r="J146" s="14">
        <v>44986</v>
      </c>
      <c r="K146" s="1">
        <v>442</v>
      </c>
      <c r="L146" s="1">
        <v>455.95</v>
      </c>
      <c r="M146" s="1">
        <v>442</v>
      </c>
      <c r="N146" s="1">
        <v>446.05</v>
      </c>
      <c r="O146" s="1">
        <f>((N146-K146)/K146)</f>
        <v>9.1628959276018364E-3</v>
      </c>
      <c r="S146" s="14">
        <v>44986</v>
      </c>
      <c r="T146" s="1">
        <v>3100.05</v>
      </c>
      <c r="U146" s="1">
        <v>3145</v>
      </c>
      <c r="V146" s="1">
        <v>3068</v>
      </c>
      <c r="W146" s="1">
        <v>3136</v>
      </c>
      <c r="X146" s="1">
        <f>((W146-T146)/T146)</f>
        <v>1.1596587151820072E-2</v>
      </c>
      <c r="AB146" s="14">
        <v>44986</v>
      </c>
      <c r="AC146" s="1">
        <v>894.8</v>
      </c>
      <c r="AD146" s="1">
        <v>916</v>
      </c>
      <c r="AE146" s="1">
        <v>892.65</v>
      </c>
      <c r="AF146" s="1">
        <v>913.55</v>
      </c>
      <c r="AG146" s="1">
        <f>((AF146-AC146)/AC146)</f>
        <v>2.0954403218596335E-2</v>
      </c>
      <c r="AK146" s="14">
        <v>44986</v>
      </c>
      <c r="AL146" s="1">
        <v>4261.95</v>
      </c>
      <c r="AM146" s="1">
        <v>4307.6499999999996</v>
      </c>
      <c r="AN146" s="1">
        <v>4261.6000000000004</v>
      </c>
      <c r="AO146" s="1">
        <v>4275.6000000000004</v>
      </c>
      <c r="AP146" s="1">
        <f>((AO146-AL146)/AL146)</f>
        <v>3.2027593003204043E-3</v>
      </c>
    </row>
    <row r="147" spans="1:42">
      <c r="A147" s="14">
        <v>44985</v>
      </c>
      <c r="B147" s="1">
        <v>709</v>
      </c>
      <c r="C147" s="1">
        <v>710.7</v>
      </c>
      <c r="D147" s="1">
        <v>693.05</v>
      </c>
      <c r="E147" s="1">
        <v>694.2</v>
      </c>
      <c r="F147" s="1">
        <f>(((E147-B147)/B147)*100)</f>
        <v>-2.0874471086036608</v>
      </c>
      <c r="J147" s="14">
        <v>44985</v>
      </c>
      <c r="K147" s="1">
        <v>440</v>
      </c>
      <c r="L147" s="1">
        <v>453</v>
      </c>
      <c r="M147" s="1">
        <v>434.7</v>
      </c>
      <c r="N147" s="1">
        <v>445.45</v>
      </c>
      <c r="O147" s="1">
        <f>((N147-K147)/K147)</f>
        <v>1.238636363636361E-2</v>
      </c>
      <c r="S147" s="14">
        <v>44985</v>
      </c>
      <c r="T147" s="1">
        <v>3035.2</v>
      </c>
      <c r="U147" s="1">
        <v>3129.55</v>
      </c>
      <c r="V147" s="1">
        <v>3010.8</v>
      </c>
      <c r="W147" s="1">
        <v>3097.2</v>
      </c>
      <c r="X147" s="1">
        <f>((W147-T147)/T147)</f>
        <v>2.0426989984185559E-2</v>
      </c>
      <c r="AB147" s="14">
        <v>44985</v>
      </c>
      <c r="AC147" s="1">
        <v>895.75</v>
      </c>
      <c r="AD147" s="1">
        <v>911.4</v>
      </c>
      <c r="AE147" s="1">
        <v>894.9</v>
      </c>
      <c r="AF147" s="1">
        <v>898.8</v>
      </c>
      <c r="AG147" s="1">
        <f>((AF147-AC147)/AC147)</f>
        <v>3.404967903991018E-3</v>
      </c>
      <c r="AK147" s="14">
        <v>44985</v>
      </c>
      <c r="AL147" s="1">
        <v>4389.1000000000004</v>
      </c>
      <c r="AM147" s="1">
        <v>4402</v>
      </c>
      <c r="AN147" s="1">
        <v>4234</v>
      </c>
      <c r="AO147" s="1">
        <v>4268.5</v>
      </c>
      <c r="AP147" s="1">
        <f>((AO147-AL147)/AL147)</f>
        <v>-2.7477159326513487E-2</v>
      </c>
    </row>
    <row r="148" spans="1:42">
      <c r="A148" s="14">
        <v>44984</v>
      </c>
      <c r="B148" s="1">
        <v>732.7</v>
      </c>
      <c r="C148" s="1">
        <v>736.6</v>
      </c>
      <c r="D148" s="1">
        <v>704.65</v>
      </c>
      <c r="E148" s="1">
        <v>708.35</v>
      </c>
      <c r="F148" s="1">
        <f>(((E148-B148)/B148)*100)</f>
        <v>-3.3233246895045747</v>
      </c>
      <c r="J148" s="14">
        <v>44984</v>
      </c>
      <c r="K148" s="1">
        <v>440.75</v>
      </c>
      <c r="L148" s="1">
        <v>447</v>
      </c>
      <c r="M148" s="1">
        <v>436.65</v>
      </c>
      <c r="N148" s="1">
        <v>438.4</v>
      </c>
      <c r="O148" s="1">
        <f>((N148-K148)/K148)</f>
        <v>-5.3318207600681171E-3</v>
      </c>
      <c r="S148" s="14">
        <v>44984</v>
      </c>
      <c r="T148" s="1">
        <v>3104.95</v>
      </c>
      <c r="U148" s="1">
        <v>3116.95</v>
      </c>
      <c r="V148" s="1">
        <v>3014.95</v>
      </c>
      <c r="W148" s="1">
        <v>3025.25</v>
      </c>
      <c r="X148" s="1">
        <f>((W148-T148)/T148)</f>
        <v>-2.5668690317074291E-2</v>
      </c>
      <c r="AB148" s="14">
        <v>44984</v>
      </c>
      <c r="AC148" s="1">
        <v>883.95</v>
      </c>
      <c r="AD148" s="1">
        <v>896.25</v>
      </c>
      <c r="AE148" s="1">
        <v>878.8</v>
      </c>
      <c r="AF148" s="1">
        <v>891.35</v>
      </c>
      <c r="AG148" s="1">
        <f>((AF148-AC148)/AC148)</f>
        <v>8.371514225917729E-3</v>
      </c>
      <c r="AK148" s="14">
        <v>44984</v>
      </c>
      <c r="AL148" s="1">
        <v>4438.8500000000004</v>
      </c>
      <c r="AM148" s="1">
        <v>4459.25</v>
      </c>
      <c r="AN148" s="1">
        <v>4382.1000000000004</v>
      </c>
      <c r="AO148" s="1">
        <v>4392.3500000000004</v>
      </c>
      <c r="AP148" s="1">
        <f>((AO148-AL148)/AL148)</f>
        <v>-1.0475686270092478E-2</v>
      </c>
    </row>
    <row r="149" spans="1:42">
      <c r="A149" s="14">
        <v>44981</v>
      </c>
      <c r="B149" s="1">
        <v>747.05</v>
      </c>
      <c r="C149" s="1">
        <v>754.85</v>
      </c>
      <c r="D149" s="1">
        <v>736.45</v>
      </c>
      <c r="E149" s="1">
        <v>738.4</v>
      </c>
      <c r="F149" s="1">
        <f>(((E149-B149)/B149)*100)</f>
        <v>-1.1578876915869056</v>
      </c>
      <c r="J149" s="14">
        <v>44981</v>
      </c>
      <c r="K149" s="1">
        <v>451.6</v>
      </c>
      <c r="L149" s="1">
        <v>463.7</v>
      </c>
      <c r="M149" s="1">
        <v>442.5</v>
      </c>
      <c r="N149" s="1">
        <v>446.05</v>
      </c>
      <c r="O149" s="1">
        <f>((N149-K149)/K149)</f>
        <v>-1.2289636846767074E-2</v>
      </c>
      <c r="S149" s="14">
        <v>44981</v>
      </c>
      <c r="T149" s="1">
        <v>3179.95</v>
      </c>
      <c r="U149" s="1">
        <v>3182.7</v>
      </c>
      <c r="V149" s="1">
        <v>3100</v>
      </c>
      <c r="W149" s="1">
        <v>3114.75</v>
      </c>
      <c r="X149" s="1">
        <f>((W149-T149)/T149)</f>
        <v>-2.0503467035645158E-2</v>
      </c>
      <c r="AB149" s="14">
        <v>44981</v>
      </c>
      <c r="AC149" s="1">
        <v>886.75</v>
      </c>
      <c r="AD149" s="1">
        <v>891.45</v>
      </c>
      <c r="AE149" s="1">
        <v>885</v>
      </c>
      <c r="AF149" s="1">
        <v>888.1</v>
      </c>
      <c r="AG149" s="1">
        <f>((AF149-AC149)/AC149)</f>
        <v>1.5224133070200427E-3</v>
      </c>
      <c r="AK149" s="14">
        <v>44981</v>
      </c>
      <c r="AL149" s="1">
        <v>4360.3</v>
      </c>
      <c r="AM149" s="1">
        <v>4474.45</v>
      </c>
      <c r="AN149" s="1">
        <v>4360.3</v>
      </c>
      <c r="AO149" s="1">
        <v>4438.8500000000004</v>
      </c>
      <c r="AP149" s="1">
        <f>((AO149-AL149)/AL149)</f>
        <v>1.8014815494346761E-2</v>
      </c>
    </row>
    <row r="150" spans="1:42">
      <c r="A150" s="14">
        <v>44980</v>
      </c>
      <c r="B150" s="1">
        <v>747.9</v>
      </c>
      <c r="C150" s="1">
        <v>756.5</v>
      </c>
      <c r="D150" s="1">
        <v>740.8</v>
      </c>
      <c r="E150" s="1">
        <v>745</v>
      </c>
      <c r="F150" s="1">
        <f>(((E150-B150)/B150)*100)</f>
        <v>-0.38775237331193707</v>
      </c>
      <c r="J150" s="14">
        <v>44980</v>
      </c>
      <c r="K150" s="1">
        <v>469.95</v>
      </c>
      <c r="L150" s="1">
        <v>474.5</v>
      </c>
      <c r="M150" s="1">
        <v>450.75</v>
      </c>
      <c r="N150" s="1">
        <v>452.05</v>
      </c>
      <c r="O150" s="1">
        <f>((N150-K150)/K150)</f>
        <v>-3.8089158421108583E-2</v>
      </c>
      <c r="S150" s="14">
        <v>44980</v>
      </c>
      <c r="T150" s="1">
        <v>3192.25</v>
      </c>
      <c r="U150" s="1">
        <v>3245.65</v>
      </c>
      <c r="V150" s="1">
        <v>3151.4</v>
      </c>
      <c r="W150" s="1">
        <v>3160.6</v>
      </c>
      <c r="X150" s="1">
        <f>((W150-T150)/T150)</f>
        <v>-9.9146370115122846E-3</v>
      </c>
      <c r="AB150" s="14">
        <v>44980</v>
      </c>
      <c r="AC150" s="1">
        <v>889.1</v>
      </c>
      <c r="AD150" s="1">
        <v>898</v>
      </c>
      <c r="AE150" s="1">
        <v>881.5</v>
      </c>
      <c r="AF150" s="1">
        <v>886.45</v>
      </c>
      <c r="AG150" s="1">
        <f>((AF150-AC150)/AC150)</f>
        <v>-2.9805421212461785E-3</v>
      </c>
      <c r="AK150" s="14">
        <v>44980</v>
      </c>
      <c r="AL150" s="1">
        <v>4399.6499999999996</v>
      </c>
      <c r="AM150" s="1">
        <v>4417.1000000000004</v>
      </c>
      <c r="AN150" s="1">
        <v>4382.1000000000004</v>
      </c>
      <c r="AO150" s="1">
        <v>4389.5</v>
      </c>
      <c r="AP150" s="1">
        <f>((AO150-AL150)/AL150)</f>
        <v>-2.3070016933164311E-3</v>
      </c>
    </row>
    <row r="151" spans="1:42">
      <c r="A151" s="14">
        <v>44979</v>
      </c>
      <c r="B151" s="1">
        <v>742.05</v>
      </c>
      <c r="C151" s="1">
        <v>748.6</v>
      </c>
      <c r="D151" s="1">
        <v>736.8</v>
      </c>
      <c r="E151" s="1">
        <v>739</v>
      </c>
      <c r="F151" s="1">
        <f>(((E151-B151)/B151)*100)</f>
        <v>-0.41102351593557773</v>
      </c>
      <c r="J151" s="14">
        <v>44979</v>
      </c>
      <c r="K151" s="1">
        <v>455.05</v>
      </c>
      <c r="L151" s="1">
        <v>465.15</v>
      </c>
      <c r="M151" s="1">
        <v>454.85</v>
      </c>
      <c r="N151" s="1">
        <v>461.75</v>
      </c>
      <c r="O151" s="1">
        <f>((N151-K151)/K151)</f>
        <v>1.4723656741017445E-2</v>
      </c>
      <c r="S151" s="14">
        <v>44979</v>
      </c>
      <c r="T151" s="1">
        <v>3250</v>
      </c>
      <c r="U151" s="1">
        <v>3262.35</v>
      </c>
      <c r="V151" s="1">
        <v>3179.9</v>
      </c>
      <c r="W151" s="1">
        <v>3230.65</v>
      </c>
      <c r="X151" s="1">
        <f>((W151-T151)/T151)</f>
        <v>-5.9538461538461256E-3</v>
      </c>
      <c r="AB151" s="14">
        <v>44979</v>
      </c>
      <c r="AC151" s="1">
        <v>884.35</v>
      </c>
      <c r="AD151" s="1">
        <v>903.55</v>
      </c>
      <c r="AE151" s="1">
        <v>884.35</v>
      </c>
      <c r="AF151" s="1">
        <v>890.05</v>
      </c>
      <c r="AG151" s="1">
        <f>((AF151-AC151)/AC151)</f>
        <v>6.4454118844348186E-3</v>
      </c>
      <c r="AK151" s="14">
        <v>44979</v>
      </c>
      <c r="AL151" s="1">
        <v>4426.55</v>
      </c>
      <c r="AM151" s="1">
        <v>4440</v>
      </c>
      <c r="AN151" s="1">
        <v>4386.05</v>
      </c>
      <c r="AO151" s="1">
        <v>4401</v>
      </c>
      <c r="AP151" s="1">
        <f>((AO151-AL151)/AL151)</f>
        <v>-5.7719894726141535E-3</v>
      </c>
    </row>
    <row r="152" spans="1:42">
      <c r="A152" s="14">
        <v>44978</v>
      </c>
      <c r="B152" s="1">
        <v>752.15</v>
      </c>
      <c r="C152" s="1">
        <v>763.65</v>
      </c>
      <c r="D152" s="1">
        <v>744.2</v>
      </c>
      <c r="E152" s="1">
        <v>746.5</v>
      </c>
      <c r="F152" s="1">
        <f>(((E152-B152)/B152)*100)</f>
        <v>-0.75117995080768163</v>
      </c>
      <c r="J152" s="14">
        <v>44978</v>
      </c>
      <c r="K152" s="1">
        <v>467</v>
      </c>
      <c r="L152" s="1">
        <v>471.45</v>
      </c>
      <c r="M152" s="1">
        <v>456</v>
      </c>
      <c r="N152" s="1">
        <v>459.6</v>
      </c>
      <c r="O152" s="1">
        <f>((N152-K152)/K152)</f>
        <v>-1.5845824411134853E-2</v>
      </c>
      <c r="S152" s="14">
        <v>44978</v>
      </c>
      <c r="T152" s="1">
        <v>3349.65</v>
      </c>
      <c r="U152" s="1">
        <v>3425.65</v>
      </c>
      <c r="V152" s="1">
        <v>3241.6</v>
      </c>
      <c r="W152" s="1">
        <v>3269.85</v>
      </c>
      <c r="X152" s="1">
        <f>((W152-T152)/T152)</f>
        <v>-2.3823384532712426E-2</v>
      </c>
      <c r="AB152" s="14">
        <v>44978</v>
      </c>
      <c r="AC152" s="1">
        <v>900.05</v>
      </c>
      <c r="AD152" s="1">
        <v>911.6</v>
      </c>
      <c r="AE152" s="1">
        <v>894.95</v>
      </c>
      <c r="AF152" s="1">
        <v>900.9</v>
      </c>
      <c r="AG152" s="1">
        <f>((AF152-AC152)/AC152)</f>
        <v>9.4439197822345736E-4</v>
      </c>
      <c r="AK152" s="14">
        <v>44978</v>
      </c>
      <c r="AL152" s="1">
        <v>4489.1499999999996</v>
      </c>
      <c r="AM152" s="1">
        <v>4489.1499999999996</v>
      </c>
      <c r="AN152" s="1">
        <v>4429.5</v>
      </c>
      <c r="AO152" s="1">
        <v>4441.7</v>
      </c>
      <c r="AP152" s="1">
        <f>((AO152-AL152)/AL152)</f>
        <v>-1.0569929719434597E-2</v>
      </c>
    </row>
    <row r="153" spans="1:42">
      <c r="A153" s="14">
        <v>44977</v>
      </c>
      <c r="B153" s="1">
        <v>764.45</v>
      </c>
      <c r="C153" s="1">
        <v>769.65</v>
      </c>
      <c r="D153" s="1">
        <v>755.1</v>
      </c>
      <c r="E153" s="1">
        <v>757.45</v>
      </c>
      <c r="F153" s="1">
        <f>(((E153-B153)/B153)*100)</f>
        <v>-0.91569101968735689</v>
      </c>
      <c r="J153" s="14">
        <v>44977</v>
      </c>
      <c r="K153" s="1">
        <v>428.55</v>
      </c>
      <c r="L153" s="1">
        <v>482</v>
      </c>
      <c r="M153" s="1">
        <v>428.55</v>
      </c>
      <c r="N153" s="1">
        <v>475.2</v>
      </c>
      <c r="O153" s="1">
        <f>((N153-K153)/K153)</f>
        <v>0.10885544277213854</v>
      </c>
      <c r="S153" s="14">
        <v>44977</v>
      </c>
      <c r="T153" s="1">
        <v>3290</v>
      </c>
      <c r="U153" s="1">
        <v>3345.05</v>
      </c>
      <c r="V153" s="1">
        <v>3248</v>
      </c>
      <c r="W153" s="1">
        <v>3336.6</v>
      </c>
      <c r="X153" s="1">
        <f>((W153-T153)/T153)</f>
        <v>1.4164133738601797E-2</v>
      </c>
      <c r="AB153" s="14">
        <v>44977</v>
      </c>
      <c r="AC153" s="1">
        <v>906.15</v>
      </c>
      <c r="AD153" s="1">
        <v>915</v>
      </c>
      <c r="AE153" s="1">
        <v>894</v>
      </c>
      <c r="AF153" s="1">
        <v>911.1</v>
      </c>
      <c r="AG153" s="1">
        <f>((AF153-AC153)/AC153)</f>
        <v>5.4626717430889425E-3</v>
      </c>
      <c r="AK153" s="14">
        <v>44977</v>
      </c>
      <c r="AL153" s="1">
        <v>4430.6000000000004</v>
      </c>
      <c r="AM153" s="1">
        <v>4560</v>
      </c>
      <c r="AN153" s="1">
        <v>4430.6000000000004</v>
      </c>
      <c r="AO153" s="1">
        <v>4471.3</v>
      </c>
      <c r="AP153" s="1">
        <f>((AO153-AL153)/AL153)</f>
        <v>9.1861147474382281E-3</v>
      </c>
    </row>
    <row r="154" spans="1:42">
      <c r="A154" s="14">
        <v>44974</v>
      </c>
      <c r="B154" s="1">
        <v>765.55</v>
      </c>
      <c r="C154" s="1">
        <v>780</v>
      </c>
      <c r="D154" s="1">
        <v>764.25</v>
      </c>
      <c r="E154" s="1">
        <v>770.25</v>
      </c>
      <c r="F154" s="1">
        <f>(((E154-B154)/B154)*100)</f>
        <v>0.61393769185553471</v>
      </c>
      <c r="J154" s="14">
        <v>44974</v>
      </c>
      <c r="K154" s="1">
        <v>436</v>
      </c>
      <c r="L154" s="1">
        <v>439.3</v>
      </c>
      <c r="M154" s="1">
        <v>424.3</v>
      </c>
      <c r="N154" s="1">
        <v>427</v>
      </c>
      <c r="O154" s="1">
        <f>((N154-K154)/K154)</f>
        <v>-2.0642201834862386E-2</v>
      </c>
      <c r="S154" s="14">
        <v>44974</v>
      </c>
      <c r="T154" s="1">
        <v>3385</v>
      </c>
      <c r="U154" s="1">
        <v>3415.6</v>
      </c>
      <c r="V154" s="1">
        <v>3274.6</v>
      </c>
      <c r="W154" s="1">
        <v>3291.5</v>
      </c>
      <c r="X154" s="1">
        <f>((W154-T154)/T154)</f>
        <v>-2.7621861152141804E-2</v>
      </c>
      <c r="AB154" s="14">
        <v>44974</v>
      </c>
      <c r="AC154" s="1">
        <v>913</v>
      </c>
      <c r="AD154" s="1">
        <v>913</v>
      </c>
      <c r="AE154" s="1">
        <v>903.6</v>
      </c>
      <c r="AF154" s="1">
        <v>905.85</v>
      </c>
      <c r="AG154" s="1">
        <f>((AF154-AC154)/AC154)</f>
        <v>-7.8313253012047938E-3</v>
      </c>
      <c r="AK154" s="14">
        <v>44974</v>
      </c>
      <c r="AL154" s="1">
        <v>4463.3999999999996</v>
      </c>
      <c r="AM154" s="1">
        <v>4524</v>
      </c>
      <c r="AN154" s="1">
        <v>4463.3999999999996</v>
      </c>
      <c r="AO154" s="1">
        <v>4511.8999999999996</v>
      </c>
      <c r="AP154" s="1">
        <f>((AO154-AL154)/AL154)</f>
        <v>1.0866155845319712E-2</v>
      </c>
    </row>
    <row r="155" spans="1:42">
      <c r="A155" s="14">
        <v>44973</v>
      </c>
      <c r="B155" s="1">
        <v>768.75</v>
      </c>
      <c r="C155" s="1">
        <v>773.65</v>
      </c>
      <c r="D155" s="1">
        <v>767.4</v>
      </c>
      <c r="E155" s="1">
        <v>769.8</v>
      </c>
      <c r="F155" s="1">
        <f>(((E155-B155)/B155)*100)</f>
        <v>0.13658536585365263</v>
      </c>
      <c r="J155" s="14">
        <v>44973</v>
      </c>
      <c r="K155" s="1">
        <v>436.25</v>
      </c>
      <c r="L155" s="1">
        <v>443.95</v>
      </c>
      <c r="M155" s="1">
        <v>433.75</v>
      </c>
      <c r="N155" s="1">
        <v>437.3</v>
      </c>
      <c r="O155" s="1">
        <f>((N155-K155)/K155)</f>
        <v>2.4068767908309715E-3</v>
      </c>
      <c r="S155" s="14">
        <v>44973</v>
      </c>
      <c r="T155" s="1">
        <v>3169.7</v>
      </c>
      <c r="U155" s="1">
        <v>3410.7</v>
      </c>
      <c r="V155" s="1">
        <v>3154.5</v>
      </c>
      <c r="W155" s="1">
        <v>3374.8</v>
      </c>
      <c r="X155" s="1">
        <f>((W155-T155)/T155)</f>
        <v>6.470643909518263E-2</v>
      </c>
      <c r="AB155" s="14">
        <v>44973</v>
      </c>
      <c r="AC155" s="1">
        <v>905.15</v>
      </c>
      <c r="AD155" s="1">
        <v>919.05</v>
      </c>
      <c r="AE155" s="1">
        <v>905.15</v>
      </c>
      <c r="AF155" s="1">
        <v>914.1</v>
      </c>
      <c r="AG155" s="1">
        <f>((AF155-AC155)/AC155)</f>
        <v>9.8878638899630392E-3</v>
      </c>
      <c r="AK155" s="14">
        <v>44973</v>
      </c>
      <c r="AL155" s="1">
        <v>4450.2</v>
      </c>
      <c r="AM155" s="1">
        <v>4509.8500000000004</v>
      </c>
      <c r="AN155" s="1">
        <v>4450.2</v>
      </c>
      <c r="AO155" s="1">
        <v>4481.7</v>
      </c>
      <c r="AP155" s="1">
        <f>((AO155-AL155)/AL155)</f>
        <v>7.0783335580423355E-3</v>
      </c>
    </row>
    <row r="156" spans="1:42">
      <c r="A156" s="14">
        <v>44972</v>
      </c>
      <c r="B156" s="1">
        <v>758</v>
      </c>
      <c r="C156" s="1">
        <v>770.55</v>
      </c>
      <c r="D156" s="1">
        <v>758</v>
      </c>
      <c r="E156" s="1">
        <v>769.3</v>
      </c>
      <c r="F156" s="1">
        <f>(((E156-B156)/B156)*100)</f>
        <v>1.4907651715039518</v>
      </c>
      <c r="J156" s="14">
        <v>44972</v>
      </c>
      <c r="K156" s="1">
        <v>440</v>
      </c>
      <c r="L156" s="1">
        <v>445.45</v>
      </c>
      <c r="M156" s="1">
        <v>439.25</v>
      </c>
      <c r="N156" s="1">
        <v>440.5</v>
      </c>
      <c r="O156" s="1">
        <f>((N156-K156)/K156)</f>
        <v>1.1363636363636363E-3</v>
      </c>
      <c r="S156" s="14">
        <v>44972</v>
      </c>
      <c r="T156" s="1">
        <v>3135.95</v>
      </c>
      <c r="U156" s="1">
        <v>3255.1</v>
      </c>
      <c r="V156" s="1">
        <v>3067.4</v>
      </c>
      <c r="W156" s="1">
        <v>3121.25</v>
      </c>
      <c r="X156" s="1">
        <f>((W156-T156)/T156)</f>
        <v>-4.6875747381175783E-3</v>
      </c>
      <c r="AB156" s="14">
        <v>44972</v>
      </c>
      <c r="AC156" s="1">
        <v>910</v>
      </c>
      <c r="AD156" s="1">
        <v>914.8</v>
      </c>
      <c r="AE156" s="1">
        <v>903</v>
      </c>
      <c r="AF156" s="1">
        <v>913.15</v>
      </c>
      <c r="AG156" s="1">
        <f>((AF156-AC156)/AC156)</f>
        <v>3.4615384615384365E-3</v>
      </c>
      <c r="AK156" s="14">
        <v>44972</v>
      </c>
      <c r="AL156" s="1">
        <v>4450.25</v>
      </c>
      <c r="AM156" s="1">
        <v>4495.3999999999996</v>
      </c>
      <c r="AN156" s="1">
        <v>4431.3</v>
      </c>
      <c r="AO156" s="1">
        <v>4491.1499999999996</v>
      </c>
      <c r="AP156" s="1">
        <f>((AO156-AL156)/AL156)</f>
        <v>9.190494916015873E-3</v>
      </c>
    </row>
    <row r="157" spans="1:42">
      <c r="A157" s="14">
        <v>44971</v>
      </c>
      <c r="B157" s="1">
        <v>731.05</v>
      </c>
      <c r="C157" s="1">
        <v>766.45</v>
      </c>
      <c r="D157" s="1">
        <v>731.05</v>
      </c>
      <c r="E157" s="1">
        <v>761.4</v>
      </c>
      <c r="F157" s="1">
        <f>(((E157-B157)/B157)*100)</f>
        <v>4.1515628206005095</v>
      </c>
      <c r="J157" s="14">
        <v>44971</v>
      </c>
      <c r="K157" s="1">
        <v>449</v>
      </c>
      <c r="L157" s="1">
        <v>450.65</v>
      </c>
      <c r="M157" s="1">
        <v>440.5</v>
      </c>
      <c r="N157" s="1">
        <v>442.3</v>
      </c>
      <c r="O157" s="1">
        <f>((N157-K157)/K157)</f>
        <v>-1.4922048997772804E-2</v>
      </c>
      <c r="S157" s="14">
        <v>44971</v>
      </c>
      <c r="T157" s="1">
        <v>3103</v>
      </c>
      <c r="U157" s="1">
        <v>3121.25</v>
      </c>
      <c r="V157" s="1">
        <v>3016.1</v>
      </c>
      <c r="W157" s="1">
        <v>3034.65</v>
      </c>
      <c r="X157" s="1">
        <f>((W157-T157)/T157)</f>
        <v>-2.2027070576861072E-2</v>
      </c>
      <c r="AB157" s="14">
        <v>44971</v>
      </c>
      <c r="AC157" s="1">
        <v>902.95</v>
      </c>
      <c r="AD157" s="1">
        <v>920.2</v>
      </c>
      <c r="AE157" s="1">
        <v>902.15</v>
      </c>
      <c r="AF157" s="1">
        <v>909.75</v>
      </c>
      <c r="AG157" s="1">
        <f>((AF157-AC157)/AC157)</f>
        <v>7.5308710338334948E-3</v>
      </c>
      <c r="AK157" s="14">
        <v>44971</v>
      </c>
      <c r="AL157" s="1">
        <v>4433.3</v>
      </c>
      <c r="AM157" s="1">
        <v>4489.6499999999996</v>
      </c>
      <c r="AN157" s="1">
        <v>4404.05</v>
      </c>
      <c r="AO157" s="1">
        <v>4457.75</v>
      </c>
      <c r="AP157" s="1">
        <f>((AO157-AL157)/AL157)</f>
        <v>5.5150790607447764E-3</v>
      </c>
    </row>
    <row r="158" spans="1:42">
      <c r="A158" s="14">
        <v>44970</v>
      </c>
      <c r="B158" s="1">
        <v>728</v>
      </c>
      <c r="C158" s="1">
        <v>736</v>
      </c>
      <c r="D158" s="1">
        <v>725.2</v>
      </c>
      <c r="E158" s="1">
        <v>733.65</v>
      </c>
      <c r="F158" s="1">
        <f>(((E158-B158)/B158)*100)</f>
        <v>0.77609890109889801</v>
      </c>
      <c r="J158" s="14">
        <v>44970</v>
      </c>
      <c r="K158" s="1">
        <v>448.55</v>
      </c>
      <c r="L158" s="1">
        <v>455.4</v>
      </c>
      <c r="M158" s="1">
        <v>442.5</v>
      </c>
      <c r="N158" s="1">
        <v>448.65</v>
      </c>
      <c r="O158" s="1">
        <f>((N158-K158)/K158)</f>
        <v>2.22940586333666E-4</v>
      </c>
      <c r="S158" s="14">
        <v>44970</v>
      </c>
      <c r="T158" s="1">
        <v>3101.05</v>
      </c>
      <c r="U158" s="1">
        <v>3173.5</v>
      </c>
      <c r="V158" s="1">
        <v>3080.25</v>
      </c>
      <c r="W158" s="1">
        <v>3117.85</v>
      </c>
      <c r="X158" s="1">
        <f>((W158-T158)/T158)</f>
        <v>5.4175198723012286E-3</v>
      </c>
      <c r="AB158" s="14">
        <v>44970</v>
      </c>
      <c r="AC158" s="1">
        <v>916.05</v>
      </c>
      <c r="AD158" s="1">
        <v>929.5</v>
      </c>
      <c r="AE158" s="1">
        <v>901.25</v>
      </c>
      <c r="AF158" s="1">
        <v>902.8</v>
      </c>
      <c r="AG158" s="1">
        <f>((AF158-AC158)/AC158)</f>
        <v>-1.4464275967469025E-2</v>
      </c>
      <c r="AK158" s="14">
        <v>44970</v>
      </c>
      <c r="AL158" s="1">
        <v>4489.25</v>
      </c>
      <c r="AM158" s="1">
        <v>4489.25</v>
      </c>
      <c r="AN158" s="1">
        <v>4410</v>
      </c>
      <c r="AO158" s="1">
        <v>4438.6499999999996</v>
      </c>
      <c r="AP158" s="1">
        <f>((AO158-AL158)/AL158)</f>
        <v>-1.1271370496185413E-2</v>
      </c>
    </row>
    <row r="159" spans="1:42">
      <c r="A159" s="14">
        <v>44967</v>
      </c>
      <c r="B159" s="1">
        <v>722.95</v>
      </c>
      <c r="C159" s="1">
        <v>728.9</v>
      </c>
      <c r="D159" s="1">
        <v>716.9</v>
      </c>
      <c r="E159" s="1">
        <v>726.75</v>
      </c>
      <c r="F159" s="1">
        <f>(((E159-B159)/B159)*100)</f>
        <v>0.52562417871221445</v>
      </c>
      <c r="J159" s="14">
        <v>44967</v>
      </c>
      <c r="K159" s="1">
        <v>452.95</v>
      </c>
      <c r="L159" s="1">
        <v>457</v>
      </c>
      <c r="M159" s="1">
        <v>445.3</v>
      </c>
      <c r="N159" s="1">
        <v>448.1</v>
      </c>
      <c r="O159" s="1">
        <f>((N159-K159)/K159)</f>
        <v>-1.0707583618500863E-2</v>
      </c>
      <c r="S159" s="14">
        <v>44967</v>
      </c>
      <c r="T159" s="1">
        <v>3210</v>
      </c>
      <c r="U159" s="1">
        <v>3218.5</v>
      </c>
      <c r="V159" s="1">
        <v>3119.35</v>
      </c>
      <c r="W159" s="1">
        <v>3132.25</v>
      </c>
      <c r="X159" s="1">
        <f>((W159-T159)/T159)</f>
        <v>-2.4221183800623054E-2</v>
      </c>
      <c r="AB159" s="14">
        <v>44967</v>
      </c>
      <c r="AC159" s="1">
        <v>918.5</v>
      </c>
      <c r="AD159" s="1">
        <v>932.05</v>
      </c>
      <c r="AE159" s="1">
        <v>914.75</v>
      </c>
      <c r="AF159" s="1">
        <v>925.6</v>
      </c>
      <c r="AG159" s="1">
        <f>((AF159-AC159)/AC159)</f>
        <v>7.7299945563418862E-3</v>
      </c>
      <c r="AK159" s="14">
        <v>44967</v>
      </c>
      <c r="AL159" s="1">
        <v>4458.8999999999996</v>
      </c>
      <c r="AM159" s="1">
        <v>4532.3500000000004</v>
      </c>
      <c r="AN159" s="1">
        <v>4456.7</v>
      </c>
      <c r="AO159" s="1">
        <v>4489.25</v>
      </c>
      <c r="AP159" s="1">
        <f>((AO159-AL159)/AL159)</f>
        <v>6.8066114961089878E-3</v>
      </c>
    </row>
    <row r="160" spans="1:42">
      <c r="A160" s="14">
        <v>44966</v>
      </c>
      <c r="B160" s="1">
        <v>721.95</v>
      </c>
      <c r="C160" s="1">
        <v>722.15</v>
      </c>
      <c r="D160" s="1">
        <v>714.35</v>
      </c>
      <c r="E160" s="1">
        <v>716.9</v>
      </c>
      <c r="F160" s="1">
        <f>(((E160-B160)/B160)*100)</f>
        <v>-0.69949442482167301</v>
      </c>
      <c r="J160" s="14">
        <v>44966</v>
      </c>
      <c r="K160" s="1">
        <v>455</v>
      </c>
      <c r="L160" s="1">
        <v>455</v>
      </c>
      <c r="M160" s="1">
        <v>443.9</v>
      </c>
      <c r="N160" s="1">
        <v>446.05</v>
      </c>
      <c r="O160" s="1">
        <f>((N160-K160)/K160)</f>
        <v>-1.9670329670329646E-2</v>
      </c>
      <c r="S160" s="14">
        <v>44966</v>
      </c>
      <c r="T160" s="1">
        <v>3119.6</v>
      </c>
      <c r="U160" s="1">
        <v>3205.3</v>
      </c>
      <c r="V160" s="1">
        <v>3119.6</v>
      </c>
      <c r="W160" s="1">
        <v>3193.85</v>
      </c>
      <c r="X160" s="1">
        <f>((W160-T160)/T160)</f>
        <v>2.3801128349788436E-2</v>
      </c>
      <c r="AB160" s="14">
        <v>44966</v>
      </c>
      <c r="AC160" s="1">
        <v>918.05</v>
      </c>
      <c r="AD160" s="1">
        <v>926.35</v>
      </c>
      <c r="AE160" s="1">
        <v>905.35</v>
      </c>
      <c r="AF160" s="1">
        <v>913.75</v>
      </c>
      <c r="AG160" s="1">
        <f>((AF160-AC160)/AC160)</f>
        <v>-4.6838407494144705E-3</v>
      </c>
      <c r="AK160" s="14">
        <v>44966</v>
      </c>
      <c r="AL160" s="1">
        <v>4465.55</v>
      </c>
      <c r="AM160" s="1">
        <v>4488.1000000000004</v>
      </c>
      <c r="AN160" s="1">
        <v>4421.1000000000004</v>
      </c>
      <c r="AO160" s="1">
        <v>4453.45</v>
      </c>
      <c r="AP160" s="1">
        <f>((AO160-AL160)/AL160)</f>
        <v>-2.7096326320386879E-3</v>
      </c>
    </row>
    <row r="161" spans="1:42">
      <c r="A161" s="14">
        <v>44965</v>
      </c>
      <c r="B161" s="1">
        <v>706.55</v>
      </c>
      <c r="C161" s="1">
        <v>723.55</v>
      </c>
      <c r="D161" s="1">
        <v>706.55</v>
      </c>
      <c r="E161" s="1">
        <v>722.35</v>
      </c>
      <c r="F161" s="1">
        <f>(((E161-B161)/B161)*100)</f>
        <v>2.2362182435779592</v>
      </c>
      <c r="J161" s="14">
        <v>44965</v>
      </c>
      <c r="K161" s="1">
        <v>431.75</v>
      </c>
      <c r="L161" s="1">
        <v>456.15</v>
      </c>
      <c r="M161" s="1">
        <v>431.75</v>
      </c>
      <c r="N161" s="1">
        <v>455.1</v>
      </c>
      <c r="O161" s="1">
        <f>((N161-K161)/K161)</f>
        <v>5.4082223508975152E-2</v>
      </c>
      <c r="S161" s="14">
        <v>44965</v>
      </c>
      <c r="T161" s="1">
        <v>3050</v>
      </c>
      <c r="U161" s="1">
        <v>3175.1</v>
      </c>
      <c r="V161" s="1">
        <v>3038.1</v>
      </c>
      <c r="W161" s="1">
        <v>3152.5</v>
      </c>
      <c r="X161" s="1">
        <f>((W161-T161)/T161)</f>
        <v>3.3606557377049179E-2</v>
      </c>
      <c r="AB161" s="14">
        <v>44965</v>
      </c>
      <c r="AC161" s="1">
        <v>906.9</v>
      </c>
      <c r="AD161" s="1">
        <v>923</v>
      </c>
      <c r="AE161" s="1">
        <v>901.7</v>
      </c>
      <c r="AF161" s="1">
        <v>918.1</v>
      </c>
      <c r="AG161" s="1">
        <f>((AF161-AC161)/AC161)</f>
        <v>1.2349762928658116E-2</v>
      </c>
      <c r="AK161" s="14">
        <v>44965</v>
      </c>
      <c r="AL161" s="1">
        <v>4521.8999999999996</v>
      </c>
      <c r="AM161" s="1">
        <v>4530</v>
      </c>
      <c r="AN161" s="1">
        <v>4438.8500000000004</v>
      </c>
      <c r="AO161" s="1">
        <v>4481.95</v>
      </c>
      <c r="AP161" s="1">
        <f>((AO161-AL161)/AL161)</f>
        <v>-8.83478183949221E-3</v>
      </c>
    </row>
    <row r="162" spans="1:42">
      <c r="A162" s="14">
        <v>44964</v>
      </c>
      <c r="B162" s="1">
        <v>719.95</v>
      </c>
      <c r="C162" s="1">
        <v>719.95</v>
      </c>
      <c r="D162" s="1">
        <v>701.3</v>
      </c>
      <c r="E162" s="1">
        <v>709.4</v>
      </c>
      <c r="F162" s="1">
        <f>(((E162-B162)/B162)*100)</f>
        <v>-1.4653795402458598</v>
      </c>
      <c r="J162" s="14">
        <v>44964</v>
      </c>
      <c r="K162" s="1">
        <v>435</v>
      </c>
      <c r="L162" s="1">
        <v>437.6</v>
      </c>
      <c r="M162" s="1">
        <v>420.5</v>
      </c>
      <c r="N162" s="1">
        <v>434.95</v>
      </c>
      <c r="O162" s="1">
        <f>((N162-K162)/K162)</f>
        <v>-1.1494252873565832E-4</v>
      </c>
      <c r="S162" s="14">
        <v>44964</v>
      </c>
      <c r="T162" s="1">
        <v>3039.95</v>
      </c>
      <c r="U162" s="1">
        <v>3065.2</v>
      </c>
      <c r="V162" s="1">
        <v>3025</v>
      </c>
      <c r="W162" s="1">
        <v>3042.95</v>
      </c>
      <c r="X162" s="1">
        <f>((W162-T162)/T162)</f>
        <v>9.8685833648579752E-4</v>
      </c>
      <c r="AB162" s="14">
        <v>44964</v>
      </c>
      <c r="AC162" s="1">
        <v>891.1</v>
      </c>
      <c r="AD162" s="1">
        <v>903.2</v>
      </c>
      <c r="AE162" s="1">
        <v>885</v>
      </c>
      <c r="AF162" s="1">
        <v>901.4</v>
      </c>
      <c r="AG162" s="1">
        <f>((AF162-AC162)/AC162)</f>
        <v>1.1558747615306873E-2</v>
      </c>
      <c r="AK162" s="14">
        <v>44964</v>
      </c>
      <c r="AL162" s="1">
        <v>4383.6499999999996</v>
      </c>
      <c r="AM162" s="1">
        <v>4519.95</v>
      </c>
      <c r="AN162" s="1">
        <v>4373.1000000000004</v>
      </c>
      <c r="AO162" s="1">
        <v>4496.6499999999996</v>
      </c>
      <c r="AP162" s="1">
        <f>((AO162-AL162)/AL162)</f>
        <v>2.5777605420140754E-2</v>
      </c>
    </row>
    <row r="163" spans="1:42">
      <c r="A163" s="14">
        <v>44963</v>
      </c>
      <c r="B163" s="1">
        <v>715</v>
      </c>
      <c r="C163" s="1">
        <v>716.6</v>
      </c>
      <c r="D163" s="1">
        <v>702</v>
      </c>
      <c r="E163" s="1">
        <v>714.5</v>
      </c>
      <c r="F163" s="1">
        <f>(((E163-B163)/B163)*100)</f>
        <v>-6.9930069930069935E-2</v>
      </c>
      <c r="J163" s="14">
        <v>44963</v>
      </c>
      <c r="K163" s="1">
        <v>445</v>
      </c>
      <c r="L163" s="1">
        <v>447.55</v>
      </c>
      <c r="M163" s="1">
        <v>432.1</v>
      </c>
      <c r="N163" s="1">
        <v>434.35</v>
      </c>
      <c r="O163" s="1">
        <f>((N163-K163)/K163)</f>
        <v>-2.3932584269662872E-2</v>
      </c>
      <c r="S163" s="14">
        <v>44963</v>
      </c>
      <c r="T163" s="1">
        <v>3028</v>
      </c>
      <c r="U163" s="1">
        <v>3062.95</v>
      </c>
      <c r="V163" s="1">
        <v>2991.85</v>
      </c>
      <c r="W163" s="1">
        <v>3058.3</v>
      </c>
      <c r="X163" s="1">
        <f>((W163-T163)/T163)</f>
        <v>1.000660501981512E-2</v>
      </c>
      <c r="AB163" s="14">
        <v>44963</v>
      </c>
      <c r="AC163" s="1">
        <v>873.5</v>
      </c>
      <c r="AD163" s="1">
        <v>897.85</v>
      </c>
      <c r="AE163" s="1">
        <v>869.2</v>
      </c>
      <c r="AF163" s="1">
        <v>893.75</v>
      </c>
      <c r="AG163" s="1">
        <f>((AF163-AC163)/AC163)</f>
        <v>2.3182598740698342E-2</v>
      </c>
      <c r="AK163" s="14">
        <v>44963</v>
      </c>
      <c r="AL163" s="1">
        <v>4405.6000000000004</v>
      </c>
      <c r="AM163" s="1">
        <v>4417.3</v>
      </c>
      <c r="AN163" s="1">
        <v>4378.1000000000004</v>
      </c>
      <c r="AO163" s="1">
        <v>4383.95</v>
      </c>
      <c r="AP163" s="1">
        <f>((AO163-AL163)/AL163)</f>
        <v>-4.9142001089523659E-3</v>
      </c>
    </row>
    <row r="164" spans="1:42">
      <c r="A164" s="14">
        <v>44960</v>
      </c>
      <c r="B164" s="1">
        <v>707.75</v>
      </c>
      <c r="C164" s="1">
        <v>717.7</v>
      </c>
      <c r="D164" s="1">
        <v>698</v>
      </c>
      <c r="E164" s="1">
        <v>716.05</v>
      </c>
      <c r="F164" s="1">
        <f>(((E164-B164)/B164)*100)</f>
        <v>1.1727304839279342</v>
      </c>
      <c r="J164" s="14">
        <v>44960</v>
      </c>
      <c r="K164" s="1">
        <v>462</v>
      </c>
      <c r="L164" s="1">
        <v>462</v>
      </c>
      <c r="M164" s="1">
        <v>445</v>
      </c>
      <c r="N164" s="1">
        <v>448.85</v>
      </c>
      <c r="O164" s="1">
        <f>((N164-K164)/K164)</f>
        <v>-2.8463203463203413E-2</v>
      </c>
      <c r="S164" s="14">
        <v>44960</v>
      </c>
      <c r="T164" s="1">
        <v>2973.05</v>
      </c>
      <c r="U164" s="1">
        <v>3060.5</v>
      </c>
      <c r="V164" s="1">
        <v>2973.05</v>
      </c>
      <c r="W164" s="1">
        <v>3027.2</v>
      </c>
      <c r="X164" s="1">
        <f>((W164-T164)/T164)</f>
        <v>1.8213619010780051E-2</v>
      </c>
      <c r="AB164" s="14">
        <v>44960</v>
      </c>
      <c r="AC164" s="1">
        <v>895.95</v>
      </c>
      <c r="AD164" s="1">
        <v>895.95</v>
      </c>
      <c r="AE164" s="1">
        <v>866.15</v>
      </c>
      <c r="AF164" s="1">
        <v>874.5</v>
      </c>
      <c r="AG164" s="1">
        <f>((AF164-AC164)/AC164)</f>
        <v>-2.3941068139963217E-2</v>
      </c>
      <c r="AK164" s="14">
        <v>44960</v>
      </c>
      <c r="AL164" s="1">
        <v>4414.8999999999996</v>
      </c>
      <c r="AM164" s="1">
        <v>4431.55</v>
      </c>
      <c r="AN164" s="1">
        <v>4350</v>
      </c>
      <c r="AO164" s="1">
        <v>4393.3</v>
      </c>
      <c r="AP164" s="1">
        <f>((AO164-AL164)/AL164)</f>
        <v>-4.8925230469545073E-3</v>
      </c>
    </row>
    <row r="165" spans="1:42">
      <c r="A165" s="14">
        <v>44959</v>
      </c>
      <c r="B165" s="1">
        <v>735.25</v>
      </c>
      <c r="C165" s="1">
        <v>739.3</v>
      </c>
      <c r="D165" s="1">
        <v>685</v>
      </c>
      <c r="E165" s="1">
        <v>696</v>
      </c>
      <c r="F165" s="1">
        <f>(((E165-B165)/B165)*100)</f>
        <v>-5.338320299217953</v>
      </c>
      <c r="J165" s="14">
        <v>44959</v>
      </c>
      <c r="K165" s="1">
        <v>452.05</v>
      </c>
      <c r="L165" s="1">
        <v>464.7</v>
      </c>
      <c r="M165" s="1">
        <v>452.05</v>
      </c>
      <c r="N165" s="1">
        <v>459</v>
      </c>
      <c r="O165" s="1">
        <f>((N165-K165)/K165)</f>
        <v>1.5374405486118767E-2</v>
      </c>
      <c r="S165" s="14">
        <v>44959</v>
      </c>
      <c r="T165" s="1">
        <v>3027.65</v>
      </c>
      <c r="U165" s="1">
        <v>3037</v>
      </c>
      <c r="V165" s="1">
        <v>2990.05</v>
      </c>
      <c r="W165" s="1">
        <v>2999.95</v>
      </c>
      <c r="X165" s="1">
        <f>((W165-T165)/T165)</f>
        <v>-9.1490099582185094E-3</v>
      </c>
      <c r="AB165" s="14">
        <v>44959</v>
      </c>
      <c r="AC165" s="1">
        <v>906</v>
      </c>
      <c r="AD165" s="1">
        <v>914.9</v>
      </c>
      <c r="AE165" s="1">
        <v>862.6</v>
      </c>
      <c r="AF165" s="1">
        <v>882.25</v>
      </c>
      <c r="AG165" s="1">
        <f>((AF165-AC165)/AC165)</f>
        <v>-2.6214128035320087E-2</v>
      </c>
      <c r="AK165" s="14">
        <v>44959</v>
      </c>
      <c r="AL165" s="1">
        <v>4458.5</v>
      </c>
      <c r="AM165" s="1">
        <v>4474.8999999999996</v>
      </c>
      <c r="AN165" s="1">
        <v>4404</v>
      </c>
      <c r="AO165" s="1">
        <v>4416.25</v>
      </c>
      <c r="AP165" s="1">
        <f>((AO165-AL165)/AL165)</f>
        <v>-9.4762812605136259E-3</v>
      </c>
    </row>
    <row r="166" spans="1:42">
      <c r="A166" s="14">
        <v>44958</v>
      </c>
      <c r="B166" s="1">
        <v>766</v>
      </c>
      <c r="C166" s="1">
        <v>771</v>
      </c>
      <c r="D166" s="1">
        <v>729.75</v>
      </c>
      <c r="E166" s="1">
        <v>740.2</v>
      </c>
      <c r="F166" s="1">
        <f>(((E166-B166)/B166)*100)</f>
        <v>-3.3681462140992111</v>
      </c>
      <c r="J166" s="14">
        <v>44958</v>
      </c>
      <c r="K166" s="1">
        <v>454.65</v>
      </c>
      <c r="L166" s="1">
        <v>477.35</v>
      </c>
      <c r="M166" s="1">
        <v>454.65</v>
      </c>
      <c r="N166" s="1">
        <v>458.5</v>
      </c>
      <c r="O166" s="1">
        <f>((N166-K166)/K166)</f>
        <v>8.4680523479600204E-3</v>
      </c>
      <c r="S166" s="14">
        <v>44958</v>
      </c>
      <c r="T166" s="1">
        <v>3030.35</v>
      </c>
      <c r="U166" s="1">
        <v>3084.4</v>
      </c>
      <c r="V166" s="1">
        <v>2986.5</v>
      </c>
      <c r="W166" s="1">
        <v>3029.65</v>
      </c>
      <c r="X166" s="1">
        <f>((W166-T166)/T166)</f>
        <v>-2.3099641955543688E-4</v>
      </c>
      <c r="AB166" s="14">
        <v>44958</v>
      </c>
      <c r="AC166" s="1">
        <v>894.5</v>
      </c>
      <c r="AD166" s="1">
        <v>916.35</v>
      </c>
      <c r="AE166" s="1">
        <v>894.5</v>
      </c>
      <c r="AF166" s="1">
        <v>900.15</v>
      </c>
      <c r="AG166" s="1">
        <f>((AF166-AC166)/AC166)</f>
        <v>6.3163778647288733E-3</v>
      </c>
      <c r="AK166" s="14">
        <v>44958</v>
      </c>
      <c r="AL166" s="1">
        <v>4464.1000000000004</v>
      </c>
      <c r="AM166" s="1">
        <v>4512.55</v>
      </c>
      <c r="AN166" s="1">
        <v>4427.75</v>
      </c>
      <c r="AO166" s="1">
        <v>4465.5</v>
      </c>
      <c r="AP166" s="1">
        <f>((AO166-AL166)/AL166)</f>
        <v>3.1361304630264468E-4</v>
      </c>
    </row>
    <row r="167" spans="1:42">
      <c r="A167" s="14">
        <v>44957</v>
      </c>
      <c r="B167" s="1">
        <v>744.75</v>
      </c>
      <c r="C167" s="1">
        <v>767.05</v>
      </c>
      <c r="D167" s="1">
        <v>744.75</v>
      </c>
      <c r="E167" s="1">
        <v>757.25</v>
      </c>
      <c r="F167" s="1">
        <f>(((E167-B167)/B167)*100)</f>
        <v>1.6784155756965426</v>
      </c>
      <c r="J167" s="14">
        <v>44957</v>
      </c>
      <c r="K167" s="1">
        <v>450.15</v>
      </c>
      <c r="L167" s="1">
        <v>464.4</v>
      </c>
      <c r="M167" s="1">
        <v>450.15</v>
      </c>
      <c r="N167" s="1">
        <v>454.45</v>
      </c>
      <c r="O167" s="1">
        <f>((N167-K167)/K167)</f>
        <v>9.5523714317449996E-3</v>
      </c>
      <c r="S167" s="14">
        <v>44957</v>
      </c>
      <c r="T167" s="1">
        <v>2962.95</v>
      </c>
      <c r="U167" s="1">
        <v>3023</v>
      </c>
      <c r="V167" s="1">
        <v>2950</v>
      </c>
      <c r="W167" s="1">
        <v>2998.95</v>
      </c>
      <c r="X167" s="1">
        <f>((W167-T167)/T167)</f>
        <v>1.215005315648256E-2</v>
      </c>
      <c r="AB167" s="14">
        <v>44957</v>
      </c>
      <c r="AC167" s="1">
        <v>871.9</v>
      </c>
      <c r="AD167" s="1">
        <v>896.25</v>
      </c>
      <c r="AE167" s="1">
        <v>862.3</v>
      </c>
      <c r="AF167" s="1">
        <v>894.45</v>
      </c>
      <c r="AG167" s="1">
        <f>((AF167-AC167)/AC167)</f>
        <v>2.5863057690102154E-2</v>
      </c>
      <c r="AK167" s="14">
        <v>44957</v>
      </c>
      <c r="AL167" s="1">
        <v>4441.8999999999996</v>
      </c>
      <c r="AM167" s="1">
        <v>4516.1499999999996</v>
      </c>
      <c r="AN167" s="1">
        <v>4416.95</v>
      </c>
      <c r="AO167" s="1">
        <v>4458.95</v>
      </c>
      <c r="AP167" s="1">
        <f>((AO167-AL167)/AL167)</f>
        <v>3.8384475112002033E-3</v>
      </c>
    </row>
    <row r="168" spans="1:42">
      <c r="A168" s="14">
        <v>44956</v>
      </c>
      <c r="B168" s="1">
        <v>745.1</v>
      </c>
      <c r="C168" s="1">
        <v>750.25</v>
      </c>
      <c r="D168" s="1">
        <v>738</v>
      </c>
      <c r="E168" s="1">
        <v>745.05</v>
      </c>
      <c r="F168" s="1">
        <f>(((E168-B168)/B168)*100)</f>
        <v>-6.7105086565653217E-3</v>
      </c>
      <c r="J168" s="14">
        <v>44956</v>
      </c>
      <c r="K168" s="1">
        <v>460.95</v>
      </c>
      <c r="L168" s="1">
        <v>464.45</v>
      </c>
      <c r="M168" s="1">
        <v>448.55</v>
      </c>
      <c r="N168" s="1">
        <v>451.25</v>
      </c>
      <c r="O168" s="1">
        <f>((N168-K168)/K168)</f>
        <v>-2.1043497125501655E-2</v>
      </c>
      <c r="S168" s="14">
        <v>44956</v>
      </c>
      <c r="T168" s="1">
        <v>2952.05</v>
      </c>
      <c r="U168" s="1">
        <v>2971.3</v>
      </c>
      <c r="V168" s="1">
        <v>2898.05</v>
      </c>
      <c r="W168" s="1">
        <v>2947.9</v>
      </c>
      <c r="X168" s="1">
        <f>((W168-T168)/T168)</f>
        <v>-1.4058027472434718E-3</v>
      </c>
      <c r="AB168" s="14">
        <v>44956</v>
      </c>
      <c r="AC168" s="1">
        <v>846.2</v>
      </c>
      <c r="AD168" s="1">
        <v>868</v>
      </c>
      <c r="AE168" s="1">
        <v>846.2</v>
      </c>
      <c r="AF168" s="1">
        <v>859.55</v>
      </c>
      <c r="AG168" s="1">
        <f>((AF168-AC168)/AC168)</f>
        <v>1.5776412195698308E-2</v>
      </c>
      <c r="AK168" s="14">
        <v>44956</v>
      </c>
      <c r="AL168" s="1">
        <v>4491.2</v>
      </c>
      <c r="AM168" s="1">
        <v>4494.2</v>
      </c>
      <c r="AN168" s="1">
        <v>4422</v>
      </c>
      <c r="AO168" s="1">
        <v>4436.3500000000004</v>
      </c>
      <c r="AP168" s="1">
        <f>((AO168-AL168)/AL168)</f>
        <v>-1.2212771642322644E-2</v>
      </c>
    </row>
    <row r="169" spans="1:42">
      <c r="A169" s="14">
        <v>44953</v>
      </c>
      <c r="B169" s="1">
        <v>737.25</v>
      </c>
      <c r="C169" s="1">
        <v>756.2</v>
      </c>
      <c r="D169" s="1">
        <v>735.4</v>
      </c>
      <c r="E169" s="1">
        <v>744.5</v>
      </c>
      <c r="F169" s="1">
        <f>(((E169-B169)/B169)*100)</f>
        <v>0.98338419803323163</v>
      </c>
      <c r="J169" s="14">
        <v>44953</v>
      </c>
      <c r="K169" s="1">
        <v>455.1</v>
      </c>
      <c r="L169" s="1">
        <v>467.8</v>
      </c>
      <c r="M169" s="1">
        <v>455</v>
      </c>
      <c r="N169" s="1">
        <v>461.4</v>
      </c>
      <c r="O169" s="1">
        <f>((N169-K169)/K169)</f>
        <v>1.3843111404086913E-2</v>
      </c>
      <c r="S169" s="14">
        <v>44953</v>
      </c>
      <c r="T169" s="1">
        <v>2960.05</v>
      </c>
      <c r="U169" s="1">
        <v>2990.2</v>
      </c>
      <c r="V169" s="1">
        <v>2936</v>
      </c>
      <c r="W169" s="1">
        <v>2958.1</v>
      </c>
      <c r="X169" s="1">
        <f>((W169-T169)/T169)</f>
        <v>-6.5877265586739172E-4</v>
      </c>
      <c r="AB169" s="14">
        <v>44953</v>
      </c>
      <c r="AC169" s="1">
        <v>866.25</v>
      </c>
      <c r="AD169" s="1">
        <v>866.25</v>
      </c>
      <c r="AE169" s="1">
        <v>838.95</v>
      </c>
      <c r="AF169" s="1">
        <v>854.75</v>
      </c>
      <c r="AG169" s="1">
        <f>((AF169-AC169)/AC169)</f>
        <v>-1.3275613275613276E-2</v>
      </c>
      <c r="AK169" s="14">
        <v>44953</v>
      </c>
      <c r="AL169" s="1">
        <v>4469.95</v>
      </c>
      <c r="AM169" s="1">
        <v>4510</v>
      </c>
      <c r="AN169" s="1">
        <v>4429.75</v>
      </c>
      <c r="AO169" s="1">
        <v>4496.7</v>
      </c>
      <c r="AP169" s="1">
        <f>((AO169-AL169)/AL169)</f>
        <v>5.9844069844181705E-3</v>
      </c>
    </row>
    <row r="170" spans="1:42">
      <c r="A170" s="14">
        <v>44951</v>
      </c>
      <c r="B170" s="1">
        <v>738.85</v>
      </c>
      <c r="C170" s="1">
        <v>746.25</v>
      </c>
      <c r="D170" s="1">
        <v>736.1</v>
      </c>
      <c r="E170" s="1">
        <v>738.35</v>
      </c>
      <c r="F170" s="1">
        <f>(((E170-B170)/B170)*100)</f>
        <v>-6.7672734655207414E-2</v>
      </c>
      <c r="J170" s="14">
        <v>44951</v>
      </c>
      <c r="K170" s="1">
        <v>458.95</v>
      </c>
      <c r="L170" s="1">
        <v>461.25</v>
      </c>
      <c r="M170" s="1">
        <v>454.8</v>
      </c>
      <c r="N170" s="1">
        <v>459.9</v>
      </c>
      <c r="O170" s="1">
        <f>((N170-K170)/K170)</f>
        <v>2.0699422595053681E-3</v>
      </c>
      <c r="S170" s="14">
        <v>44951</v>
      </c>
      <c r="T170" s="1">
        <v>3069.95</v>
      </c>
      <c r="U170" s="1">
        <v>3069.95</v>
      </c>
      <c r="V170" s="1">
        <v>2969</v>
      </c>
      <c r="W170" s="1">
        <v>2974</v>
      </c>
      <c r="X170" s="1">
        <f>((W170-T170)/T170)</f>
        <v>-3.1254580693496577E-2</v>
      </c>
      <c r="AB170" s="14">
        <v>44951</v>
      </c>
      <c r="AC170" s="1">
        <v>864</v>
      </c>
      <c r="AD170" s="1">
        <v>871</v>
      </c>
      <c r="AE170" s="1">
        <v>844</v>
      </c>
      <c r="AF170" s="1">
        <v>853.45</v>
      </c>
      <c r="AG170" s="1">
        <f>((AF170-AC170)/AC170)</f>
        <v>-1.2210648148148096E-2</v>
      </c>
      <c r="AK170" s="14">
        <v>44951</v>
      </c>
      <c r="AL170" s="1">
        <v>4619</v>
      </c>
      <c r="AM170" s="1">
        <v>4619</v>
      </c>
      <c r="AN170" s="1">
        <v>4416.6000000000004</v>
      </c>
      <c r="AO170" s="1">
        <v>4435.6499999999996</v>
      </c>
      <c r="AP170" s="1">
        <f>((AO170-AL170)/AL170)</f>
        <v>-3.9694739121021942E-2</v>
      </c>
    </row>
    <row r="171" spans="1:42">
      <c r="A171" s="14">
        <v>44950</v>
      </c>
      <c r="B171" s="1">
        <v>750</v>
      </c>
      <c r="C171" s="1">
        <v>753.45</v>
      </c>
      <c r="D171" s="1">
        <v>743</v>
      </c>
      <c r="E171" s="1">
        <v>745.4</v>
      </c>
      <c r="F171" s="1">
        <f>(((E171-B171)/B171)*100)</f>
        <v>-0.61333333333333639</v>
      </c>
      <c r="J171" s="14">
        <v>44950</v>
      </c>
      <c r="K171" s="1">
        <v>469.5</v>
      </c>
      <c r="L171" s="1">
        <v>472.9</v>
      </c>
      <c r="M171" s="1">
        <v>456</v>
      </c>
      <c r="N171" s="1">
        <v>460.2</v>
      </c>
      <c r="O171" s="1">
        <f>((N171-K171)/K171)</f>
        <v>-1.98083067092652E-2</v>
      </c>
      <c r="S171" s="14">
        <v>44950</v>
      </c>
      <c r="T171" s="1">
        <v>3128.85</v>
      </c>
      <c r="U171" s="1">
        <v>3151</v>
      </c>
      <c r="V171" s="1">
        <v>3031</v>
      </c>
      <c r="W171" s="1">
        <v>3038.1</v>
      </c>
      <c r="X171" s="1">
        <f>((W171-T171)/T171)</f>
        <v>-2.9004266743372167E-2</v>
      </c>
      <c r="AB171" s="14">
        <v>44950</v>
      </c>
      <c r="AC171" s="1">
        <v>861.05</v>
      </c>
      <c r="AD171" s="1">
        <v>870.15</v>
      </c>
      <c r="AE171" s="1">
        <v>860.15</v>
      </c>
      <c r="AF171" s="1">
        <v>865.05</v>
      </c>
      <c r="AG171" s="1">
        <f>((AF171-AC171)/AC171)</f>
        <v>4.6454909703269268E-3</v>
      </c>
      <c r="AK171" s="14">
        <v>44950</v>
      </c>
      <c r="AL171" s="1">
        <v>4608</v>
      </c>
      <c r="AM171" s="1">
        <v>4617.55</v>
      </c>
      <c r="AN171" s="1">
        <v>4560.05</v>
      </c>
      <c r="AO171" s="1">
        <v>4581.6000000000004</v>
      </c>
      <c r="AP171" s="1">
        <f>((AO171-AL171)/AL171)</f>
        <v>-5.7291666666665873E-3</v>
      </c>
    </row>
    <row r="172" spans="1:42">
      <c r="A172" s="14">
        <v>44949</v>
      </c>
      <c r="B172" s="1">
        <v>740</v>
      </c>
      <c r="C172" s="1">
        <v>753.15</v>
      </c>
      <c r="D172" s="1">
        <v>739.95</v>
      </c>
      <c r="E172" s="1">
        <v>748.75</v>
      </c>
      <c r="F172" s="1">
        <f>(((E172-B172)/B172)*100)</f>
        <v>1.1824324324324325</v>
      </c>
      <c r="J172" s="14">
        <v>44949</v>
      </c>
      <c r="K172" s="1">
        <v>471</v>
      </c>
      <c r="L172" s="1">
        <v>479.35</v>
      </c>
      <c r="M172" s="1">
        <v>469.2</v>
      </c>
      <c r="N172" s="1">
        <v>469.6</v>
      </c>
      <c r="O172" s="1">
        <f>((N172-K172)/K172)</f>
        <v>-2.9723991507430514E-3</v>
      </c>
      <c r="S172" s="14">
        <v>44949</v>
      </c>
      <c r="T172" s="1">
        <v>3222.05</v>
      </c>
      <c r="U172" s="1">
        <v>3244.7</v>
      </c>
      <c r="V172" s="1">
        <v>3119.45</v>
      </c>
      <c r="W172" s="1">
        <v>3131</v>
      </c>
      <c r="X172" s="1">
        <f>((W172-T172)/T172)</f>
        <v>-2.8258406914852402E-2</v>
      </c>
      <c r="AB172" s="14">
        <v>44949</v>
      </c>
      <c r="AC172" s="1">
        <v>865.35</v>
      </c>
      <c r="AD172" s="1">
        <v>870.25</v>
      </c>
      <c r="AE172" s="1">
        <v>861</v>
      </c>
      <c r="AF172" s="1">
        <v>862.75</v>
      </c>
      <c r="AG172" s="1">
        <f>((AF172-AC172)/AC172)</f>
        <v>-3.0045646270295519E-3</v>
      </c>
      <c r="AK172" s="14">
        <v>44949</v>
      </c>
      <c r="AL172" s="1">
        <v>4600.05</v>
      </c>
      <c r="AM172" s="1">
        <v>4714.8999999999996</v>
      </c>
      <c r="AN172" s="1">
        <v>4588.1000000000004</v>
      </c>
      <c r="AO172" s="1">
        <v>4595.1000000000004</v>
      </c>
      <c r="AP172" s="1">
        <f>((AO172-AL172)/AL172)</f>
        <v>-1.0760752600514816E-3</v>
      </c>
    </row>
    <row r="173" spans="1:42">
      <c r="A173" s="14">
        <v>44946</v>
      </c>
      <c r="B173" s="1">
        <v>749.2</v>
      </c>
      <c r="C173" s="1">
        <v>749.2</v>
      </c>
      <c r="D173" s="1">
        <v>735.05</v>
      </c>
      <c r="E173" s="1">
        <v>738.3</v>
      </c>
      <c r="F173" s="1">
        <f>(((E173-B173)/B173)*100)</f>
        <v>-1.4548852108916297</v>
      </c>
      <c r="J173" s="14">
        <v>44946</v>
      </c>
      <c r="K173" s="1">
        <v>479</v>
      </c>
      <c r="L173" s="1">
        <v>482.95</v>
      </c>
      <c r="M173" s="1">
        <v>468.55</v>
      </c>
      <c r="N173" s="1">
        <v>470.75</v>
      </c>
      <c r="O173" s="1">
        <f>((N173-K173)/K173)</f>
        <v>-1.722338204592902E-2</v>
      </c>
      <c r="S173" s="14">
        <v>44946</v>
      </c>
      <c r="T173" s="1">
        <v>3225.05</v>
      </c>
      <c r="U173" s="1">
        <v>3270.5</v>
      </c>
      <c r="V173" s="1">
        <v>3222.6</v>
      </c>
      <c r="W173" s="1">
        <v>3238.2</v>
      </c>
      <c r="X173" s="1">
        <f>((W173-T173)/T173)</f>
        <v>4.077456163470221E-3</v>
      </c>
      <c r="AB173" s="14">
        <v>44946</v>
      </c>
      <c r="AC173" s="1">
        <v>882</v>
      </c>
      <c r="AD173" s="1">
        <v>882</v>
      </c>
      <c r="AE173" s="1">
        <v>862.05</v>
      </c>
      <c r="AF173" s="1">
        <v>867.3</v>
      </c>
      <c r="AG173" s="1">
        <f>((AF173-AC173)/AC173)</f>
        <v>-1.6666666666666718E-2</v>
      </c>
      <c r="AK173" s="14">
        <v>44946</v>
      </c>
      <c r="AL173" s="1">
        <v>4687.8500000000004</v>
      </c>
      <c r="AM173" s="1">
        <v>4694.7</v>
      </c>
      <c r="AN173" s="1">
        <v>4623</v>
      </c>
      <c r="AO173" s="1">
        <v>4631.8</v>
      </c>
      <c r="AP173" s="1">
        <f>((AO173-AL173)/AL173)</f>
        <v>-1.1956440585769633E-2</v>
      </c>
    </row>
    <row r="174" spans="1:42">
      <c r="A174" s="14">
        <v>44945</v>
      </c>
      <c r="B174" s="1">
        <v>732</v>
      </c>
      <c r="C174" s="1">
        <v>748.8</v>
      </c>
      <c r="D174" s="1">
        <v>729.75</v>
      </c>
      <c r="E174" s="1">
        <v>747.15</v>
      </c>
      <c r="F174" s="1">
        <f>(((E174-B174)/B174)*100)</f>
        <v>2.0696721311475379</v>
      </c>
      <c r="J174" s="14">
        <v>44945</v>
      </c>
      <c r="K174" s="1">
        <v>486.65</v>
      </c>
      <c r="L174" s="1">
        <v>486.65</v>
      </c>
      <c r="M174" s="1">
        <v>480</v>
      </c>
      <c r="N174" s="1">
        <v>480.85</v>
      </c>
      <c r="O174" s="1">
        <f>((N174-K174)/K174)</f>
        <v>-1.1918216377273102E-2</v>
      </c>
      <c r="S174" s="14">
        <v>44945</v>
      </c>
      <c r="T174" s="1">
        <v>3236.25</v>
      </c>
      <c r="U174" s="1">
        <v>3252</v>
      </c>
      <c r="V174" s="1">
        <v>3223.75</v>
      </c>
      <c r="W174" s="1">
        <v>3248.5</v>
      </c>
      <c r="X174" s="1">
        <f>((W174-T174)/T174)</f>
        <v>3.7852452684434146E-3</v>
      </c>
      <c r="AB174" s="14">
        <v>44945</v>
      </c>
      <c r="AC174" s="1">
        <v>884</v>
      </c>
      <c r="AD174" s="1">
        <v>887.75</v>
      </c>
      <c r="AE174" s="1">
        <v>878.5</v>
      </c>
      <c r="AF174" s="1">
        <v>881.35</v>
      </c>
      <c r="AG174" s="1">
        <f>((AF174-AC174)/AC174)</f>
        <v>-2.9977375565610601E-3</v>
      </c>
      <c r="AK174" s="14">
        <v>44945</v>
      </c>
      <c r="AL174" s="1">
        <v>4696.3500000000004</v>
      </c>
      <c r="AM174" s="1">
        <v>4729.5</v>
      </c>
      <c r="AN174" s="1">
        <v>4666.55</v>
      </c>
      <c r="AO174" s="1">
        <v>4677.1000000000004</v>
      </c>
      <c r="AP174" s="1">
        <f>((AO174-AL174)/AL174)</f>
        <v>-4.0989278908088195E-3</v>
      </c>
    </row>
    <row r="175" spans="1:42">
      <c r="A175" s="14">
        <v>44944</v>
      </c>
      <c r="B175" s="1">
        <v>721</v>
      </c>
      <c r="C175" s="1">
        <v>733.8</v>
      </c>
      <c r="D175" s="1">
        <v>720.6</v>
      </c>
      <c r="E175" s="1">
        <v>732</v>
      </c>
      <c r="F175" s="1">
        <f>(((E175-B175)/B175)*100)</f>
        <v>1.5256588072122053</v>
      </c>
      <c r="J175" s="14">
        <v>44944</v>
      </c>
      <c r="K175" s="1">
        <v>482.35</v>
      </c>
      <c r="L175" s="1">
        <v>485.45</v>
      </c>
      <c r="M175" s="1">
        <v>479.65</v>
      </c>
      <c r="N175" s="1">
        <v>480.7</v>
      </c>
      <c r="O175" s="1">
        <f>((N175-K175)/K175)</f>
        <v>-3.4207525655644945E-3</v>
      </c>
      <c r="S175" s="14">
        <v>44944</v>
      </c>
      <c r="T175" s="1">
        <v>3280</v>
      </c>
      <c r="U175" s="1">
        <v>3282.2</v>
      </c>
      <c r="V175" s="1">
        <v>3233</v>
      </c>
      <c r="W175" s="1">
        <v>3250.9</v>
      </c>
      <c r="X175" s="1">
        <f>((W175-T175)/T175)</f>
        <v>-8.8719512195121666E-3</v>
      </c>
      <c r="AB175" s="14">
        <v>44944</v>
      </c>
      <c r="AC175" s="1">
        <v>898.9</v>
      </c>
      <c r="AD175" s="1">
        <v>898.9</v>
      </c>
      <c r="AE175" s="1">
        <v>880.6</v>
      </c>
      <c r="AF175" s="1">
        <v>886.95</v>
      </c>
      <c r="AG175" s="1">
        <f>((AF175-AC175)/AC175)</f>
        <v>-1.329402603181659E-2</v>
      </c>
      <c r="AK175" s="14">
        <v>44944</v>
      </c>
      <c r="AL175" s="1">
        <v>4766.05</v>
      </c>
      <c r="AM175" s="1">
        <v>4776.6499999999996</v>
      </c>
      <c r="AN175" s="1">
        <v>4714</v>
      </c>
      <c r="AO175" s="1">
        <v>4714.8999999999996</v>
      </c>
      <c r="AP175" s="1">
        <f>((AO175-AL175)/AL175)</f>
        <v>-1.0732157656759904E-2</v>
      </c>
    </row>
    <row r="176" spans="1:42">
      <c r="A176" s="14">
        <v>44943</v>
      </c>
      <c r="B176" s="1">
        <v>712.1</v>
      </c>
      <c r="C176" s="1">
        <v>722.8</v>
      </c>
      <c r="D176" s="1">
        <v>712.1</v>
      </c>
      <c r="E176" s="1">
        <v>719.25</v>
      </c>
      <c r="F176" s="1">
        <f>(((E176-B176)/B176)*100)</f>
        <v>1.0040724617328993</v>
      </c>
      <c r="J176" s="14">
        <v>44943</v>
      </c>
      <c r="K176" s="1">
        <v>488</v>
      </c>
      <c r="L176" s="1">
        <v>489.45</v>
      </c>
      <c r="M176" s="1">
        <v>480</v>
      </c>
      <c r="N176" s="1">
        <v>481.05</v>
      </c>
      <c r="O176" s="1">
        <f>((N176-K176)/K176)</f>
        <v>-1.4241803278688502E-2</v>
      </c>
      <c r="S176" s="14">
        <v>44943</v>
      </c>
      <c r="T176" s="1">
        <v>3221.05</v>
      </c>
      <c r="U176" s="1">
        <v>3283.7</v>
      </c>
      <c r="V176" s="1">
        <v>3221.05</v>
      </c>
      <c r="W176" s="1">
        <v>3269.95</v>
      </c>
      <c r="X176" s="1">
        <f>((W176-T176)/T176)</f>
        <v>1.5181384952111776E-2</v>
      </c>
      <c r="AB176" s="14">
        <v>44943</v>
      </c>
      <c r="AC176" s="1">
        <v>875.05</v>
      </c>
      <c r="AD176" s="1">
        <v>887.1</v>
      </c>
      <c r="AE176" s="1">
        <v>873.9</v>
      </c>
      <c r="AF176" s="1">
        <v>885.6</v>
      </c>
      <c r="AG176" s="1">
        <f>((AF176-AC176)/AC176)</f>
        <v>1.2056453916919112E-2</v>
      </c>
      <c r="AK176" s="14">
        <v>44943</v>
      </c>
      <c r="AL176" s="1">
        <v>4740.1499999999996</v>
      </c>
      <c r="AM176" s="1">
        <v>4791</v>
      </c>
      <c r="AN176" s="1">
        <v>4701.05</v>
      </c>
      <c r="AO176" s="1">
        <v>4757.1499999999996</v>
      </c>
      <c r="AP176" s="1">
        <f>((AO176-AL176)/AL176)</f>
        <v>3.5863843971182348E-3</v>
      </c>
    </row>
    <row r="177" spans="1:42">
      <c r="A177" s="14">
        <v>44942</v>
      </c>
      <c r="B177" s="1">
        <v>718.5</v>
      </c>
      <c r="C177" s="1">
        <v>722.95</v>
      </c>
      <c r="D177" s="1">
        <v>711</v>
      </c>
      <c r="E177" s="1">
        <v>713.55</v>
      </c>
      <c r="F177" s="1">
        <f>(((E177-B177)/B177)*100)</f>
        <v>-0.68893528183716701</v>
      </c>
      <c r="J177" s="14">
        <v>44942</v>
      </c>
      <c r="K177" s="1">
        <v>494.85</v>
      </c>
      <c r="L177" s="1">
        <v>495</v>
      </c>
      <c r="M177" s="1">
        <v>487</v>
      </c>
      <c r="N177" s="1">
        <v>489.95</v>
      </c>
      <c r="O177" s="1">
        <f>((N177-K177)/K177)</f>
        <v>-9.9019905021724437E-3</v>
      </c>
      <c r="S177" s="14">
        <v>44942</v>
      </c>
      <c r="T177" s="1">
        <v>3241</v>
      </c>
      <c r="U177" s="1">
        <v>3282.3</v>
      </c>
      <c r="V177" s="1">
        <v>3219.5</v>
      </c>
      <c r="W177" s="1">
        <v>3229.65</v>
      </c>
      <c r="X177" s="1">
        <f>((W177-T177)/T177)</f>
        <v>-3.5020055538413789E-3</v>
      </c>
      <c r="AB177" s="14">
        <v>44942</v>
      </c>
      <c r="AC177" s="1">
        <v>877.8</v>
      </c>
      <c r="AD177" s="1">
        <v>882.45</v>
      </c>
      <c r="AE177" s="1">
        <v>867.5</v>
      </c>
      <c r="AF177" s="1">
        <v>878.1</v>
      </c>
      <c r="AG177" s="1">
        <f>((AF177-AC177)/AC177)</f>
        <v>3.4176349965831421E-4</v>
      </c>
      <c r="AK177" s="14">
        <v>44942</v>
      </c>
      <c r="AL177" s="1">
        <v>4724.5</v>
      </c>
      <c r="AM177" s="1">
        <v>4760</v>
      </c>
      <c r="AN177" s="1">
        <v>4676.1000000000004</v>
      </c>
      <c r="AO177" s="1">
        <v>4720.75</v>
      </c>
      <c r="AP177" s="1">
        <f>((AO177-AL177)/AL177)</f>
        <v>-7.9373478674992068E-4</v>
      </c>
    </row>
    <row r="178" spans="1:42">
      <c r="A178" s="14">
        <v>44939</v>
      </c>
      <c r="B178" s="1">
        <v>723</v>
      </c>
      <c r="C178" s="1">
        <v>723.35</v>
      </c>
      <c r="D178" s="1">
        <v>714.45</v>
      </c>
      <c r="E178" s="1">
        <v>718.45</v>
      </c>
      <c r="F178" s="1">
        <f>(((E178-B178)/B178)*100)</f>
        <v>-0.62932226832641136</v>
      </c>
      <c r="J178" s="14">
        <v>44939</v>
      </c>
      <c r="K178" s="1">
        <v>488.85</v>
      </c>
      <c r="L178" s="1">
        <v>494.65</v>
      </c>
      <c r="M178" s="1">
        <v>486.55</v>
      </c>
      <c r="N178" s="1">
        <v>494</v>
      </c>
      <c r="O178" s="1">
        <f>((N178-K178)/K178)</f>
        <v>1.0534928914799993E-2</v>
      </c>
      <c r="S178" s="14">
        <v>44939</v>
      </c>
      <c r="T178" s="1">
        <v>3303</v>
      </c>
      <c r="U178" s="1">
        <v>3315.2</v>
      </c>
      <c r="V178" s="1">
        <v>3245</v>
      </c>
      <c r="W178" s="1">
        <v>3262.2</v>
      </c>
      <c r="X178" s="1">
        <f>((W178-T178)/T178)</f>
        <v>-1.2352406902815678E-2</v>
      </c>
      <c r="AB178" s="14">
        <v>44939</v>
      </c>
      <c r="AC178" s="1">
        <v>877</v>
      </c>
      <c r="AD178" s="1">
        <v>885.9</v>
      </c>
      <c r="AE178" s="1">
        <v>870.75</v>
      </c>
      <c r="AF178" s="1">
        <v>873.1</v>
      </c>
      <c r="AG178" s="1">
        <f>((AF178-AC178)/AC178)</f>
        <v>-4.4469783352337252E-3</v>
      </c>
      <c r="AK178" s="14">
        <v>44939</v>
      </c>
      <c r="AL178" s="1">
        <v>4659.3</v>
      </c>
      <c r="AM178" s="1">
        <v>4690.05</v>
      </c>
      <c r="AN178" s="1">
        <v>4658.55</v>
      </c>
      <c r="AO178" s="1">
        <v>4686.3999999999996</v>
      </c>
      <c r="AP178" s="1">
        <f>((AO178-AL178)/AL178)</f>
        <v>5.8163243405660618E-3</v>
      </c>
    </row>
    <row r="179" spans="1:42">
      <c r="A179" s="14">
        <v>44938</v>
      </c>
      <c r="B179" s="1">
        <v>718.05</v>
      </c>
      <c r="C179" s="1">
        <v>722.7</v>
      </c>
      <c r="D179" s="1">
        <v>714.5</v>
      </c>
      <c r="E179" s="1">
        <v>719.05</v>
      </c>
      <c r="F179" s="1">
        <f>(((E179-B179)/B179)*100)</f>
        <v>0.13926606782257503</v>
      </c>
      <c r="J179" s="14">
        <v>44938</v>
      </c>
      <c r="K179" s="1">
        <v>484.7</v>
      </c>
      <c r="L179" s="1">
        <v>494.9</v>
      </c>
      <c r="M179" s="1">
        <v>484.7</v>
      </c>
      <c r="N179" s="1">
        <v>487.65</v>
      </c>
      <c r="O179" s="1">
        <f>((N179-K179)/K179)</f>
        <v>6.0862389106663686E-3</v>
      </c>
      <c r="S179" s="14">
        <v>44938</v>
      </c>
      <c r="T179" s="1">
        <v>3261.05</v>
      </c>
      <c r="U179" s="1">
        <v>3303.4</v>
      </c>
      <c r="V179" s="1">
        <v>3261.05</v>
      </c>
      <c r="W179" s="1">
        <v>3292.15</v>
      </c>
      <c r="X179" s="1">
        <f>((W179-T179)/T179)</f>
        <v>9.5368056300884404E-3</v>
      </c>
      <c r="AB179" s="14">
        <v>44938</v>
      </c>
      <c r="AC179" s="1">
        <v>890</v>
      </c>
      <c r="AD179" s="1">
        <v>893.45</v>
      </c>
      <c r="AE179" s="1">
        <v>875</v>
      </c>
      <c r="AF179" s="1">
        <v>881.75</v>
      </c>
      <c r="AG179" s="1">
        <f>((AF179-AC179)/AC179)</f>
        <v>-9.269662921348315E-3</v>
      </c>
      <c r="AK179" s="14">
        <v>44938</v>
      </c>
      <c r="AL179" s="1">
        <v>4696.2</v>
      </c>
      <c r="AM179" s="1">
        <v>4706.25</v>
      </c>
      <c r="AN179" s="1">
        <v>4632.3500000000004</v>
      </c>
      <c r="AO179" s="1">
        <v>4639.7</v>
      </c>
      <c r="AP179" s="1">
        <f>((AO179-AL179)/AL179)</f>
        <v>-1.203100379029854E-2</v>
      </c>
    </row>
    <row r="180" spans="1:42">
      <c r="A180" s="14">
        <v>44937</v>
      </c>
      <c r="B180" s="1">
        <v>727.75</v>
      </c>
      <c r="C180" s="1">
        <v>727.75</v>
      </c>
      <c r="D180" s="1">
        <v>715.6</v>
      </c>
      <c r="E180" s="1">
        <v>718</v>
      </c>
      <c r="F180" s="1">
        <f>(((E180-B180)/B180)*100)</f>
        <v>-1.3397457918241156</v>
      </c>
      <c r="J180" s="14">
        <v>44937</v>
      </c>
      <c r="K180" s="1">
        <v>482.5</v>
      </c>
      <c r="L180" s="1">
        <v>491</v>
      </c>
      <c r="M180" s="1">
        <v>481.55</v>
      </c>
      <c r="N180" s="1">
        <v>488</v>
      </c>
      <c r="O180" s="1">
        <f>((N180-K180)/K180)</f>
        <v>1.1398963730569948E-2</v>
      </c>
      <c r="S180" s="14">
        <v>44937</v>
      </c>
      <c r="T180" s="1">
        <v>3290.85</v>
      </c>
      <c r="U180" s="1">
        <v>3302</v>
      </c>
      <c r="V180" s="1">
        <v>3243.2</v>
      </c>
      <c r="W180" s="1">
        <v>3270.15</v>
      </c>
      <c r="X180" s="1">
        <f>((W180-T180)/T180)</f>
        <v>-6.2901681936277307E-3</v>
      </c>
      <c r="AB180" s="14">
        <v>44937</v>
      </c>
      <c r="AC180" s="1">
        <v>907.95</v>
      </c>
      <c r="AD180" s="1">
        <v>907.95</v>
      </c>
      <c r="AE180" s="1">
        <v>885.1</v>
      </c>
      <c r="AF180" s="1">
        <v>890</v>
      </c>
      <c r="AG180" s="1">
        <f>((AF180-AC180)/AC180)</f>
        <v>-1.9769811112946796E-2</v>
      </c>
      <c r="AK180" s="14">
        <v>44937</v>
      </c>
      <c r="AL180" s="1">
        <v>4719.8999999999996</v>
      </c>
      <c r="AM180" s="1">
        <v>4719.8999999999996</v>
      </c>
      <c r="AN180" s="1">
        <v>4674</v>
      </c>
      <c r="AO180" s="1">
        <v>4681.8500000000004</v>
      </c>
      <c r="AP180" s="1">
        <f>((AO180-AL180)/AL180)</f>
        <v>-8.0616114748192289E-3</v>
      </c>
    </row>
    <row r="181" spans="1:42">
      <c r="A181" s="14">
        <v>44936</v>
      </c>
      <c r="B181" s="1">
        <v>739.8</v>
      </c>
      <c r="C181" s="1">
        <v>739.8</v>
      </c>
      <c r="D181" s="1">
        <v>720</v>
      </c>
      <c r="E181" s="1">
        <v>724.35</v>
      </c>
      <c r="F181" s="1">
        <f>(((E181-B181)/B181)*100)</f>
        <v>-2.0884022708840133</v>
      </c>
      <c r="J181" s="14">
        <v>44936</v>
      </c>
      <c r="K181" s="1">
        <v>482</v>
      </c>
      <c r="L181" s="1">
        <v>488</v>
      </c>
      <c r="M181" s="1">
        <v>478</v>
      </c>
      <c r="N181" s="1">
        <v>483</v>
      </c>
      <c r="O181" s="1">
        <f>((N181-K181)/K181)</f>
        <v>2.0746887966804979E-3</v>
      </c>
      <c r="S181" s="14">
        <v>44936</v>
      </c>
      <c r="T181" s="1">
        <v>3311.55</v>
      </c>
      <c r="U181" s="1">
        <v>3351.95</v>
      </c>
      <c r="V181" s="1">
        <v>3281.05</v>
      </c>
      <c r="W181" s="1">
        <v>3290.2</v>
      </c>
      <c r="X181" s="1">
        <f>((W181-T181)/T181)</f>
        <v>-6.4471320076702338E-3</v>
      </c>
      <c r="AB181" s="14">
        <v>44936</v>
      </c>
      <c r="AC181" s="1">
        <v>898.55</v>
      </c>
      <c r="AD181" s="1">
        <v>904.9</v>
      </c>
      <c r="AE181" s="1">
        <v>888.95</v>
      </c>
      <c r="AF181" s="1">
        <v>903.35</v>
      </c>
      <c r="AG181" s="1">
        <f>((AF181-AC181)/AC181)</f>
        <v>5.3419397918870052E-3</v>
      </c>
      <c r="AK181" s="14">
        <v>44936</v>
      </c>
      <c r="AL181" s="1">
        <v>4714.3</v>
      </c>
      <c r="AM181" s="1">
        <v>4742</v>
      </c>
      <c r="AN181" s="1">
        <v>4685.8999999999996</v>
      </c>
      <c r="AO181" s="1">
        <v>4694.1499999999996</v>
      </c>
      <c r="AP181" s="1">
        <f>((AO181-AL181)/AL181)</f>
        <v>-4.2742294720320186E-3</v>
      </c>
    </row>
    <row r="182" spans="1:42">
      <c r="A182" s="14">
        <v>44935</v>
      </c>
      <c r="B182" s="1">
        <v>722.6</v>
      </c>
      <c r="C182" s="1">
        <v>735.9</v>
      </c>
      <c r="D182" s="1">
        <v>722.6</v>
      </c>
      <c r="E182" s="1">
        <v>734.05</v>
      </c>
      <c r="F182" s="1">
        <f>(((E182-B182)/B182)*100)</f>
        <v>1.5845557708275577</v>
      </c>
      <c r="J182" s="14">
        <v>44935</v>
      </c>
      <c r="K182" s="1">
        <v>496.95</v>
      </c>
      <c r="L182" s="1">
        <v>496.95</v>
      </c>
      <c r="M182" s="1">
        <v>478.75</v>
      </c>
      <c r="N182" s="1">
        <v>482.35</v>
      </c>
      <c r="O182" s="1">
        <f>((N182-K182)/K182)</f>
        <v>-2.9379213200523124E-2</v>
      </c>
      <c r="S182" s="14">
        <v>44935</v>
      </c>
      <c r="T182" s="1">
        <v>3322.35</v>
      </c>
      <c r="U182" s="1">
        <v>3333</v>
      </c>
      <c r="V182" s="1">
        <v>3292.35</v>
      </c>
      <c r="W182" s="1">
        <v>3321.6</v>
      </c>
      <c r="X182" s="1">
        <f>((W182-T182)/T182)</f>
        <v>-2.2574382590636146E-4</v>
      </c>
      <c r="AB182" s="14">
        <v>44935</v>
      </c>
      <c r="AC182" s="1">
        <v>903.55</v>
      </c>
      <c r="AD182" s="1">
        <v>905.1</v>
      </c>
      <c r="AE182" s="1">
        <v>892</v>
      </c>
      <c r="AF182" s="1">
        <v>898.55</v>
      </c>
      <c r="AG182" s="1">
        <f>((AF182-AC182)/AC182)</f>
        <v>-5.5337280726025125E-3</v>
      </c>
      <c r="AK182" s="14">
        <v>44935</v>
      </c>
      <c r="AL182" s="1">
        <v>4799.95</v>
      </c>
      <c r="AM182" s="1">
        <v>4799.95</v>
      </c>
      <c r="AN182" s="1">
        <v>4702.3999999999996</v>
      </c>
      <c r="AO182" s="1">
        <v>4724.5</v>
      </c>
      <c r="AP182" s="1">
        <f>((AO182-AL182)/AL182)</f>
        <v>-1.5718913738684739E-2</v>
      </c>
    </row>
    <row r="183" spans="1:42">
      <c r="A183" s="14">
        <v>44932</v>
      </c>
      <c r="B183" s="1">
        <v>721.4</v>
      </c>
      <c r="C183" s="1">
        <v>729.35</v>
      </c>
      <c r="D183" s="1">
        <v>715.6</v>
      </c>
      <c r="E183" s="1">
        <v>718.65</v>
      </c>
      <c r="F183" s="1">
        <f>(((E183-B183)/B183)*100)</f>
        <v>-0.38120321596894929</v>
      </c>
      <c r="J183" s="14">
        <v>44932</v>
      </c>
      <c r="K183" s="1">
        <v>490</v>
      </c>
      <c r="L183" s="1">
        <v>494.2</v>
      </c>
      <c r="M183" s="1">
        <v>485.8</v>
      </c>
      <c r="N183" s="1">
        <v>492.95</v>
      </c>
      <c r="O183" s="1">
        <f>((N183-K183)/K183)</f>
        <v>6.0204081632652829E-3</v>
      </c>
      <c r="S183" s="14">
        <v>44932</v>
      </c>
      <c r="T183" s="1">
        <v>3329.95</v>
      </c>
      <c r="U183" s="1">
        <v>3347.95</v>
      </c>
      <c r="V183" s="1">
        <v>3272.65</v>
      </c>
      <c r="W183" s="1">
        <v>3287.85</v>
      </c>
      <c r="X183" s="1">
        <f>((W183-T183)/T183)</f>
        <v>-1.2642832474962061E-2</v>
      </c>
      <c r="AB183" s="14">
        <v>44932</v>
      </c>
      <c r="AC183" s="1">
        <v>904.5</v>
      </c>
      <c r="AD183" s="1">
        <v>908</v>
      </c>
      <c r="AE183" s="1">
        <v>894.7</v>
      </c>
      <c r="AF183" s="1">
        <v>902.05</v>
      </c>
      <c r="AG183" s="1">
        <f>((AF183-AC183)/AC183)</f>
        <v>-2.7086788280818635E-3</v>
      </c>
      <c r="AK183" s="14">
        <v>44932</v>
      </c>
      <c r="AL183" s="1">
        <v>4809.6499999999996</v>
      </c>
      <c r="AM183" s="1">
        <v>4814.2</v>
      </c>
      <c r="AN183" s="1">
        <v>4719.8500000000004</v>
      </c>
      <c r="AO183" s="1">
        <v>4738.8</v>
      </c>
      <c r="AP183" s="1">
        <f>((AO183-AL183)/AL183)</f>
        <v>-1.4730801617581208E-2</v>
      </c>
    </row>
    <row r="184" spans="1:42">
      <c r="A184" s="14">
        <v>44931</v>
      </c>
      <c r="B184" s="1">
        <v>720</v>
      </c>
      <c r="C184" s="1">
        <v>724.6</v>
      </c>
      <c r="D184" s="1">
        <v>713.5</v>
      </c>
      <c r="E184" s="1">
        <v>720.15</v>
      </c>
      <c r="F184" s="1">
        <f>(((E184-B184)/B184)*100)</f>
        <v>2.0833333333330175E-2</v>
      </c>
      <c r="J184" s="14">
        <v>44931</v>
      </c>
      <c r="K184" s="1">
        <v>487.4</v>
      </c>
      <c r="L184" s="1">
        <v>495.55</v>
      </c>
      <c r="M184" s="1">
        <v>484.7</v>
      </c>
      <c r="N184" s="1">
        <v>490.15</v>
      </c>
      <c r="O184" s="1">
        <f>((N184-K184)/K184)</f>
        <v>5.6421830118998772E-3</v>
      </c>
      <c r="S184" s="14">
        <v>44931</v>
      </c>
      <c r="T184" s="1">
        <v>3365</v>
      </c>
      <c r="U184" s="1">
        <v>3367</v>
      </c>
      <c r="V184" s="1">
        <v>3314.6</v>
      </c>
      <c r="W184" s="1">
        <v>3329.95</v>
      </c>
      <c r="X184" s="1">
        <f>((W184-T184)/T184)</f>
        <v>-1.0416047548291287E-2</v>
      </c>
      <c r="AB184" s="14">
        <v>44931</v>
      </c>
      <c r="AC184" s="1">
        <v>904.95</v>
      </c>
      <c r="AD184" s="1">
        <v>910</v>
      </c>
      <c r="AE184" s="1">
        <v>888.2</v>
      </c>
      <c r="AF184" s="1">
        <v>902.6</v>
      </c>
      <c r="AG184" s="1">
        <f>((AF184-AC184)/AC184)</f>
        <v>-2.5968285540637855E-3</v>
      </c>
      <c r="AK184" s="14">
        <v>44931</v>
      </c>
      <c r="AL184" s="1">
        <v>4794.75</v>
      </c>
      <c r="AM184" s="1">
        <v>4839.25</v>
      </c>
      <c r="AN184" s="1">
        <v>4753.95</v>
      </c>
      <c r="AO184" s="1">
        <v>4808.3</v>
      </c>
      <c r="AP184" s="1">
        <f>((AO184-AL184)/AL184)</f>
        <v>2.8260076124928687E-3</v>
      </c>
    </row>
    <row r="185" spans="1:42">
      <c r="A185" s="14">
        <v>44930</v>
      </c>
      <c r="B185" s="1">
        <v>719.7</v>
      </c>
      <c r="C185" s="1">
        <v>721.7</v>
      </c>
      <c r="D185" s="1">
        <v>712.45</v>
      </c>
      <c r="E185" s="1">
        <v>715.6</v>
      </c>
      <c r="F185" s="1">
        <f>(((E185-B185)/B185)*100)</f>
        <v>-0.56968181186605837</v>
      </c>
      <c r="J185" s="14">
        <v>44930</v>
      </c>
      <c r="K185" s="1">
        <v>484.05</v>
      </c>
      <c r="L185" s="1">
        <v>489.65</v>
      </c>
      <c r="M185" s="1">
        <v>481</v>
      </c>
      <c r="N185" s="1">
        <v>482.9</v>
      </c>
      <c r="O185" s="1">
        <f>((N185-K185)/K185)</f>
        <v>-2.3757876252453961E-3</v>
      </c>
      <c r="S185" s="14">
        <v>44930</v>
      </c>
      <c r="T185" s="1">
        <v>3417.05</v>
      </c>
      <c r="U185" s="1">
        <v>3443.8</v>
      </c>
      <c r="V185" s="1">
        <v>3316.7</v>
      </c>
      <c r="W185" s="1">
        <v>3343.4</v>
      </c>
      <c r="X185" s="1">
        <f>((W185-T185)/T185)</f>
        <v>-2.1553679343293216E-2</v>
      </c>
      <c r="AB185" s="14">
        <v>44930</v>
      </c>
      <c r="AC185" s="1">
        <v>903.2</v>
      </c>
      <c r="AD185" s="1">
        <v>907</v>
      </c>
      <c r="AE185" s="1">
        <v>887</v>
      </c>
      <c r="AF185" s="1">
        <v>894.95</v>
      </c>
      <c r="AG185" s="1">
        <f>((AF185-AC185)/AC185)</f>
        <v>-9.1341895482728065E-3</v>
      </c>
      <c r="AK185" s="14">
        <v>44930</v>
      </c>
      <c r="AL185" s="1">
        <v>4848.1000000000004</v>
      </c>
      <c r="AM185" s="1">
        <v>4848.1499999999996</v>
      </c>
      <c r="AN185" s="1">
        <v>4766.3500000000004</v>
      </c>
      <c r="AO185" s="1">
        <v>4789.7</v>
      </c>
      <c r="AP185" s="1">
        <f>((AO185-AL185)/AL185)</f>
        <v>-1.204595614776934E-2</v>
      </c>
    </row>
    <row r="186" spans="1:42">
      <c r="A186" s="14">
        <v>44929</v>
      </c>
      <c r="B186" s="1">
        <v>722</v>
      </c>
      <c r="C186" s="1">
        <v>727.2</v>
      </c>
      <c r="D186" s="1">
        <v>717.4</v>
      </c>
      <c r="E186" s="1">
        <v>719.65</v>
      </c>
      <c r="F186" s="1">
        <f>(((E186-B186)/B186)*100)</f>
        <v>-0.32548476454293945</v>
      </c>
      <c r="J186" s="14">
        <v>44929</v>
      </c>
      <c r="K186" s="1">
        <v>487.35</v>
      </c>
      <c r="L186" s="1">
        <v>496.4</v>
      </c>
      <c r="M186" s="1">
        <v>487.25</v>
      </c>
      <c r="N186" s="1">
        <v>489.4</v>
      </c>
      <c r="O186" s="1">
        <f>((N186-K186)/K186)</f>
        <v>4.2064224889708721E-3</v>
      </c>
      <c r="S186" s="14">
        <v>44929</v>
      </c>
      <c r="T186" s="1">
        <v>3434</v>
      </c>
      <c r="U186" s="1">
        <v>3464.5</v>
      </c>
      <c r="V186" s="1">
        <v>3398.45</v>
      </c>
      <c r="W186" s="1">
        <v>3409.25</v>
      </c>
      <c r="X186" s="1">
        <f>((W186-T186)/T186)</f>
        <v>-7.2073383808969136E-3</v>
      </c>
      <c r="AB186" s="14">
        <v>44929</v>
      </c>
      <c r="AC186" s="1">
        <v>898</v>
      </c>
      <c r="AD186" s="1">
        <v>904.35</v>
      </c>
      <c r="AE186" s="1">
        <v>891.3</v>
      </c>
      <c r="AF186" s="1">
        <v>900.55</v>
      </c>
      <c r="AG186" s="1">
        <f>((AF186-AC186)/AC186)</f>
        <v>2.8396436525611967E-3</v>
      </c>
      <c r="AK186" s="14">
        <v>44929</v>
      </c>
      <c r="AL186" s="1">
        <v>4890.3</v>
      </c>
      <c r="AM186" s="1">
        <v>4890.3</v>
      </c>
      <c r="AN186" s="1">
        <v>4793.1499999999996</v>
      </c>
      <c r="AO186" s="1">
        <v>4852.1499999999996</v>
      </c>
      <c r="AP186" s="1">
        <f>((AO186-AL186)/AL186)</f>
        <v>-7.8011573932070723E-3</v>
      </c>
    </row>
    <row r="187" spans="1:42">
      <c r="A187" s="14">
        <v>44928</v>
      </c>
      <c r="B187" s="1">
        <v>721.95</v>
      </c>
      <c r="C187" s="1">
        <v>723.6</v>
      </c>
      <c r="D187" s="1">
        <v>711.8</v>
      </c>
      <c r="E187" s="1">
        <v>721.8</v>
      </c>
      <c r="F187" s="1">
        <f>(((E187-B187)/B187)*100)</f>
        <v>-2.0777062123428343E-2</v>
      </c>
      <c r="J187" s="14">
        <v>44928</v>
      </c>
      <c r="K187" s="1">
        <v>488.3</v>
      </c>
      <c r="L187" s="1">
        <v>498.7</v>
      </c>
      <c r="M187" s="1">
        <v>484.25</v>
      </c>
      <c r="N187" s="1">
        <v>492.3</v>
      </c>
      <c r="O187" s="1">
        <f>((N187-K187)/K187)</f>
        <v>8.1916854392791311E-3</v>
      </c>
      <c r="S187" s="14">
        <v>44928</v>
      </c>
      <c r="T187" s="1">
        <v>3450.9</v>
      </c>
      <c r="U187" s="1">
        <v>3450.9</v>
      </c>
      <c r="V187" s="1">
        <v>3394.85</v>
      </c>
      <c r="W187" s="1">
        <v>3409.65</v>
      </c>
      <c r="X187" s="1">
        <f>((W187-T187)/T187)</f>
        <v>-1.1953403459966965E-2</v>
      </c>
      <c r="AB187" s="14">
        <v>44928</v>
      </c>
      <c r="AC187" s="1">
        <v>895.3</v>
      </c>
      <c r="AD187" s="1">
        <v>899.35</v>
      </c>
      <c r="AE187" s="1">
        <v>881.5</v>
      </c>
      <c r="AF187" s="1">
        <v>895.9</v>
      </c>
      <c r="AG187" s="1">
        <f>((AF187-AC187)/AC187)</f>
        <v>6.7016642466214988E-4</v>
      </c>
      <c r="AK187" s="14">
        <v>44928</v>
      </c>
      <c r="AL187" s="1">
        <v>4945.6000000000004</v>
      </c>
      <c r="AM187" s="1">
        <v>5031.7</v>
      </c>
      <c r="AN187" s="1">
        <v>4875</v>
      </c>
      <c r="AO187" s="1">
        <v>4894.6499999999996</v>
      </c>
      <c r="AP187" s="1">
        <f>((AO187-AL187)/AL187)</f>
        <v>-1.0302086703332401E-2</v>
      </c>
    </row>
    <row r="188" spans="1:42">
      <c r="A188" s="14">
        <v>44925</v>
      </c>
      <c r="B188" s="1">
        <v>722.05</v>
      </c>
      <c r="C188" s="1">
        <v>731.75</v>
      </c>
      <c r="D188" s="1">
        <v>713.35</v>
      </c>
      <c r="E188" s="1">
        <v>716.65</v>
      </c>
      <c r="F188" s="1">
        <f>(((E188-B188)/B188)*100)</f>
        <v>-0.74787064607713838</v>
      </c>
      <c r="J188" s="14">
        <v>44925</v>
      </c>
      <c r="K188" s="1">
        <v>470</v>
      </c>
      <c r="L188" s="1">
        <v>494.95</v>
      </c>
      <c r="M188" s="1">
        <v>470</v>
      </c>
      <c r="N188" s="1">
        <v>488.25</v>
      </c>
      <c r="O188" s="1">
        <f>((N188-K188)/K188)</f>
        <v>3.8829787234042554E-2</v>
      </c>
      <c r="S188" s="14">
        <v>44925</v>
      </c>
      <c r="T188" s="1">
        <v>3431.1</v>
      </c>
      <c r="U188" s="1">
        <v>3457.2</v>
      </c>
      <c r="V188" s="1">
        <v>3412</v>
      </c>
      <c r="W188" s="1">
        <v>3422.85</v>
      </c>
      <c r="X188" s="1">
        <f>((W188-T188)/T188)</f>
        <v>-2.4044766984349045E-3</v>
      </c>
      <c r="AB188" s="14">
        <v>44925</v>
      </c>
      <c r="AC188" s="1">
        <v>890.95</v>
      </c>
      <c r="AD188" s="1">
        <v>899.05</v>
      </c>
      <c r="AE188" s="1">
        <v>870.55</v>
      </c>
      <c r="AF188" s="1">
        <v>883.05</v>
      </c>
      <c r="AG188" s="1">
        <f>((AF188-AC188)/AC188)</f>
        <v>-8.866939783377395E-3</v>
      </c>
      <c r="AK188" s="14">
        <v>44925</v>
      </c>
      <c r="AL188" s="1">
        <v>4913.3500000000004</v>
      </c>
      <c r="AM188" s="1">
        <v>4965</v>
      </c>
      <c r="AN188" s="1">
        <v>4854.5</v>
      </c>
      <c r="AO188" s="1">
        <v>4941.25</v>
      </c>
      <c r="AP188" s="1">
        <f>((AO188-AL188)/AL188)</f>
        <v>5.6784067896648183E-3</v>
      </c>
    </row>
    <row r="189" spans="1:42">
      <c r="A189" s="14">
        <v>44924</v>
      </c>
      <c r="B189" s="1">
        <v>725</v>
      </c>
      <c r="C189" s="1">
        <v>729.8</v>
      </c>
      <c r="D189" s="1">
        <v>717</v>
      </c>
      <c r="E189" s="1">
        <v>721.05</v>
      </c>
      <c r="F189" s="1">
        <f>(((E189-B189)/B189)*100)</f>
        <v>-0.54482758620690275</v>
      </c>
      <c r="J189" s="14">
        <v>44924</v>
      </c>
      <c r="K189" s="1">
        <v>471</v>
      </c>
      <c r="L189" s="1">
        <v>474.65</v>
      </c>
      <c r="M189" s="1">
        <v>468.2</v>
      </c>
      <c r="N189" s="1">
        <v>470.45</v>
      </c>
      <c r="O189" s="1">
        <f>((N189-K189)/K189)</f>
        <v>-1.1677282377919563E-3</v>
      </c>
      <c r="S189" s="14">
        <v>44924</v>
      </c>
      <c r="T189" s="1">
        <v>3452</v>
      </c>
      <c r="U189" s="1">
        <v>3452</v>
      </c>
      <c r="V189" s="1">
        <v>3405.65</v>
      </c>
      <c r="W189" s="1">
        <v>3417.05</v>
      </c>
      <c r="X189" s="1">
        <f>((W189-T189)/T189)</f>
        <v>-1.012456546929311E-2</v>
      </c>
      <c r="AB189" s="14">
        <v>44924</v>
      </c>
      <c r="AC189" s="1">
        <v>900</v>
      </c>
      <c r="AD189" s="1">
        <v>908.25</v>
      </c>
      <c r="AE189" s="1">
        <v>880.65</v>
      </c>
      <c r="AF189" s="1">
        <v>884.95</v>
      </c>
      <c r="AG189" s="1">
        <f>((AF189-AC189)/AC189)</f>
        <v>-1.6722222222222173E-2</v>
      </c>
      <c r="AK189" s="14">
        <v>44924</v>
      </c>
      <c r="AL189" s="1">
        <v>4920.6000000000004</v>
      </c>
      <c r="AM189" s="1">
        <v>4920.6000000000004</v>
      </c>
      <c r="AN189" s="1">
        <v>4825.7</v>
      </c>
      <c r="AO189" s="1">
        <v>4898</v>
      </c>
      <c r="AP189" s="1">
        <f>((AO189-AL189)/AL189)</f>
        <v>-4.5929358208349315E-3</v>
      </c>
    </row>
    <row r="190" spans="1:42">
      <c r="A190" s="14">
        <v>44923</v>
      </c>
      <c r="B190" s="1">
        <v>715.05</v>
      </c>
      <c r="C190" s="1">
        <v>731.95</v>
      </c>
      <c r="D190" s="1">
        <v>714.4</v>
      </c>
      <c r="E190" s="1">
        <v>723.95</v>
      </c>
      <c r="F190" s="1">
        <f>(((E190-B190)/B190)*100)</f>
        <v>1.2446682050206408</v>
      </c>
      <c r="J190" s="14">
        <v>44923</v>
      </c>
      <c r="K190" s="1">
        <v>465.05</v>
      </c>
      <c r="L190" s="1">
        <v>478.05</v>
      </c>
      <c r="M190" s="1">
        <v>465.05</v>
      </c>
      <c r="N190" s="1">
        <v>471.55</v>
      </c>
      <c r="O190" s="1">
        <f>((N190-K190)/K190)</f>
        <v>1.3976991721320288E-2</v>
      </c>
      <c r="S190" s="14">
        <v>44923</v>
      </c>
      <c r="T190" s="1">
        <v>3481</v>
      </c>
      <c r="U190" s="1">
        <v>3493.15</v>
      </c>
      <c r="V190" s="1">
        <v>3442</v>
      </c>
      <c r="W190" s="1">
        <v>3448.8</v>
      </c>
      <c r="X190" s="1">
        <f>((W190-T190)/T190)</f>
        <v>-9.2502154553288762E-3</v>
      </c>
      <c r="AB190" s="14">
        <v>44923</v>
      </c>
      <c r="AC190" s="1">
        <v>878</v>
      </c>
      <c r="AD190" s="1">
        <v>905.85</v>
      </c>
      <c r="AE190" s="1">
        <v>865.2</v>
      </c>
      <c r="AF190" s="1">
        <v>900</v>
      </c>
      <c r="AG190" s="1">
        <f>((AF190-AC190)/AC190)</f>
        <v>2.5056947608200455E-2</v>
      </c>
      <c r="AK190" s="14">
        <v>44923</v>
      </c>
      <c r="AL190" s="1">
        <v>4720.8500000000004</v>
      </c>
      <c r="AM190" s="1">
        <v>4875</v>
      </c>
      <c r="AN190" s="1">
        <v>4720.8500000000004</v>
      </c>
      <c r="AO190" s="1">
        <v>4864.55</v>
      </c>
      <c r="AP190" s="1">
        <f>((AO190-AL190)/AL190)</f>
        <v>3.0439433576580448E-2</v>
      </c>
    </row>
    <row r="191" spans="1:42">
      <c r="A191" s="14">
        <v>44922</v>
      </c>
      <c r="B191" s="1">
        <v>722.75</v>
      </c>
      <c r="C191" s="1">
        <v>724.05</v>
      </c>
      <c r="D191" s="1">
        <v>710.4</v>
      </c>
      <c r="E191" s="1">
        <v>716.75</v>
      </c>
      <c r="F191" s="1">
        <f>(((E191-B191)/B191)*100)</f>
        <v>-0.83016257350397793</v>
      </c>
      <c r="J191" s="14">
        <v>44922</v>
      </c>
      <c r="K191" s="1">
        <v>469</v>
      </c>
      <c r="L191" s="1">
        <v>476.2</v>
      </c>
      <c r="M191" s="1">
        <v>466.95</v>
      </c>
      <c r="N191" s="1">
        <v>469.4</v>
      </c>
      <c r="O191" s="1">
        <f>((N191-K191)/K191)</f>
        <v>8.5287846481871482E-4</v>
      </c>
      <c r="S191" s="14">
        <v>44922</v>
      </c>
      <c r="T191" s="1">
        <v>3495</v>
      </c>
      <c r="U191" s="1">
        <v>3538.3</v>
      </c>
      <c r="V191" s="1">
        <v>3477.55</v>
      </c>
      <c r="W191" s="1">
        <v>3482.35</v>
      </c>
      <c r="X191" s="1">
        <f>((W191-T191)/T191)</f>
        <v>-3.6194563662375083E-3</v>
      </c>
      <c r="AB191" s="14">
        <v>44922</v>
      </c>
      <c r="AC191" s="1">
        <v>872.6</v>
      </c>
      <c r="AD191" s="1">
        <v>890</v>
      </c>
      <c r="AE191" s="1">
        <v>872.6</v>
      </c>
      <c r="AF191" s="1">
        <v>886.1</v>
      </c>
      <c r="AG191" s="1">
        <f>((AF191-AC191)/AC191)</f>
        <v>1.5471006188402475E-2</v>
      </c>
      <c r="AK191" s="14">
        <v>44922</v>
      </c>
      <c r="AL191" s="1">
        <v>4790.05</v>
      </c>
      <c r="AM191" s="1">
        <v>4837.55</v>
      </c>
      <c r="AN191" s="1">
        <v>4746.25</v>
      </c>
      <c r="AO191" s="1">
        <v>4817.6499999999996</v>
      </c>
      <c r="AP191" s="1">
        <f>((AO191-AL191)/AL191)</f>
        <v>5.7619440298116833E-3</v>
      </c>
    </row>
    <row r="192" spans="1:42">
      <c r="A192" s="14">
        <v>44921</v>
      </c>
      <c r="B192" s="1">
        <v>707.05</v>
      </c>
      <c r="C192" s="1">
        <v>725</v>
      </c>
      <c r="D192" s="1">
        <v>707.05</v>
      </c>
      <c r="E192" s="1">
        <v>718.5</v>
      </c>
      <c r="F192" s="1">
        <f>(((E192-B192)/B192)*100)</f>
        <v>1.6194045682766489</v>
      </c>
      <c r="J192" s="14">
        <v>44921</v>
      </c>
      <c r="K192" s="1">
        <v>452.05</v>
      </c>
      <c r="L192" s="1">
        <v>473</v>
      </c>
      <c r="M192" s="1">
        <v>452.05</v>
      </c>
      <c r="N192" s="1">
        <v>468</v>
      </c>
      <c r="O192" s="1">
        <f>((N192-K192)/K192)</f>
        <v>3.5283707554474034E-2</v>
      </c>
      <c r="S192" s="14">
        <v>44921</v>
      </c>
      <c r="T192" s="1">
        <v>3539.95</v>
      </c>
      <c r="U192" s="1">
        <v>3539.95</v>
      </c>
      <c r="V192" s="1">
        <v>3399.95</v>
      </c>
      <c r="W192" s="1">
        <v>3483.85</v>
      </c>
      <c r="X192" s="1">
        <f>((W192-T192)/T192)</f>
        <v>-1.584768146442744E-2</v>
      </c>
      <c r="AB192" s="14">
        <v>44921</v>
      </c>
      <c r="AC192" s="1">
        <v>865</v>
      </c>
      <c r="AD192" s="1">
        <v>886.25</v>
      </c>
      <c r="AE192" s="1">
        <v>843.2</v>
      </c>
      <c r="AF192" s="1">
        <v>872.6</v>
      </c>
      <c r="AG192" s="1">
        <f>((AF192-AC192)/AC192)</f>
        <v>8.7861271676300846E-3</v>
      </c>
      <c r="AK192" s="14">
        <v>44921</v>
      </c>
      <c r="AL192" s="1">
        <v>4699.3500000000004</v>
      </c>
      <c r="AM192" s="1">
        <v>4861.8999999999996</v>
      </c>
      <c r="AN192" s="1">
        <v>4676.2</v>
      </c>
      <c r="AO192" s="1">
        <v>4804.7</v>
      </c>
      <c r="AP192" s="1">
        <f>((AO192-AL192)/AL192)</f>
        <v>2.2417993977890443E-2</v>
      </c>
    </row>
    <row r="193" spans="1:42">
      <c r="A193" s="14">
        <v>44918</v>
      </c>
      <c r="B193" s="1">
        <v>720.05</v>
      </c>
      <c r="C193" s="1">
        <v>727.6</v>
      </c>
      <c r="D193" s="1">
        <v>708.6</v>
      </c>
      <c r="E193" s="1">
        <v>711.35</v>
      </c>
      <c r="F193" s="1">
        <f>(((E193-B193)/B193)*100)</f>
        <v>-1.208249427123107</v>
      </c>
      <c r="J193" s="14">
        <v>44918</v>
      </c>
      <c r="K193" s="1">
        <v>462</v>
      </c>
      <c r="L193" s="1">
        <v>467.5</v>
      </c>
      <c r="M193" s="1">
        <v>457.2</v>
      </c>
      <c r="N193" s="1">
        <v>461.1</v>
      </c>
      <c r="O193" s="1">
        <f>((N193-K193)/K193)</f>
        <v>-1.9480519480518988E-3</v>
      </c>
      <c r="S193" s="14">
        <v>44918</v>
      </c>
      <c r="T193" s="1">
        <v>3489.15</v>
      </c>
      <c r="U193" s="1">
        <v>3512.4</v>
      </c>
      <c r="V193" s="1">
        <v>3447.55</v>
      </c>
      <c r="W193" s="1">
        <v>3457.6</v>
      </c>
      <c r="X193" s="1">
        <f>((W193-T193)/T193)</f>
        <v>-9.0423168966654293E-3</v>
      </c>
      <c r="AB193" s="14">
        <v>44918</v>
      </c>
      <c r="AC193" s="1">
        <v>880.45</v>
      </c>
      <c r="AD193" s="1">
        <v>887.95</v>
      </c>
      <c r="AE193" s="1">
        <v>848.1</v>
      </c>
      <c r="AF193" s="1">
        <v>866.5</v>
      </c>
      <c r="AG193" s="1">
        <f>((AF193-AC193)/AC193)</f>
        <v>-1.5844170594582367E-2</v>
      </c>
      <c r="AK193" s="14">
        <v>44918</v>
      </c>
      <c r="AL193" s="1">
        <v>4696.75</v>
      </c>
      <c r="AM193" s="1">
        <v>4764.2</v>
      </c>
      <c r="AN193" s="1">
        <v>4626.3999999999996</v>
      </c>
      <c r="AO193" s="1">
        <v>4726.7</v>
      </c>
      <c r="AP193" s="1">
        <f>((AO193-AL193)/AL193)</f>
        <v>6.3767498802362946E-3</v>
      </c>
    </row>
    <row r="194" spans="1:42">
      <c r="A194" s="14">
        <v>44917</v>
      </c>
      <c r="B194" s="1">
        <v>760</v>
      </c>
      <c r="C194" s="1">
        <v>760.9</v>
      </c>
      <c r="D194" s="1">
        <v>727.9</v>
      </c>
      <c r="E194" s="1">
        <v>729.4</v>
      </c>
      <c r="F194" s="1">
        <f>(((E194-B194)/B194)*100)</f>
        <v>-4.0263157894736867</v>
      </c>
      <c r="J194" s="14">
        <v>44917</v>
      </c>
      <c r="K194" s="1">
        <v>470.05</v>
      </c>
      <c r="L194" s="1">
        <v>479</v>
      </c>
      <c r="M194" s="1">
        <v>461.2</v>
      </c>
      <c r="N194" s="1">
        <v>469.35</v>
      </c>
      <c r="O194" s="1">
        <f>((N194-K194)/K194)</f>
        <v>-1.4892032762471835E-3</v>
      </c>
      <c r="S194" s="14">
        <v>44917</v>
      </c>
      <c r="T194" s="1">
        <v>3522.2</v>
      </c>
      <c r="U194" s="1">
        <v>3571.75</v>
      </c>
      <c r="V194" s="1">
        <v>3477.85</v>
      </c>
      <c r="W194" s="1">
        <v>3520.65</v>
      </c>
      <c r="X194" s="1">
        <f>((W194-T194)/T194)</f>
        <v>-4.400658679233795E-4</v>
      </c>
      <c r="AB194" s="14">
        <v>44917</v>
      </c>
      <c r="AC194" s="1">
        <v>912</v>
      </c>
      <c r="AD194" s="1">
        <v>919.5</v>
      </c>
      <c r="AE194" s="1">
        <v>882.05</v>
      </c>
      <c r="AF194" s="1">
        <v>892</v>
      </c>
      <c r="AG194" s="1">
        <f>((AF194-AC194)/AC194)</f>
        <v>-2.1929824561403508E-2</v>
      </c>
      <c r="AK194" s="14">
        <v>44917</v>
      </c>
      <c r="AL194" s="1">
        <v>4758.1499999999996</v>
      </c>
      <c r="AM194" s="1">
        <v>4778</v>
      </c>
      <c r="AN194" s="1">
        <v>4636.05</v>
      </c>
      <c r="AO194" s="1">
        <v>4758.1000000000004</v>
      </c>
      <c r="AP194" s="1">
        <f>((AO194-AL194)/AL194)</f>
        <v>-1.0508285783187249E-5</v>
      </c>
    </row>
    <row r="195" spans="1:42">
      <c r="A195" s="14">
        <v>44916</v>
      </c>
      <c r="B195" s="1">
        <v>767.25</v>
      </c>
      <c r="C195" s="1">
        <v>767.35</v>
      </c>
      <c r="D195" s="1">
        <v>752.35</v>
      </c>
      <c r="E195" s="1">
        <v>754.7</v>
      </c>
      <c r="F195" s="1">
        <f>(((E195-B195)/B195)*100)</f>
        <v>-1.6357119582925974</v>
      </c>
      <c r="J195" s="14">
        <v>44916</v>
      </c>
      <c r="K195" s="1">
        <v>480.05</v>
      </c>
      <c r="L195" s="1">
        <v>487.1</v>
      </c>
      <c r="M195" s="1">
        <v>474.95</v>
      </c>
      <c r="N195" s="1">
        <v>476.1</v>
      </c>
      <c r="O195" s="1">
        <f>((N195-K195)/K195)</f>
        <v>-8.2283095510884037E-3</v>
      </c>
      <c r="S195" s="14">
        <v>44916</v>
      </c>
      <c r="T195" s="1">
        <v>3540.05</v>
      </c>
      <c r="U195" s="1">
        <v>3590</v>
      </c>
      <c r="V195" s="1">
        <v>3504.95</v>
      </c>
      <c r="W195" s="1">
        <v>3522.15</v>
      </c>
      <c r="X195" s="1">
        <f>((W195-T195)/T195)</f>
        <v>-5.0564257566983774E-3</v>
      </c>
      <c r="AB195" s="14">
        <v>44916</v>
      </c>
      <c r="AC195" s="1">
        <v>930</v>
      </c>
      <c r="AD195" s="1">
        <v>930</v>
      </c>
      <c r="AE195" s="1">
        <v>905.5</v>
      </c>
      <c r="AF195" s="1">
        <v>912.45</v>
      </c>
      <c r="AG195" s="1">
        <f>((AF195-AC195)/AC195)</f>
        <v>-1.8870967741935436E-2</v>
      </c>
      <c r="AK195" s="14">
        <v>44916</v>
      </c>
      <c r="AL195" s="1">
        <v>4719.1499999999996</v>
      </c>
      <c r="AM195" s="1">
        <v>4793</v>
      </c>
      <c r="AN195" s="1">
        <v>4590.8999999999996</v>
      </c>
      <c r="AO195" s="1">
        <v>4758.05</v>
      </c>
      <c r="AP195" s="1">
        <f>((AO195-AL195)/AL195)</f>
        <v>8.2430098640646193E-3</v>
      </c>
    </row>
    <row r="196" spans="1:42">
      <c r="A196" s="14">
        <v>44915</v>
      </c>
      <c r="B196" s="1">
        <v>770.05</v>
      </c>
      <c r="C196" s="1">
        <v>771.05</v>
      </c>
      <c r="D196" s="1">
        <v>749.25</v>
      </c>
      <c r="E196" s="1">
        <v>754.75</v>
      </c>
      <c r="F196" s="1">
        <f>(((E196-B196)/B196)*100)</f>
        <v>-1.9868839685734634</v>
      </c>
      <c r="J196" s="14">
        <v>44915</v>
      </c>
      <c r="K196" s="1">
        <v>487.95</v>
      </c>
      <c r="L196" s="1">
        <v>487.95</v>
      </c>
      <c r="M196" s="1">
        <v>478.8</v>
      </c>
      <c r="N196" s="1">
        <v>483</v>
      </c>
      <c r="O196" s="1">
        <f>((N196-K196)/K196)</f>
        <v>-1.0144482016600039E-2</v>
      </c>
      <c r="S196" s="14">
        <v>44915</v>
      </c>
      <c r="T196" s="1">
        <v>3570</v>
      </c>
      <c r="U196" s="1">
        <v>3570</v>
      </c>
      <c r="V196" s="1">
        <v>3500</v>
      </c>
      <c r="W196" s="1">
        <v>3532.9</v>
      </c>
      <c r="X196" s="1">
        <f>((W196-T196)/T196)</f>
        <v>-1.0392156862745073E-2</v>
      </c>
      <c r="AB196" s="14">
        <v>44915</v>
      </c>
      <c r="AC196" s="1">
        <v>930</v>
      </c>
      <c r="AD196" s="1">
        <v>942</v>
      </c>
      <c r="AE196" s="1">
        <v>917</v>
      </c>
      <c r="AF196" s="1">
        <v>925.45</v>
      </c>
      <c r="AG196" s="1">
        <f>((AF196-AC196)/AC196)</f>
        <v>-4.8924731182795212E-3</v>
      </c>
      <c r="AK196" s="14">
        <v>44915</v>
      </c>
      <c r="AL196" s="1">
        <v>4772.3</v>
      </c>
      <c r="AM196" s="1">
        <v>4800.7</v>
      </c>
      <c r="AN196" s="1">
        <v>4664.3999999999996</v>
      </c>
      <c r="AO196" s="1">
        <v>4670.1499999999996</v>
      </c>
      <c r="AP196" s="1">
        <f>((AO196-AL196)/AL196)</f>
        <v>-2.1404773379712201E-2</v>
      </c>
    </row>
    <row r="197" spans="1:42">
      <c r="A197" s="14">
        <v>44914</v>
      </c>
      <c r="B197" s="1">
        <v>769.1</v>
      </c>
      <c r="C197" s="1">
        <v>773.5</v>
      </c>
      <c r="D197" s="1">
        <v>763.1</v>
      </c>
      <c r="E197" s="1">
        <v>770.05</v>
      </c>
      <c r="F197" s="1">
        <f>(((E197-B197)/B197)*100)</f>
        <v>0.12352099856974799</v>
      </c>
      <c r="J197" s="14">
        <v>44914</v>
      </c>
      <c r="K197" s="1">
        <v>478.05</v>
      </c>
      <c r="L197" s="1">
        <v>482.95</v>
      </c>
      <c r="M197" s="1">
        <v>476.2</v>
      </c>
      <c r="N197" s="1">
        <v>481.45</v>
      </c>
      <c r="O197" s="1">
        <f>((N197-K197)/K197)</f>
        <v>7.1122267545235375E-3</v>
      </c>
      <c r="S197" s="14">
        <v>44914</v>
      </c>
      <c r="T197" s="1">
        <v>3540</v>
      </c>
      <c r="U197" s="1">
        <v>3565.65</v>
      </c>
      <c r="V197" s="1">
        <v>3500</v>
      </c>
      <c r="W197" s="1">
        <v>3559.95</v>
      </c>
      <c r="X197" s="1">
        <f>((W197-T197)/T197)</f>
        <v>5.6355932203389315E-3</v>
      </c>
      <c r="AB197" s="14">
        <v>44914</v>
      </c>
      <c r="AC197" s="1">
        <v>943.3</v>
      </c>
      <c r="AD197" s="1">
        <v>943.35</v>
      </c>
      <c r="AE197" s="1">
        <v>922.85</v>
      </c>
      <c r="AF197" s="1">
        <v>929.55</v>
      </c>
      <c r="AG197" s="1">
        <f>((AF197-AC197)/AC197)</f>
        <v>-1.4576486801653769E-2</v>
      </c>
      <c r="AK197" s="14">
        <v>44914</v>
      </c>
      <c r="AL197" s="1">
        <v>4822.8999999999996</v>
      </c>
      <c r="AM197" s="1">
        <v>4828</v>
      </c>
      <c r="AN197" s="1">
        <v>4740.1000000000004</v>
      </c>
      <c r="AO197" s="1">
        <v>4800.1000000000004</v>
      </c>
      <c r="AP197" s="1">
        <f>((AO197-AL197)/AL197)</f>
        <v>-4.7274461423623283E-3</v>
      </c>
    </row>
    <row r="198" spans="1:42">
      <c r="A198" s="14">
        <v>44911</v>
      </c>
      <c r="B198" s="1">
        <v>761.05</v>
      </c>
      <c r="C198" s="1">
        <v>773.8</v>
      </c>
      <c r="D198" s="1">
        <v>759</v>
      </c>
      <c r="E198" s="1">
        <v>770.6</v>
      </c>
      <c r="F198" s="1">
        <f>(((E198-B198)/B198)*100)</f>
        <v>1.2548452795480021</v>
      </c>
      <c r="J198" s="14">
        <v>44911</v>
      </c>
      <c r="K198" s="1">
        <v>475.55</v>
      </c>
      <c r="L198" s="1">
        <v>485.65</v>
      </c>
      <c r="M198" s="1">
        <v>475.55</v>
      </c>
      <c r="N198" s="1">
        <v>483.4</v>
      </c>
      <c r="O198" s="1">
        <f>((N198-K198)/K198)</f>
        <v>1.6507202186941364E-2</v>
      </c>
      <c r="S198" s="14">
        <v>44911</v>
      </c>
      <c r="T198" s="1">
        <v>3593.75</v>
      </c>
      <c r="U198" s="1">
        <v>3600.85</v>
      </c>
      <c r="V198" s="1">
        <v>3501</v>
      </c>
      <c r="W198" s="1">
        <v>3518.75</v>
      </c>
      <c r="X198" s="1">
        <f>((W198-T198)/T198)</f>
        <v>-2.0869565217391306E-2</v>
      </c>
      <c r="AB198" s="14">
        <v>44911</v>
      </c>
      <c r="AC198" s="1">
        <v>965.95</v>
      </c>
      <c r="AD198" s="1">
        <v>969.95</v>
      </c>
      <c r="AE198" s="1">
        <v>935.05</v>
      </c>
      <c r="AF198" s="1">
        <v>943.25</v>
      </c>
      <c r="AG198" s="1">
        <f>((AF198-AC198)/AC198)</f>
        <v>-2.3500181168797603E-2</v>
      </c>
      <c r="AK198" s="14">
        <v>44911</v>
      </c>
      <c r="AL198" s="1">
        <v>4601.1000000000004</v>
      </c>
      <c r="AM198" s="1">
        <v>4877.95</v>
      </c>
      <c r="AN198" s="1">
        <v>4601.1000000000004</v>
      </c>
      <c r="AO198" s="1">
        <v>4822</v>
      </c>
      <c r="AP198" s="1">
        <f>((AO198-AL198)/AL198)</f>
        <v>4.8010258416465543E-2</v>
      </c>
    </row>
    <row r="199" spans="1:42">
      <c r="A199" s="14">
        <v>44910</v>
      </c>
      <c r="B199" s="1">
        <v>782</v>
      </c>
      <c r="C199" s="1">
        <v>786.2</v>
      </c>
      <c r="D199" s="1">
        <v>766</v>
      </c>
      <c r="E199" s="1">
        <v>770.75</v>
      </c>
      <c r="F199" s="1">
        <f>(((E199-B199)/B199)*100)</f>
        <v>-1.4386189258312021</v>
      </c>
      <c r="J199" s="14">
        <v>44910</v>
      </c>
      <c r="K199" s="1">
        <v>483.15</v>
      </c>
      <c r="L199" s="1">
        <v>488</v>
      </c>
      <c r="M199" s="1">
        <v>476.25</v>
      </c>
      <c r="N199" s="1">
        <v>480.1</v>
      </c>
      <c r="O199" s="1">
        <f>((N199-K199)/K199)</f>
        <v>-6.3127393149124593E-3</v>
      </c>
      <c r="S199" s="14">
        <v>44910</v>
      </c>
      <c r="T199" s="1">
        <v>3551.45</v>
      </c>
      <c r="U199" s="1">
        <v>3565</v>
      </c>
      <c r="V199" s="1">
        <v>3464.15</v>
      </c>
      <c r="W199" s="1">
        <v>3488.75</v>
      </c>
      <c r="X199" s="1">
        <f>((W199-T199)/T199)</f>
        <v>-1.7654760731532142E-2</v>
      </c>
      <c r="AB199" s="14">
        <v>44910</v>
      </c>
      <c r="AC199" s="1">
        <v>953.35</v>
      </c>
      <c r="AD199" s="1">
        <v>971.8</v>
      </c>
      <c r="AE199" s="1">
        <v>946.3</v>
      </c>
      <c r="AF199" s="1">
        <v>965.95</v>
      </c>
      <c r="AG199" s="1">
        <f>((AF199-AC199)/AC199)</f>
        <v>1.3216552158179077E-2</v>
      </c>
      <c r="AK199" s="14">
        <v>44910</v>
      </c>
      <c r="AL199" s="1">
        <v>4677.3999999999996</v>
      </c>
      <c r="AM199" s="1">
        <v>4712.3500000000004</v>
      </c>
      <c r="AN199" s="1">
        <v>4645</v>
      </c>
      <c r="AO199" s="1">
        <v>4653</v>
      </c>
      <c r="AP199" s="1">
        <f>((AO199-AL199)/AL199)</f>
        <v>-5.2165733099584465E-3</v>
      </c>
    </row>
    <row r="200" spans="1:42">
      <c r="A200" s="14">
        <v>44909</v>
      </c>
      <c r="B200" s="1">
        <v>765.05</v>
      </c>
      <c r="C200" s="1">
        <v>781.95</v>
      </c>
      <c r="D200" s="1">
        <v>763</v>
      </c>
      <c r="E200" s="1">
        <v>780.7</v>
      </c>
      <c r="F200" s="1">
        <f>(((E200-B200)/B200)*100)</f>
        <v>2.0456179334684128</v>
      </c>
      <c r="J200" s="14">
        <v>44909</v>
      </c>
      <c r="K200" s="1">
        <v>485</v>
      </c>
      <c r="L200" s="1">
        <v>490.65</v>
      </c>
      <c r="M200" s="1">
        <v>481.65</v>
      </c>
      <c r="N200" s="1">
        <v>483.15</v>
      </c>
      <c r="O200" s="1">
        <f>((N200-K200)/K200)</f>
        <v>-3.8144329896907686E-3</v>
      </c>
      <c r="S200" s="14">
        <v>44909</v>
      </c>
      <c r="T200" s="1">
        <v>3466.05</v>
      </c>
      <c r="U200" s="1">
        <v>3629.95</v>
      </c>
      <c r="V200" s="1">
        <v>3466.05</v>
      </c>
      <c r="W200" s="1">
        <v>3539.9</v>
      </c>
      <c r="X200" s="1">
        <f>((W200-T200)/T200)</f>
        <v>2.1306674745026732E-2</v>
      </c>
      <c r="AB200" s="14">
        <v>44909</v>
      </c>
      <c r="AC200" s="1">
        <v>957.95</v>
      </c>
      <c r="AD200" s="1">
        <v>960.25</v>
      </c>
      <c r="AE200" s="1">
        <v>931.15</v>
      </c>
      <c r="AF200" s="1">
        <v>956.8</v>
      </c>
      <c r="AG200" s="1">
        <f>((AF200-AC200)/AC200)</f>
        <v>-1.2004801920769256E-3</v>
      </c>
      <c r="AK200" s="14">
        <v>44909</v>
      </c>
      <c r="AL200" s="1">
        <v>4648.5</v>
      </c>
      <c r="AM200" s="1">
        <v>4719.55</v>
      </c>
      <c r="AN200" s="1">
        <v>4619</v>
      </c>
      <c r="AO200" s="1">
        <v>4667.95</v>
      </c>
      <c r="AP200" s="1">
        <f>((AO200-AL200)/AL200)</f>
        <v>4.1841454232547743E-3</v>
      </c>
    </row>
    <row r="201" spans="1:42">
      <c r="A201" s="14">
        <v>44908</v>
      </c>
      <c r="B201" s="1">
        <v>775</v>
      </c>
      <c r="C201" s="1">
        <v>775.05</v>
      </c>
      <c r="D201" s="1">
        <v>762.8</v>
      </c>
      <c r="E201" s="1">
        <v>766.7</v>
      </c>
      <c r="F201" s="1">
        <f>(((E201-B201)/B201)*100)</f>
        <v>-1.0709677419354782</v>
      </c>
      <c r="J201" s="14">
        <v>44908</v>
      </c>
      <c r="K201" s="1">
        <v>489</v>
      </c>
      <c r="L201" s="1">
        <v>492</v>
      </c>
      <c r="M201" s="1">
        <v>483.65</v>
      </c>
      <c r="N201" s="1">
        <v>487.15</v>
      </c>
      <c r="O201" s="1">
        <f>((N201-K201)/K201)</f>
        <v>-3.7832310838446272E-3</v>
      </c>
      <c r="S201" s="14">
        <v>44908</v>
      </c>
      <c r="T201" s="1">
        <v>3494</v>
      </c>
      <c r="U201" s="1">
        <v>3504.1</v>
      </c>
      <c r="V201" s="1">
        <v>3443.25</v>
      </c>
      <c r="W201" s="1">
        <v>3483.2</v>
      </c>
      <c r="X201" s="1">
        <f>((W201-T201)/T201)</f>
        <v>-3.0910131654264972E-3</v>
      </c>
      <c r="AB201" s="14">
        <v>44908</v>
      </c>
      <c r="AC201" s="1">
        <v>959.85</v>
      </c>
      <c r="AD201" s="1">
        <v>964.45</v>
      </c>
      <c r="AE201" s="1">
        <v>943</v>
      </c>
      <c r="AF201" s="1">
        <v>944.55</v>
      </c>
      <c r="AG201" s="1">
        <f>((AF201-AC201)/AC201)</f>
        <v>-1.5939990623534999E-2</v>
      </c>
      <c r="AK201" s="14">
        <v>44908</v>
      </c>
      <c r="AL201" s="1">
        <v>4831.6000000000004</v>
      </c>
      <c r="AM201" s="1">
        <v>4836.8500000000004</v>
      </c>
      <c r="AN201" s="1">
        <v>4690</v>
      </c>
      <c r="AO201" s="1">
        <v>4750.1000000000004</v>
      </c>
      <c r="AP201" s="1">
        <f>((AO201-AL201)/AL201)</f>
        <v>-1.6868118221707095E-2</v>
      </c>
    </row>
    <row r="202" spans="1:42">
      <c r="A202" s="14">
        <v>44907</v>
      </c>
      <c r="B202" s="1">
        <v>760.05</v>
      </c>
      <c r="C202" s="1">
        <v>774</v>
      </c>
      <c r="D202" s="1">
        <v>756.55</v>
      </c>
      <c r="E202" s="1">
        <v>772.95</v>
      </c>
      <c r="F202" s="1">
        <f>(((E202-B202)/B202)*100)</f>
        <v>1.697256759423734</v>
      </c>
      <c r="J202" s="14">
        <v>44907</v>
      </c>
      <c r="K202" s="1">
        <v>480.05</v>
      </c>
      <c r="L202" s="1">
        <v>488.55</v>
      </c>
      <c r="M202" s="1">
        <v>478.9</v>
      </c>
      <c r="N202" s="1">
        <v>486.85</v>
      </c>
      <c r="O202" s="1">
        <f>((N202-K202)/K202)</f>
        <v>1.4165191125924407E-2</v>
      </c>
      <c r="S202" s="14">
        <v>44907</v>
      </c>
      <c r="T202" s="1">
        <v>3452.05</v>
      </c>
      <c r="U202" s="1">
        <v>3510.7</v>
      </c>
      <c r="V202" s="1">
        <v>3437.1</v>
      </c>
      <c r="W202" s="1">
        <v>3487.3</v>
      </c>
      <c r="X202" s="1">
        <f>((W202-T202)/T202)</f>
        <v>1.021132370620356E-2</v>
      </c>
      <c r="AB202" s="14">
        <v>44907</v>
      </c>
      <c r="AC202" s="1">
        <v>961.35</v>
      </c>
      <c r="AD202" s="1">
        <v>966</v>
      </c>
      <c r="AE202" s="1">
        <v>948.8</v>
      </c>
      <c r="AF202" s="1">
        <v>953.9</v>
      </c>
      <c r="AG202" s="1">
        <f>((AF202-AC202)/AC202)</f>
        <v>-7.7495189057055656E-3</v>
      </c>
      <c r="AK202" s="14">
        <v>44907</v>
      </c>
      <c r="AL202" s="1">
        <v>4765.05</v>
      </c>
      <c r="AM202" s="1">
        <v>4813.6499999999996</v>
      </c>
      <c r="AN202" s="1">
        <v>4715.7</v>
      </c>
      <c r="AO202" s="1">
        <v>4786.6499999999996</v>
      </c>
      <c r="AP202" s="1">
        <f>((AO202-AL202)/AL202)</f>
        <v>4.5330059495701939E-3</v>
      </c>
    </row>
    <row r="203" spans="1:42">
      <c r="A203" s="14">
        <v>44904</v>
      </c>
      <c r="B203" s="1">
        <v>777.85</v>
      </c>
      <c r="C203" s="1">
        <v>781.1</v>
      </c>
      <c r="D203" s="1">
        <v>757.4</v>
      </c>
      <c r="E203" s="1">
        <v>763.9</v>
      </c>
      <c r="F203" s="1">
        <f>(((E203-B203)/B203)*100)</f>
        <v>-1.7934048981166093</v>
      </c>
      <c r="J203" s="14">
        <v>44904</v>
      </c>
      <c r="K203" s="1">
        <v>487.5</v>
      </c>
      <c r="L203" s="1">
        <v>488</v>
      </c>
      <c r="M203" s="1">
        <v>480.45</v>
      </c>
      <c r="N203" s="1">
        <v>483.55</v>
      </c>
      <c r="O203" s="1">
        <f>((N203-K203)/K203)</f>
        <v>-8.1025641025640801E-3</v>
      </c>
      <c r="S203" s="14">
        <v>44904</v>
      </c>
      <c r="T203" s="1">
        <v>3456.05</v>
      </c>
      <c r="U203" s="1">
        <v>3511</v>
      </c>
      <c r="V203" s="1">
        <v>3428</v>
      </c>
      <c r="W203" s="1">
        <v>3451.9</v>
      </c>
      <c r="X203" s="1">
        <f>((W203-T203)/T203)</f>
        <v>-1.2007928126040106E-3</v>
      </c>
      <c r="AB203" s="14">
        <v>44904</v>
      </c>
      <c r="AC203" s="1">
        <v>971.9</v>
      </c>
      <c r="AD203" s="1">
        <v>975.4</v>
      </c>
      <c r="AE203" s="1">
        <v>950</v>
      </c>
      <c r="AF203" s="1">
        <v>961.35</v>
      </c>
      <c r="AG203" s="1">
        <f>((AF203-AC203)/AC203)</f>
        <v>-1.0855026237267163E-2</v>
      </c>
      <c r="AK203" s="14">
        <v>44904</v>
      </c>
      <c r="AL203" s="1">
        <v>4824</v>
      </c>
      <c r="AM203" s="1">
        <v>4824</v>
      </c>
      <c r="AN203" s="1">
        <v>4700</v>
      </c>
      <c r="AO203" s="1">
        <v>4752.2</v>
      </c>
      <c r="AP203" s="1">
        <f>((AO203-AL203)/AL203)</f>
        <v>-1.4883913764510818E-2</v>
      </c>
    </row>
    <row r="204" spans="1:42">
      <c r="A204" s="14">
        <v>44903</v>
      </c>
      <c r="B204" s="1">
        <v>777.1</v>
      </c>
      <c r="C204" s="1">
        <v>782</v>
      </c>
      <c r="D204" s="1">
        <v>773.35</v>
      </c>
      <c r="E204" s="1">
        <v>777.8</v>
      </c>
      <c r="F204" s="1">
        <f>(((E204-B204)/B204)*100)</f>
        <v>9.0078496975927388E-2</v>
      </c>
      <c r="J204" s="14">
        <v>44903</v>
      </c>
      <c r="K204" s="1">
        <v>485</v>
      </c>
      <c r="L204" s="1">
        <v>488</v>
      </c>
      <c r="M204" s="1">
        <v>479</v>
      </c>
      <c r="N204" s="1">
        <v>485.8</v>
      </c>
      <c r="O204" s="1">
        <f>((N204-K204)/K204)</f>
        <v>1.6494845360824977E-3</v>
      </c>
      <c r="S204" s="14">
        <v>44903</v>
      </c>
      <c r="T204" s="1">
        <v>3494.95</v>
      </c>
      <c r="U204" s="1">
        <v>3504.5</v>
      </c>
      <c r="V204" s="1">
        <v>3444.7</v>
      </c>
      <c r="W204" s="1">
        <v>3474.25</v>
      </c>
      <c r="X204" s="1">
        <f>((W204-T204)/T204)</f>
        <v>-5.9228315140416373E-3</v>
      </c>
      <c r="AB204" s="14">
        <v>44903</v>
      </c>
      <c r="AC204" s="1">
        <v>923.9</v>
      </c>
      <c r="AD204" s="1">
        <v>969.35</v>
      </c>
      <c r="AE204" s="1">
        <v>918.75</v>
      </c>
      <c r="AF204" s="1">
        <v>966.45</v>
      </c>
      <c r="AG204" s="1">
        <f>((AF204-AC204)/AC204)</f>
        <v>4.6054767832016529E-2</v>
      </c>
      <c r="AK204" s="14">
        <v>44903</v>
      </c>
      <c r="AL204" s="1">
        <v>4759.3</v>
      </c>
      <c r="AM204" s="1">
        <v>4792</v>
      </c>
      <c r="AN204" s="1">
        <v>4690.1000000000004</v>
      </c>
      <c r="AO204" s="1">
        <v>4786.8500000000004</v>
      </c>
      <c r="AP204" s="1">
        <f>((AO204-AL204)/AL204)</f>
        <v>5.7886664005211228E-3</v>
      </c>
    </row>
    <row r="205" spans="1:42">
      <c r="A205" s="14">
        <v>44902</v>
      </c>
      <c r="B205" s="1">
        <v>788</v>
      </c>
      <c r="C205" s="1">
        <v>791.1</v>
      </c>
      <c r="D205" s="1">
        <v>776.05</v>
      </c>
      <c r="E205" s="1">
        <v>777.1</v>
      </c>
      <c r="F205" s="1">
        <f>(((E205-B205)/B205)*100)</f>
        <v>-1.3832487309644641</v>
      </c>
      <c r="J205" s="14">
        <v>44902</v>
      </c>
      <c r="K205" s="1">
        <v>478.95</v>
      </c>
      <c r="L205" s="1">
        <v>485.5</v>
      </c>
      <c r="M205" s="1">
        <v>475.15</v>
      </c>
      <c r="N205" s="1">
        <v>479.75</v>
      </c>
      <c r="O205" s="1">
        <f>((N205-K205)/K205)</f>
        <v>1.6703204927445692E-3</v>
      </c>
      <c r="S205" s="14">
        <v>44902</v>
      </c>
      <c r="T205" s="1">
        <v>3454.2</v>
      </c>
      <c r="U205" s="1">
        <v>3494.9</v>
      </c>
      <c r="V205" s="1">
        <v>3436.9</v>
      </c>
      <c r="W205" s="1">
        <v>3469</v>
      </c>
      <c r="X205" s="1">
        <f>((W205-T205)/T205)</f>
        <v>4.2846389902148636E-3</v>
      </c>
      <c r="AB205" s="14">
        <v>44902</v>
      </c>
      <c r="AC205" s="1">
        <v>912</v>
      </c>
      <c r="AD205" s="1">
        <v>924.7</v>
      </c>
      <c r="AE205" s="1">
        <v>907.25</v>
      </c>
      <c r="AF205" s="1">
        <v>919.1</v>
      </c>
      <c r="AG205" s="1">
        <f>((AF205-AC205)/AC205)</f>
        <v>7.7850877192982707E-3</v>
      </c>
      <c r="AK205" s="14">
        <v>44902</v>
      </c>
      <c r="AL205" s="1">
        <v>4795</v>
      </c>
      <c r="AM205" s="1">
        <v>4809.95</v>
      </c>
      <c r="AN205" s="1">
        <v>4713.95</v>
      </c>
      <c r="AO205" s="1">
        <v>4731.8500000000004</v>
      </c>
      <c r="AP205" s="1">
        <f>((AO205-AL205)/AL205)</f>
        <v>-1.3169968717413896E-2</v>
      </c>
    </row>
    <row r="206" spans="1:42">
      <c r="A206" s="14">
        <v>44901</v>
      </c>
      <c r="B206" s="1">
        <v>804.95</v>
      </c>
      <c r="C206" s="1">
        <v>804.95</v>
      </c>
      <c r="D206" s="1">
        <v>782.55</v>
      </c>
      <c r="E206" s="1">
        <v>787.7</v>
      </c>
      <c r="F206" s="1">
        <f>(((E206-B206)/B206)*100)</f>
        <v>-2.1429902478414808</v>
      </c>
      <c r="J206" s="14">
        <v>44901</v>
      </c>
      <c r="K206" s="1">
        <v>492.35</v>
      </c>
      <c r="L206" s="1">
        <v>492.35</v>
      </c>
      <c r="M206" s="1">
        <v>473.45</v>
      </c>
      <c r="N206" s="1">
        <v>475</v>
      </c>
      <c r="O206" s="1">
        <f>((N206-K206)/K206)</f>
        <v>-3.5239159134761902E-2</v>
      </c>
      <c r="S206" s="14">
        <v>44901</v>
      </c>
      <c r="T206" s="1">
        <v>3516.4</v>
      </c>
      <c r="U206" s="1">
        <v>3516.4</v>
      </c>
      <c r="V206" s="1">
        <v>3436.2</v>
      </c>
      <c r="W206" s="1">
        <v>3457.85</v>
      </c>
      <c r="X206" s="1">
        <f>((W206-T206)/T206)</f>
        <v>-1.665055170060294E-2</v>
      </c>
      <c r="AB206" s="14">
        <v>44901</v>
      </c>
      <c r="AC206" s="1">
        <v>915.35</v>
      </c>
      <c r="AD206" s="1">
        <v>923.45</v>
      </c>
      <c r="AE206" s="1">
        <v>905.05</v>
      </c>
      <c r="AF206" s="1">
        <v>916.05</v>
      </c>
      <c r="AG206" s="1">
        <f>((AF206-AC206)/AC206)</f>
        <v>7.6473480089575769E-4</v>
      </c>
      <c r="AK206" s="14">
        <v>44901</v>
      </c>
      <c r="AL206" s="1">
        <v>4632.95</v>
      </c>
      <c r="AM206" s="1">
        <v>4839.8999999999996</v>
      </c>
      <c r="AN206" s="1">
        <v>4606.55</v>
      </c>
      <c r="AO206" s="1">
        <v>4777.2</v>
      </c>
      <c r="AP206" s="1">
        <f>((AO206-AL206)/AL206)</f>
        <v>3.1135669497836152E-2</v>
      </c>
    </row>
    <row r="207" spans="1:42">
      <c r="A207" s="14">
        <v>44900</v>
      </c>
      <c r="B207" s="1">
        <v>785.25</v>
      </c>
      <c r="C207" s="1">
        <v>807</v>
      </c>
      <c r="D207" s="1">
        <v>785.25</v>
      </c>
      <c r="E207" s="1">
        <v>802.8</v>
      </c>
      <c r="F207" s="1">
        <f>(((E207-B207)/B207)*100)</f>
        <v>2.2349570200573008</v>
      </c>
      <c r="J207" s="14">
        <v>44900</v>
      </c>
      <c r="K207" s="1">
        <v>471.2</v>
      </c>
      <c r="L207" s="1">
        <v>494</v>
      </c>
      <c r="M207" s="1">
        <v>471.2</v>
      </c>
      <c r="N207" s="1">
        <v>492.35</v>
      </c>
      <c r="O207" s="1">
        <f>((N207-K207)/K207)</f>
        <v>4.4885398981324355E-2</v>
      </c>
      <c r="S207" s="14">
        <v>44900</v>
      </c>
      <c r="T207" s="1">
        <v>3484</v>
      </c>
      <c r="U207" s="1">
        <v>3536.75</v>
      </c>
      <c r="V207" s="1">
        <v>3468.05</v>
      </c>
      <c r="W207" s="1">
        <v>3476.9</v>
      </c>
      <c r="X207" s="1">
        <f>((W207-T207)/T207)</f>
        <v>-2.0378874856486536E-3</v>
      </c>
      <c r="AB207" s="14">
        <v>44900</v>
      </c>
      <c r="AC207" s="1">
        <v>918.2</v>
      </c>
      <c r="AD207" s="1">
        <v>924</v>
      </c>
      <c r="AE207" s="1">
        <v>910.85</v>
      </c>
      <c r="AF207" s="1">
        <v>921.4</v>
      </c>
      <c r="AG207" s="1">
        <f>((AF207-AC207)/AC207)</f>
        <v>3.4850795033760963E-3</v>
      </c>
      <c r="AK207" s="14">
        <v>44900</v>
      </c>
      <c r="AL207" s="1">
        <v>4631.5</v>
      </c>
      <c r="AM207" s="1">
        <v>4650</v>
      </c>
      <c r="AN207" s="1">
        <v>4615</v>
      </c>
      <c r="AO207" s="1">
        <v>4632.1499999999996</v>
      </c>
      <c r="AP207" s="1">
        <f>((AO207-AL207)/AL207)</f>
        <v>1.4034330130619372E-4</v>
      </c>
    </row>
    <row r="208" spans="1:42">
      <c r="A208" s="14">
        <v>44897</v>
      </c>
      <c r="B208" s="1">
        <v>778.75</v>
      </c>
      <c r="C208" s="1">
        <v>785</v>
      </c>
      <c r="D208" s="1">
        <v>768.45</v>
      </c>
      <c r="E208" s="1">
        <v>783.8</v>
      </c>
      <c r="F208" s="1">
        <f>(((E208-B208)/B208)*100)</f>
        <v>0.64847512038522692</v>
      </c>
      <c r="J208" s="14">
        <v>44897</v>
      </c>
      <c r="K208" s="1">
        <v>468.25</v>
      </c>
      <c r="L208" s="1">
        <v>473</v>
      </c>
      <c r="M208" s="1">
        <v>465.65</v>
      </c>
      <c r="N208" s="1">
        <v>471.1</v>
      </c>
      <c r="O208" s="1">
        <f>((N208-K208)/K208)</f>
        <v>6.0864922584090179E-3</v>
      </c>
      <c r="S208" s="14">
        <v>44897</v>
      </c>
      <c r="T208" s="1">
        <v>3483.7</v>
      </c>
      <c r="U208" s="1">
        <v>3510</v>
      </c>
      <c r="V208" s="1">
        <v>3413.85</v>
      </c>
      <c r="W208" s="1">
        <v>3484</v>
      </c>
      <c r="X208" s="1">
        <f>((W208-T208)/T208)</f>
        <v>8.6115337141597122E-5</v>
      </c>
      <c r="AB208" s="14">
        <v>44897</v>
      </c>
      <c r="AC208" s="1">
        <v>916</v>
      </c>
      <c r="AD208" s="1">
        <v>923.05</v>
      </c>
      <c r="AE208" s="1">
        <v>912</v>
      </c>
      <c r="AF208" s="1">
        <v>913.6</v>
      </c>
      <c r="AG208" s="1">
        <f>((AF208-AC208)/AC208)</f>
        <v>-2.6200873362445167E-3</v>
      </c>
      <c r="AK208" s="14">
        <v>44897</v>
      </c>
      <c r="AL208" s="1">
        <v>4639.95</v>
      </c>
      <c r="AM208" s="1">
        <v>4647</v>
      </c>
      <c r="AN208" s="1">
        <v>4600</v>
      </c>
      <c r="AO208" s="1">
        <v>4631.95</v>
      </c>
      <c r="AP208" s="1">
        <f>((AO208-AL208)/AL208)</f>
        <v>-1.7241565103072233E-3</v>
      </c>
    </row>
    <row r="209" spans="1:42">
      <c r="A209" s="14">
        <v>44896</v>
      </c>
      <c r="B209" s="1">
        <v>785.4</v>
      </c>
      <c r="C209" s="1">
        <v>788.1</v>
      </c>
      <c r="D209" s="1">
        <v>776.3</v>
      </c>
      <c r="E209" s="1">
        <v>778.65</v>
      </c>
      <c r="F209" s="1">
        <f>(((E209-B209)/B209)*100)</f>
        <v>-0.85943468296409475</v>
      </c>
      <c r="J209" s="14">
        <v>44896</v>
      </c>
      <c r="K209" s="1">
        <v>475.9</v>
      </c>
      <c r="L209" s="1">
        <v>479.7</v>
      </c>
      <c r="M209" s="1">
        <v>465.35</v>
      </c>
      <c r="N209" s="1">
        <v>467.7</v>
      </c>
      <c r="O209" s="1">
        <f>((N209-K209)/K209)</f>
        <v>-1.7230510611472974E-2</v>
      </c>
      <c r="S209" s="14">
        <v>44896</v>
      </c>
      <c r="T209" s="1">
        <v>3492.95</v>
      </c>
      <c r="U209" s="1">
        <v>3537.35</v>
      </c>
      <c r="V209" s="1">
        <v>3459.65</v>
      </c>
      <c r="W209" s="1">
        <v>3503</v>
      </c>
      <c r="X209" s="1">
        <f>((W209-T209)/T209)</f>
        <v>2.877224122876131E-3</v>
      </c>
      <c r="AB209" s="14">
        <v>44896</v>
      </c>
      <c r="AC209" s="1">
        <v>930.4</v>
      </c>
      <c r="AD209" s="1">
        <v>934.8</v>
      </c>
      <c r="AE209" s="1">
        <v>915</v>
      </c>
      <c r="AF209" s="1">
        <v>918.55</v>
      </c>
      <c r="AG209" s="1">
        <f>((AF209-AC209)/AC209)</f>
        <v>-1.2736457437661245E-2</v>
      </c>
      <c r="AK209" s="14">
        <v>44896</v>
      </c>
      <c r="AL209" s="1">
        <v>4669.95</v>
      </c>
      <c r="AM209" s="1">
        <v>4672.05</v>
      </c>
      <c r="AN209" s="1">
        <v>4552</v>
      </c>
      <c r="AO209" s="1">
        <v>4609.05</v>
      </c>
      <c r="AP209" s="1">
        <f>((AO209-AL209)/AL209)</f>
        <v>-1.3040824848231703E-2</v>
      </c>
    </row>
    <row r="210" spans="1:42">
      <c r="A210" s="14">
        <v>44895</v>
      </c>
      <c r="B210" s="1">
        <v>779.4</v>
      </c>
      <c r="C210" s="1">
        <v>793.3</v>
      </c>
      <c r="D210" s="1">
        <v>774.45</v>
      </c>
      <c r="E210" s="1">
        <v>790</v>
      </c>
      <c r="F210" s="1">
        <f>(((E210-B210)/B210)*100)</f>
        <v>1.3600205286117555</v>
      </c>
      <c r="J210" s="14">
        <v>44895</v>
      </c>
      <c r="K210" s="1">
        <v>473.95</v>
      </c>
      <c r="L210" s="1">
        <v>478</v>
      </c>
      <c r="M210" s="1">
        <v>465.5</v>
      </c>
      <c r="N210" s="1">
        <v>473.45</v>
      </c>
      <c r="O210" s="1">
        <f>((N210-K210)/K210)</f>
        <v>-1.0549636037556704E-3</v>
      </c>
      <c r="S210" s="14">
        <v>44895</v>
      </c>
      <c r="T210" s="1">
        <v>3404.95</v>
      </c>
      <c r="U210" s="1">
        <v>3514.65</v>
      </c>
      <c r="V210" s="1">
        <v>3379</v>
      </c>
      <c r="W210" s="1">
        <v>3493.6</v>
      </c>
      <c r="X210" s="1">
        <f>((W210-T210)/T210)</f>
        <v>2.6035624605353996E-2</v>
      </c>
      <c r="AB210" s="14">
        <v>44895</v>
      </c>
      <c r="AC210" s="1">
        <v>929.95</v>
      </c>
      <c r="AD210" s="1">
        <v>932.55</v>
      </c>
      <c r="AE210" s="1">
        <v>918.65</v>
      </c>
      <c r="AF210" s="1">
        <v>930.4</v>
      </c>
      <c r="AG210" s="1">
        <f>((AF210-AC210)/AC210)</f>
        <v>4.8389698370872818E-4</v>
      </c>
      <c r="AK210" s="14">
        <v>44895</v>
      </c>
      <c r="AL210" s="1">
        <v>4540.05</v>
      </c>
      <c r="AM210" s="1">
        <v>4648.55</v>
      </c>
      <c r="AN210" s="1">
        <v>4530.1000000000004</v>
      </c>
      <c r="AO210" s="1">
        <v>4624</v>
      </c>
      <c r="AP210" s="1">
        <f>((AO210-AL210)/AL210)</f>
        <v>1.8490985782094869E-2</v>
      </c>
    </row>
    <row r="211" spans="1:42">
      <c r="A211" s="14">
        <v>44894</v>
      </c>
      <c r="B211" s="1">
        <v>781.5</v>
      </c>
      <c r="C211" s="1">
        <v>784.5</v>
      </c>
      <c r="D211" s="1">
        <v>772</v>
      </c>
      <c r="E211" s="1">
        <v>774.5</v>
      </c>
      <c r="F211" s="1">
        <f>(((E211-B211)/B211)*100)</f>
        <v>-0.89571337172104937</v>
      </c>
      <c r="J211" s="14">
        <v>44894</v>
      </c>
      <c r="K211" s="1">
        <v>467</v>
      </c>
      <c r="L211" s="1">
        <v>475.75</v>
      </c>
      <c r="M211" s="1">
        <v>465.3</v>
      </c>
      <c r="N211" s="1">
        <v>467.55</v>
      </c>
      <c r="O211" s="1">
        <f>((N211-K211)/K211)</f>
        <v>1.1777301927195104E-3</v>
      </c>
      <c r="S211" s="14">
        <v>44894</v>
      </c>
      <c r="T211" s="1">
        <v>3415.1</v>
      </c>
      <c r="U211" s="1">
        <v>3462.6</v>
      </c>
      <c r="V211" s="1">
        <v>3370.35</v>
      </c>
      <c r="W211" s="1">
        <v>3378.1</v>
      </c>
      <c r="X211" s="1">
        <f>((W211-T211)/T211)</f>
        <v>-1.0834236186348862E-2</v>
      </c>
      <c r="AB211" s="14">
        <v>44894</v>
      </c>
      <c r="AC211" s="1">
        <v>923.95</v>
      </c>
      <c r="AD211" s="1">
        <v>923.95</v>
      </c>
      <c r="AE211" s="1">
        <v>911.7</v>
      </c>
      <c r="AF211" s="1">
        <v>918.2</v>
      </c>
      <c r="AG211" s="1">
        <f>((AF211-AC211)/AC211)</f>
        <v>-6.2232804805454839E-3</v>
      </c>
      <c r="AK211" s="14">
        <v>44894</v>
      </c>
      <c r="AL211" s="1">
        <v>4541.55</v>
      </c>
      <c r="AM211" s="1">
        <v>4614.5</v>
      </c>
      <c r="AN211" s="1">
        <v>4498</v>
      </c>
      <c r="AO211" s="1">
        <v>4522.6000000000004</v>
      </c>
      <c r="AP211" s="1">
        <f>((AO211-AL211)/AL211)</f>
        <v>-4.1725842498705991E-3</v>
      </c>
    </row>
    <row r="212" spans="1:42">
      <c r="A212" s="14">
        <v>44893</v>
      </c>
      <c r="B212" s="1">
        <v>776.95</v>
      </c>
      <c r="C212" s="1">
        <v>784.9</v>
      </c>
      <c r="D212" s="1">
        <v>775.8</v>
      </c>
      <c r="E212" s="1">
        <v>779.95</v>
      </c>
      <c r="F212" s="1">
        <f>(((E212-B212)/B212)*100)</f>
        <v>0.38612523328399506</v>
      </c>
      <c r="J212" s="14">
        <v>44893</v>
      </c>
      <c r="K212" s="1">
        <v>464.8</v>
      </c>
      <c r="L212" s="1">
        <v>481.45</v>
      </c>
      <c r="M212" s="1">
        <v>464.8</v>
      </c>
      <c r="N212" s="1">
        <v>472</v>
      </c>
      <c r="O212" s="1">
        <f>((N212-K212)/K212)</f>
        <v>1.5490533562822695E-2</v>
      </c>
      <c r="S212" s="14">
        <v>44893</v>
      </c>
      <c r="T212" s="1">
        <v>3424.95</v>
      </c>
      <c r="U212" s="1">
        <v>3454.05</v>
      </c>
      <c r="V212" s="1">
        <v>3397.4</v>
      </c>
      <c r="W212" s="1">
        <v>3424.45</v>
      </c>
      <c r="X212" s="1">
        <f>((W212-T212)/T212)</f>
        <v>-1.4598753266471045E-4</v>
      </c>
      <c r="AB212" s="14">
        <v>44893</v>
      </c>
      <c r="AC212" s="1">
        <v>930</v>
      </c>
      <c r="AD212" s="1">
        <v>930</v>
      </c>
      <c r="AE212" s="1">
        <v>910.05</v>
      </c>
      <c r="AF212" s="1">
        <v>918.2</v>
      </c>
      <c r="AG212" s="1">
        <f>((AF212-AC212)/AC212)</f>
        <v>-1.2688172043010704E-2</v>
      </c>
      <c r="AK212" s="14">
        <v>44893</v>
      </c>
      <c r="AL212" s="1">
        <v>4629.95</v>
      </c>
      <c r="AM212" s="1">
        <v>4629.95</v>
      </c>
      <c r="AN212" s="1">
        <v>4520</v>
      </c>
      <c r="AO212" s="1">
        <v>4533.8</v>
      </c>
      <c r="AP212" s="1">
        <f>((AO212-AL212)/AL212)</f>
        <v>-2.0766962926165432E-2</v>
      </c>
    </row>
    <row r="213" spans="1:42">
      <c r="A213" s="14">
        <v>44890</v>
      </c>
      <c r="B213" s="1">
        <v>775.15</v>
      </c>
      <c r="C213" s="1">
        <v>780.75</v>
      </c>
      <c r="D213" s="1">
        <v>770.6</v>
      </c>
      <c r="E213" s="1">
        <v>776.95</v>
      </c>
      <c r="F213" s="1">
        <f>(((E213-B213)/B213)*100)</f>
        <v>0.23221312004129113</v>
      </c>
      <c r="J213" s="14">
        <v>44890</v>
      </c>
      <c r="K213" s="1">
        <v>470.15</v>
      </c>
      <c r="L213" s="1">
        <v>475.4</v>
      </c>
      <c r="M213" s="1">
        <v>466.5</v>
      </c>
      <c r="N213" s="1">
        <v>470.2</v>
      </c>
      <c r="O213" s="1">
        <f>((N213-K213)/K213)</f>
        <v>1.0634903754123444E-4</v>
      </c>
      <c r="S213" s="14">
        <v>44890</v>
      </c>
      <c r="T213" s="1">
        <v>3375.05</v>
      </c>
      <c r="U213" s="1">
        <v>3407.4</v>
      </c>
      <c r="V213" s="1">
        <v>3375.05</v>
      </c>
      <c r="W213" s="1">
        <v>3382.6</v>
      </c>
      <c r="X213" s="1">
        <f>((W213-T213)/T213)</f>
        <v>2.2370038962384931E-3</v>
      </c>
      <c r="AB213" s="14">
        <v>44890</v>
      </c>
      <c r="AC213" s="1">
        <v>904.45</v>
      </c>
      <c r="AD213" s="1">
        <v>925.45</v>
      </c>
      <c r="AE213" s="1">
        <v>900.25</v>
      </c>
      <c r="AF213" s="1">
        <v>920.65</v>
      </c>
      <c r="AG213" s="1">
        <f>((AF213-AC213)/AC213)</f>
        <v>1.7911437890430572E-2</v>
      </c>
      <c r="AK213" s="14">
        <v>44890</v>
      </c>
      <c r="AL213" s="1">
        <v>4572.1499999999996</v>
      </c>
      <c r="AM213" s="1">
        <v>4602.45</v>
      </c>
      <c r="AN213" s="1">
        <v>4532</v>
      </c>
      <c r="AO213" s="1">
        <v>4538.95</v>
      </c>
      <c r="AP213" s="1">
        <f>((AO213-AL213)/AL213)</f>
        <v>-7.2613540675611739E-3</v>
      </c>
    </row>
    <row r="214" spans="1:42">
      <c r="A214" s="14">
        <v>44889</v>
      </c>
      <c r="B214" s="1">
        <v>768.55</v>
      </c>
      <c r="C214" s="1">
        <v>779.8</v>
      </c>
      <c r="D214" s="1">
        <v>767.95</v>
      </c>
      <c r="E214" s="1">
        <v>774.25</v>
      </c>
      <c r="F214" s="1">
        <f>(((E214-B214)/B214)*100)</f>
        <v>0.74165636588381312</v>
      </c>
      <c r="J214" s="14">
        <v>44889</v>
      </c>
      <c r="K214" s="1">
        <v>452</v>
      </c>
      <c r="L214" s="1">
        <v>474.8</v>
      </c>
      <c r="M214" s="1">
        <v>452</v>
      </c>
      <c r="N214" s="1">
        <v>473.65</v>
      </c>
      <c r="O214" s="1">
        <f>((N214-K214)/K214)</f>
        <v>4.7898230088495523E-2</v>
      </c>
      <c r="S214" s="14">
        <v>44889</v>
      </c>
      <c r="T214" s="1">
        <v>3350.2</v>
      </c>
      <c r="U214" s="1">
        <v>3403.1</v>
      </c>
      <c r="V214" s="1">
        <v>3350.2</v>
      </c>
      <c r="W214" s="1">
        <v>3390.5</v>
      </c>
      <c r="X214" s="1">
        <f>((W214-T214)/T214)</f>
        <v>1.2029132589099214E-2</v>
      </c>
      <c r="AB214" s="14">
        <v>44889</v>
      </c>
      <c r="AC214" s="1">
        <v>914.35</v>
      </c>
      <c r="AD214" s="1">
        <v>915.4</v>
      </c>
      <c r="AE214" s="1">
        <v>900</v>
      </c>
      <c r="AF214" s="1">
        <v>901.95</v>
      </c>
      <c r="AG214" s="1">
        <f>((AF214-AC214)/AC214)</f>
        <v>-1.3561546453764945E-2</v>
      </c>
      <c r="AK214" s="14">
        <v>44889</v>
      </c>
      <c r="AL214" s="1">
        <v>4556</v>
      </c>
      <c r="AM214" s="1">
        <v>4595</v>
      </c>
      <c r="AN214" s="1">
        <v>4536.1000000000004</v>
      </c>
      <c r="AO214" s="1">
        <v>4587.6499999999996</v>
      </c>
      <c r="AP214" s="1">
        <f>((AO214-AL214)/AL214)</f>
        <v>6.946883230904222E-3</v>
      </c>
    </row>
    <row r="215" spans="1:42">
      <c r="A215" s="14">
        <v>44888</v>
      </c>
      <c r="B215" s="1">
        <v>772.05</v>
      </c>
      <c r="C215" s="1">
        <v>775.95</v>
      </c>
      <c r="D215" s="1">
        <v>766.25</v>
      </c>
      <c r="E215" s="1">
        <v>768.25</v>
      </c>
      <c r="F215" s="1">
        <f>(((E215-B215)/B215)*100)</f>
        <v>-0.49219610128877084</v>
      </c>
      <c r="J215" s="14">
        <v>44888</v>
      </c>
      <c r="K215" s="1">
        <v>464.75</v>
      </c>
      <c r="L215" s="1">
        <v>465</v>
      </c>
      <c r="M215" s="1">
        <v>450.15</v>
      </c>
      <c r="N215" s="1">
        <v>452</v>
      </c>
      <c r="O215" s="1">
        <f>((N215-K215)/K215)</f>
        <v>-2.7434104357181282E-2</v>
      </c>
      <c r="S215" s="14">
        <v>44888</v>
      </c>
      <c r="T215" s="1">
        <v>3328.25</v>
      </c>
      <c r="U215" s="1">
        <v>3395</v>
      </c>
      <c r="V215" s="1">
        <v>3328.25</v>
      </c>
      <c r="W215" s="1">
        <v>3377.05</v>
      </c>
      <c r="X215" s="1">
        <f>((W215-T215)/T215)</f>
        <v>1.4662360099151259E-2</v>
      </c>
      <c r="AB215" s="14">
        <v>44888</v>
      </c>
      <c r="AC215" s="1">
        <v>904.95</v>
      </c>
      <c r="AD215" s="1">
        <v>916.2</v>
      </c>
      <c r="AE215" s="1">
        <v>892.35</v>
      </c>
      <c r="AF215" s="1">
        <v>903.85</v>
      </c>
      <c r="AG215" s="1">
        <f>((AF215-AC215)/AC215)</f>
        <v>-1.2155367699873171E-3</v>
      </c>
      <c r="AK215" s="14">
        <v>44888</v>
      </c>
      <c r="AL215" s="1">
        <v>4551.8500000000004</v>
      </c>
      <c r="AM215" s="1">
        <v>4598</v>
      </c>
      <c r="AN215" s="1">
        <v>4525</v>
      </c>
      <c r="AO215" s="1">
        <v>4539.8999999999996</v>
      </c>
      <c r="AP215" s="1">
        <f>((AO215-AL215)/AL215)</f>
        <v>-2.6253061941849416E-3</v>
      </c>
    </row>
    <row r="216" spans="1:42">
      <c r="A216" s="14">
        <v>44887</v>
      </c>
      <c r="B216" s="1">
        <v>757</v>
      </c>
      <c r="C216" s="1">
        <v>769.8</v>
      </c>
      <c r="D216" s="1">
        <v>757</v>
      </c>
      <c r="E216" s="1">
        <v>767.5</v>
      </c>
      <c r="F216" s="1">
        <f>(((E216-B216)/B216)*100)</f>
        <v>1.3870541611624834</v>
      </c>
      <c r="J216" s="14">
        <v>44887</v>
      </c>
      <c r="K216" s="1">
        <v>449.95</v>
      </c>
      <c r="L216" s="1">
        <v>458.1</v>
      </c>
      <c r="M216" s="1">
        <v>448.3</v>
      </c>
      <c r="N216" s="1">
        <v>450.95</v>
      </c>
      <c r="O216" s="1">
        <f>((N216-K216)/K216)</f>
        <v>2.22246916324036E-3</v>
      </c>
      <c r="S216" s="14">
        <v>44887</v>
      </c>
      <c r="T216" s="1">
        <v>3349.9</v>
      </c>
      <c r="U216" s="1">
        <v>3370</v>
      </c>
      <c r="V216" s="1">
        <v>3327.2</v>
      </c>
      <c r="W216" s="1">
        <v>3335.8</v>
      </c>
      <c r="X216" s="1">
        <f>((W216-T216)/T216)</f>
        <v>-4.2090808680855874E-3</v>
      </c>
      <c r="AB216" s="14">
        <v>44887</v>
      </c>
      <c r="AC216" s="1">
        <v>890.2</v>
      </c>
      <c r="AD216" s="1">
        <v>902.85</v>
      </c>
      <c r="AE216" s="1">
        <v>888</v>
      </c>
      <c r="AF216" s="1">
        <v>897.15</v>
      </c>
      <c r="AG216" s="1">
        <f>((AF216-AC216)/AC216)</f>
        <v>7.8072343293641112E-3</v>
      </c>
      <c r="AK216" s="14">
        <v>44887</v>
      </c>
      <c r="AL216" s="1">
        <v>4528.05</v>
      </c>
      <c r="AM216" s="1">
        <v>4627.05</v>
      </c>
      <c r="AN216" s="1">
        <v>4528</v>
      </c>
      <c r="AO216" s="1">
        <v>4552.45</v>
      </c>
      <c r="AP216" s="1">
        <f>((AO216-AL216)/AL216)</f>
        <v>5.3886330760481082E-3</v>
      </c>
    </row>
    <row r="217" spans="1:42">
      <c r="A217" s="14">
        <v>44886</v>
      </c>
      <c r="B217" s="1">
        <v>761.1</v>
      </c>
      <c r="C217" s="1">
        <v>764.5</v>
      </c>
      <c r="D217" s="1">
        <v>755.1</v>
      </c>
      <c r="E217" s="1">
        <v>759.45</v>
      </c>
      <c r="F217" s="1">
        <f>(((E217-B217)/B217)*100)</f>
        <v>-0.21679148600709197</v>
      </c>
      <c r="J217" s="14">
        <v>44886</v>
      </c>
      <c r="K217" s="1">
        <v>450.35</v>
      </c>
      <c r="L217" s="1">
        <v>453.45</v>
      </c>
      <c r="M217" s="1">
        <v>444</v>
      </c>
      <c r="N217" s="1">
        <v>446.1</v>
      </c>
      <c r="O217" s="1">
        <f>((N217-K217)/K217)</f>
        <v>-9.4371044742977677E-3</v>
      </c>
      <c r="S217" s="14">
        <v>44886</v>
      </c>
      <c r="T217" s="1">
        <v>3265.1</v>
      </c>
      <c r="U217" s="1">
        <v>3349.5</v>
      </c>
      <c r="V217" s="1">
        <v>3265.1</v>
      </c>
      <c r="W217" s="1">
        <v>3326.6</v>
      </c>
      <c r="X217" s="1">
        <f>((W217-T217)/T217)</f>
        <v>1.8835563994977184E-2</v>
      </c>
      <c r="AB217" s="14">
        <v>44886</v>
      </c>
      <c r="AC217" s="1">
        <v>903.75</v>
      </c>
      <c r="AD217" s="1">
        <v>903.75</v>
      </c>
      <c r="AE217" s="1">
        <v>886.05</v>
      </c>
      <c r="AF217" s="1">
        <v>896</v>
      </c>
      <c r="AG217" s="1">
        <f>((AF217-AC217)/AC217)</f>
        <v>-8.5753803596127255E-3</v>
      </c>
      <c r="AK217" s="14">
        <v>44886</v>
      </c>
      <c r="AL217" s="1">
        <v>4522.1000000000004</v>
      </c>
      <c r="AM217" s="1">
        <v>4548.3500000000004</v>
      </c>
      <c r="AN217" s="1">
        <v>4506</v>
      </c>
      <c r="AO217" s="1">
        <v>4527.6000000000004</v>
      </c>
      <c r="AP217" s="1">
        <f>((AO217-AL217)/AL217)</f>
        <v>1.216249087813184E-3</v>
      </c>
    </row>
    <row r="218" spans="1:42">
      <c r="A218" s="14">
        <v>44883</v>
      </c>
      <c r="B218" s="1">
        <v>773.05</v>
      </c>
      <c r="C218" s="1">
        <v>774.2</v>
      </c>
      <c r="D218" s="1">
        <v>760.4</v>
      </c>
      <c r="E218" s="1">
        <v>766.2</v>
      </c>
      <c r="F218" s="1">
        <f>(((E218-B218)/B218)*100)</f>
        <v>-0.88610051096305664</v>
      </c>
      <c r="J218" s="14">
        <v>44883</v>
      </c>
      <c r="K218" s="1">
        <v>460.4</v>
      </c>
      <c r="L218" s="1">
        <v>462.95</v>
      </c>
      <c r="M218" s="1">
        <v>452</v>
      </c>
      <c r="N218" s="1">
        <v>454.9</v>
      </c>
      <c r="O218" s="1">
        <f>((N218-K218)/K218)</f>
        <v>-1.1946133796698524E-2</v>
      </c>
      <c r="S218" s="14">
        <v>44883</v>
      </c>
      <c r="T218" s="1">
        <v>3380</v>
      </c>
      <c r="U218" s="1">
        <v>3395.6</v>
      </c>
      <c r="V218" s="1">
        <v>3291.2</v>
      </c>
      <c r="W218" s="1">
        <v>3300.85</v>
      </c>
      <c r="X218" s="1">
        <f>((W218-T218)/T218)</f>
        <v>-2.3417159763313638E-2</v>
      </c>
      <c r="AB218" s="14">
        <v>44883</v>
      </c>
      <c r="AC218" s="1">
        <v>916.1</v>
      </c>
      <c r="AD218" s="1">
        <v>922.45</v>
      </c>
      <c r="AE218" s="1">
        <v>890.55</v>
      </c>
      <c r="AF218" s="1">
        <v>903.75</v>
      </c>
      <c r="AG218" s="1">
        <f>((AF218-AC218)/AC218)</f>
        <v>-1.3481061019539376E-2</v>
      </c>
      <c r="AK218" s="14">
        <v>44883</v>
      </c>
      <c r="AL218" s="1">
        <v>4593.05</v>
      </c>
      <c r="AM218" s="1">
        <v>4632.8500000000004</v>
      </c>
      <c r="AN218" s="1">
        <v>4512</v>
      </c>
      <c r="AO218" s="1">
        <v>4536.3500000000004</v>
      </c>
      <c r="AP218" s="1">
        <f>((AO218-AL218)/AL218)</f>
        <v>-1.2344738245827895E-2</v>
      </c>
    </row>
    <row r="219" spans="1:42">
      <c r="A219" s="14">
        <v>44882</v>
      </c>
      <c r="B219" s="1">
        <v>763.45</v>
      </c>
      <c r="C219" s="1">
        <v>775.9</v>
      </c>
      <c r="D219" s="1">
        <v>763.45</v>
      </c>
      <c r="E219" s="1">
        <v>770.65</v>
      </c>
      <c r="F219" s="1">
        <f>(((E219-B219)/B219)*100)</f>
        <v>0.94308730106751337</v>
      </c>
      <c r="J219" s="14">
        <v>44882</v>
      </c>
      <c r="K219" s="1">
        <v>468.85</v>
      </c>
      <c r="L219" s="1">
        <v>470.45</v>
      </c>
      <c r="M219" s="1">
        <v>457.8</v>
      </c>
      <c r="N219" s="1">
        <v>460.4</v>
      </c>
      <c r="O219" s="1">
        <f>((N219-K219)/K219)</f>
        <v>-1.8022821798016519E-2</v>
      </c>
      <c r="S219" s="14">
        <v>44882</v>
      </c>
      <c r="T219" s="1">
        <v>3368.3</v>
      </c>
      <c r="U219" s="1">
        <v>3442.1</v>
      </c>
      <c r="V219" s="1">
        <v>3367.55</v>
      </c>
      <c r="W219" s="1">
        <v>3372.25</v>
      </c>
      <c r="X219" s="1">
        <f>((W219-T219)/T219)</f>
        <v>1.1726983938484749E-3</v>
      </c>
      <c r="AB219" s="14">
        <v>44882</v>
      </c>
      <c r="AC219" s="1">
        <v>929.9</v>
      </c>
      <c r="AD219" s="1">
        <v>929.9</v>
      </c>
      <c r="AE219" s="1">
        <v>910</v>
      </c>
      <c r="AF219" s="1">
        <v>916.55</v>
      </c>
      <c r="AG219" s="1">
        <f>((AF219-AC219)/AC219)</f>
        <v>-1.4356382406710423E-2</v>
      </c>
      <c r="AK219" s="14">
        <v>44882</v>
      </c>
      <c r="AL219" s="1">
        <v>4617.8500000000004</v>
      </c>
      <c r="AM219" s="1">
        <v>4649.3500000000004</v>
      </c>
      <c r="AN219" s="1">
        <v>4579</v>
      </c>
      <c r="AO219" s="1">
        <v>4609.1499999999996</v>
      </c>
      <c r="AP219" s="1">
        <f>((AO219-AL219)/AL219)</f>
        <v>-1.8839936334009825E-3</v>
      </c>
    </row>
    <row r="220" spans="1:42">
      <c r="A220" s="14">
        <v>44881</v>
      </c>
      <c r="B220" s="1">
        <v>772</v>
      </c>
      <c r="C220" s="1">
        <v>772</v>
      </c>
      <c r="D220" s="1">
        <v>762.3</v>
      </c>
      <c r="E220" s="1">
        <v>767.3</v>
      </c>
      <c r="F220" s="1">
        <f>(((E220-B220)/B220)*100)</f>
        <v>-0.60880829015544624</v>
      </c>
      <c r="J220" s="14">
        <v>44881</v>
      </c>
      <c r="K220" s="1">
        <v>451</v>
      </c>
      <c r="L220" s="1">
        <v>469.95</v>
      </c>
      <c r="M220" s="1">
        <v>449.95</v>
      </c>
      <c r="N220" s="1">
        <v>468.8</v>
      </c>
      <c r="O220" s="1">
        <f>((N220-K220)/K220)</f>
        <v>3.9467849223946812E-2</v>
      </c>
      <c r="S220" s="14">
        <v>44881</v>
      </c>
      <c r="T220" s="1">
        <v>3435.55</v>
      </c>
      <c r="U220" s="1">
        <v>3558.25</v>
      </c>
      <c r="V220" s="1">
        <v>3345.1</v>
      </c>
      <c r="W220" s="1">
        <v>3378.5</v>
      </c>
      <c r="X220" s="1">
        <f>((W220-T220)/T220)</f>
        <v>-1.6605783644540229E-2</v>
      </c>
      <c r="AB220" s="14">
        <v>44881</v>
      </c>
      <c r="AC220" s="1">
        <v>938</v>
      </c>
      <c r="AD220" s="1">
        <v>938</v>
      </c>
      <c r="AE220" s="1">
        <v>918</v>
      </c>
      <c r="AF220" s="1">
        <v>925.6</v>
      </c>
      <c r="AG220" s="1">
        <f>((AF220-AC220)/AC220)</f>
        <v>-1.3219616204690808E-2</v>
      </c>
      <c r="AK220" s="14">
        <v>44881</v>
      </c>
      <c r="AL220" s="1">
        <v>4631.05</v>
      </c>
      <c r="AM220" s="1">
        <v>4705.1499999999996</v>
      </c>
      <c r="AN220" s="1">
        <v>4631.05</v>
      </c>
      <c r="AO220" s="1">
        <v>4667</v>
      </c>
      <c r="AP220" s="1">
        <f>((AO220-AL220)/AL220)</f>
        <v>7.7628183673248653E-3</v>
      </c>
    </row>
    <row r="221" spans="1:42">
      <c r="A221" s="14">
        <v>44880</v>
      </c>
      <c r="B221" s="1">
        <v>772.05</v>
      </c>
      <c r="C221" s="1">
        <v>779.75</v>
      </c>
      <c r="D221" s="1">
        <v>764.4</v>
      </c>
      <c r="E221" s="1">
        <v>770.45</v>
      </c>
      <c r="F221" s="1">
        <f>(((E221-B221)/B221)*100)</f>
        <v>-0.20724046370052573</v>
      </c>
      <c r="J221" s="14">
        <v>44880</v>
      </c>
      <c r="K221" s="1">
        <v>455.3</v>
      </c>
      <c r="L221" s="1">
        <v>461.4</v>
      </c>
      <c r="M221" s="1">
        <v>450</v>
      </c>
      <c r="N221" s="1">
        <v>450.7</v>
      </c>
      <c r="O221" s="1">
        <f>((N221-K221)/K221)</f>
        <v>-1.0103228640456891E-2</v>
      </c>
      <c r="S221" s="14">
        <v>44880</v>
      </c>
      <c r="T221" s="1">
        <v>3424.95</v>
      </c>
      <c r="U221" s="1">
        <v>3467.15</v>
      </c>
      <c r="V221" s="1">
        <v>3385.2</v>
      </c>
      <c r="W221" s="1">
        <v>3427.3</v>
      </c>
      <c r="X221" s="1">
        <f>((W221-T221)/T221)</f>
        <v>6.861414035242453E-4</v>
      </c>
      <c r="AB221" s="14">
        <v>44880</v>
      </c>
      <c r="AC221" s="1">
        <v>925.95</v>
      </c>
      <c r="AD221" s="1">
        <v>925.95</v>
      </c>
      <c r="AE221" s="1">
        <v>918.15</v>
      </c>
      <c r="AF221" s="1">
        <v>921.05</v>
      </c>
      <c r="AG221" s="1">
        <f>((AF221-AC221)/AC221)</f>
        <v>-5.2918624115773968E-3</v>
      </c>
      <c r="AK221" s="14">
        <v>44880</v>
      </c>
      <c r="AL221" s="1">
        <v>4817.95</v>
      </c>
      <c r="AM221" s="1">
        <v>4817.95</v>
      </c>
      <c r="AN221" s="1">
        <v>4661</v>
      </c>
      <c r="AO221" s="1">
        <v>4672.8999999999996</v>
      </c>
      <c r="AP221" s="1">
        <f>((AO221-AL221)/AL221)</f>
        <v>-3.0106165485320559E-2</v>
      </c>
    </row>
    <row r="222" spans="1:42">
      <c r="A222" s="14">
        <v>44879</v>
      </c>
      <c r="B222" s="1">
        <v>769.05</v>
      </c>
      <c r="C222" s="1">
        <v>785</v>
      </c>
      <c r="D222" s="1">
        <v>768.2</v>
      </c>
      <c r="E222" s="1">
        <v>773.55</v>
      </c>
      <c r="F222" s="1">
        <f>(((E222-B222)/B222)*100)</f>
        <v>0.58513750731421887</v>
      </c>
      <c r="J222" s="14">
        <v>44879</v>
      </c>
      <c r="K222" s="1">
        <v>466.55</v>
      </c>
      <c r="L222" s="1">
        <v>472.15</v>
      </c>
      <c r="M222" s="1">
        <v>455.2</v>
      </c>
      <c r="N222" s="1">
        <v>456.7</v>
      </c>
      <c r="O222" s="1">
        <f>((N222-K222)/K222)</f>
        <v>-2.1112420962383503E-2</v>
      </c>
      <c r="S222" s="14">
        <v>44879</v>
      </c>
      <c r="T222" s="1">
        <v>3434</v>
      </c>
      <c r="U222" s="1">
        <v>3498.8</v>
      </c>
      <c r="V222" s="1">
        <v>3393.15</v>
      </c>
      <c r="W222" s="1">
        <v>3400.15</v>
      </c>
      <c r="X222" s="1">
        <f>((W222-T222)/T222)</f>
        <v>-9.857309260337772E-3</v>
      </c>
      <c r="AB222" s="14">
        <v>44879</v>
      </c>
      <c r="AC222" s="1">
        <v>913.2</v>
      </c>
      <c r="AD222" s="1">
        <v>940.85</v>
      </c>
      <c r="AE222" s="1">
        <v>909.7</v>
      </c>
      <c r="AF222" s="1">
        <v>920.2</v>
      </c>
      <c r="AG222" s="1">
        <f>((AF222-AC222)/AC222)</f>
        <v>7.6653526062198853E-3</v>
      </c>
      <c r="AK222" s="14">
        <v>44879</v>
      </c>
      <c r="AL222" s="1">
        <v>4748.95</v>
      </c>
      <c r="AM222" s="1">
        <v>4769</v>
      </c>
      <c r="AN222" s="1">
        <v>4699.8999999999996</v>
      </c>
      <c r="AO222" s="1">
        <v>4743.8</v>
      </c>
      <c r="AP222" s="1">
        <f>((AO222-AL222)/AL222)</f>
        <v>-1.0844502468966058E-3</v>
      </c>
    </row>
    <row r="223" spans="1:42">
      <c r="A223" s="14">
        <v>44876</v>
      </c>
      <c r="B223" s="1">
        <v>761</v>
      </c>
      <c r="C223" s="1">
        <v>769.75</v>
      </c>
      <c r="D223" s="1">
        <v>759.1</v>
      </c>
      <c r="E223" s="1">
        <v>767.75</v>
      </c>
      <c r="F223" s="1">
        <f>(((E223-B223)/B223)*100)</f>
        <v>0.8869908015768726</v>
      </c>
      <c r="J223" s="14">
        <v>44876</v>
      </c>
      <c r="K223" s="1">
        <v>460.15</v>
      </c>
      <c r="L223" s="1">
        <v>474.5</v>
      </c>
      <c r="M223" s="1">
        <v>459.65</v>
      </c>
      <c r="N223" s="1">
        <v>468.75</v>
      </c>
      <c r="O223" s="1">
        <f>((N223-K223)/K223)</f>
        <v>1.8689557752906712E-2</v>
      </c>
      <c r="S223" s="14">
        <v>44876</v>
      </c>
      <c r="T223" s="1">
        <v>3537.95</v>
      </c>
      <c r="U223" s="1">
        <v>3557.15</v>
      </c>
      <c r="V223" s="1">
        <v>3382.25</v>
      </c>
      <c r="W223" s="1">
        <v>3431.95</v>
      </c>
      <c r="X223" s="1">
        <f>((W223-T223)/T223)</f>
        <v>-2.9960853036362867E-2</v>
      </c>
      <c r="AB223" s="14">
        <v>44876</v>
      </c>
      <c r="AC223" s="1">
        <v>933.05</v>
      </c>
      <c r="AD223" s="1">
        <v>958.85</v>
      </c>
      <c r="AE223" s="1">
        <v>920</v>
      </c>
      <c r="AF223" s="1">
        <v>924.05</v>
      </c>
      <c r="AG223" s="1">
        <f>((AF223-AC223)/AC223)</f>
        <v>-9.6457853276887637E-3</v>
      </c>
      <c r="AK223" s="14">
        <v>44876</v>
      </c>
      <c r="AL223" s="1">
        <v>4729.55</v>
      </c>
      <c r="AM223" s="1">
        <v>4742.8</v>
      </c>
      <c r="AN223" s="1">
        <v>4651.8500000000004</v>
      </c>
      <c r="AO223" s="1">
        <v>4670.75</v>
      </c>
      <c r="AP223" s="1">
        <f>((AO223-AL223)/AL223)</f>
        <v>-1.2432472433952528E-2</v>
      </c>
    </row>
    <row r="224" spans="1:42">
      <c r="A224" s="14">
        <v>44875</v>
      </c>
      <c r="B224" s="1">
        <v>752</v>
      </c>
      <c r="C224" s="1">
        <v>758.5</v>
      </c>
      <c r="D224" s="1">
        <v>748.35</v>
      </c>
      <c r="E224" s="1">
        <v>755.85</v>
      </c>
      <c r="F224" s="1">
        <f>(((E224-B224)/B224)*100)</f>
        <v>0.51196808510638592</v>
      </c>
      <c r="J224" s="14">
        <v>44875</v>
      </c>
      <c r="K224" s="1">
        <v>457.05</v>
      </c>
      <c r="L224" s="1">
        <v>464.2</v>
      </c>
      <c r="M224" s="1">
        <v>455.05</v>
      </c>
      <c r="N224" s="1">
        <v>462</v>
      </c>
      <c r="O224" s="1">
        <f>((N224-K224)/K224)</f>
        <v>1.0830324909747268E-2</v>
      </c>
      <c r="S224" s="14">
        <v>44875</v>
      </c>
      <c r="T224" s="1">
        <v>3623.2</v>
      </c>
      <c r="U224" s="1">
        <v>3671.6</v>
      </c>
      <c r="V224" s="1">
        <v>3450.2</v>
      </c>
      <c r="W224" s="1">
        <v>3494.7</v>
      </c>
      <c r="X224" s="1">
        <f>((W224-T224)/T224)</f>
        <v>-3.5465886509163172E-2</v>
      </c>
      <c r="AB224" s="14">
        <v>44875</v>
      </c>
      <c r="AC224" s="1">
        <v>949.95</v>
      </c>
      <c r="AD224" s="1">
        <v>950</v>
      </c>
      <c r="AE224" s="1">
        <v>925.45</v>
      </c>
      <c r="AF224" s="1">
        <v>931.45</v>
      </c>
      <c r="AG224" s="1">
        <f>((AF224-AC224)/AC224)</f>
        <v>-1.9474709195220801E-2</v>
      </c>
      <c r="AK224" s="14">
        <v>44875</v>
      </c>
      <c r="AL224" s="1">
        <v>4721.05</v>
      </c>
      <c r="AM224" s="1">
        <v>4738.3500000000004</v>
      </c>
      <c r="AN224" s="1">
        <v>4709.6000000000004</v>
      </c>
      <c r="AO224" s="1">
        <v>4730.1000000000004</v>
      </c>
      <c r="AP224" s="1">
        <f>((AO224-AL224)/AL224)</f>
        <v>1.91694644199917E-3</v>
      </c>
    </row>
    <row r="225" spans="1:42">
      <c r="A225" s="14">
        <v>44874</v>
      </c>
      <c r="B225" s="1">
        <v>752.9</v>
      </c>
      <c r="C225" s="1">
        <v>759.2</v>
      </c>
      <c r="D225" s="1">
        <v>747.45</v>
      </c>
      <c r="E225" s="1">
        <v>753.75</v>
      </c>
      <c r="F225" s="1">
        <f>(((E225-B225)/B225)*100)</f>
        <v>0.11289679904370072</v>
      </c>
      <c r="J225" s="14">
        <v>44874</v>
      </c>
      <c r="K225" s="1">
        <v>475.05</v>
      </c>
      <c r="L225" s="1">
        <v>480</v>
      </c>
      <c r="M225" s="1">
        <v>458.75</v>
      </c>
      <c r="N225" s="1">
        <v>466.85</v>
      </c>
      <c r="O225" s="1">
        <f>((N225-K225)/K225)</f>
        <v>-1.7261340911482976E-2</v>
      </c>
      <c r="S225" s="14">
        <v>44874</v>
      </c>
      <c r="T225" s="1">
        <v>3405</v>
      </c>
      <c r="U225" s="1">
        <v>3698.5</v>
      </c>
      <c r="V225" s="1">
        <v>3405</v>
      </c>
      <c r="W225" s="1">
        <v>3620</v>
      </c>
      <c r="X225" s="1">
        <f>((W225-T225)/T225)</f>
        <v>6.3142437591776804E-2</v>
      </c>
      <c r="AB225" s="14">
        <v>44874</v>
      </c>
      <c r="AC225" s="1">
        <v>940.05</v>
      </c>
      <c r="AD225" s="1">
        <v>957</v>
      </c>
      <c r="AE225" s="1">
        <v>938</v>
      </c>
      <c r="AF225" s="1">
        <v>942.4</v>
      </c>
      <c r="AG225" s="1">
        <f>((AF225-AC225)/AC225)</f>
        <v>2.4998670283495803E-3</v>
      </c>
      <c r="AK225" s="14">
        <v>44874</v>
      </c>
      <c r="AL225" s="1">
        <v>4687.2</v>
      </c>
      <c r="AM225" s="1">
        <v>4764.55</v>
      </c>
      <c r="AN225" s="1">
        <v>4670.7</v>
      </c>
      <c r="AO225" s="1">
        <v>4749.3999999999996</v>
      </c>
      <c r="AP225" s="1">
        <f>((AO225-AL225)/AL225)</f>
        <v>1.3270182625021297E-2</v>
      </c>
    </row>
    <row r="226" spans="1:42">
      <c r="A226" s="14">
        <v>44872</v>
      </c>
      <c r="B226" s="1">
        <v>740.1</v>
      </c>
      <c r="C226" s="1">
        <v>749.8</v>
      </c>
      <c r="D226" s="1">
        <v>739.35</v>
      </c>
      <c r="E226" s="1">
        <v>748.4</v>
      </c>
      <c r="F226" s="1">
        <f>(((E226-B226)/B226)*100)</f>
        <v>1.1214700716119381</v>
      </c>
      <c r="J226" s="14">
        <v>44872</v>
      </c>
      <c r="K226" s="1">
        <v>480.35</v>
      </c>
      <c r="L226" s="1">
        <v>491</v>
      </c>
      <c r="M226" s="1">
        <v>480.2</v>
      </c>
      <c r="N226" s="1">
        <v>481.75</v>
      </c>
      <c r="O226" s="1">
        <f>((N226-K226)/K226)</f>
        <v>2.9145414801706616E-3</v>
      </c>
      <c r="S226" s="14">
        <v>44872</v>
      </c>
      <c r="T226" s="1">
        <v>3310.45</v>
      </c>
      <c r="U226" s="1">
        <v>3354.55</v>
      </c>
      <c r="V226" s="1">
        <v>3283.4</v>
      </c>
      <c r="W226" s="1">
        <v>3297.25</v>
      </c>
      <c r="X226" s="1">
        <f>((W226-T226)/T226)</f>
        <v>-3.9873733178268271E-3</v>
      </c>
      <c r="AB226" s="14">
        <v>44872</v>
      </c>
      <c r="AC226" s="1">
        <v>960.2</v>
      </c>
      <c r="AD226" s="1">
        <v>960.2</v>
      </c>
      <c r="AE226" s="1">
        <v>934</v>
      </c>
      <c r="AF226" s="1">
        <v>946.5</v>
      </c>
      <c r="AG226" s="1">
        <f>((AF226-AC226)/AC226)</f>
        <v>-1.4267860862320396E-2</v>
      </c>
      <c r="AK226" s="14">
        <v>44872</v>
      </c>
      <c r="AL226" s="1">
        <v>4650.05</v>
      </c>
      <c r="AM226" s="1">
        <v>4690</v>
      </c>
      <c r="AN226" s="1">
        <v>4650.05</v>
      </c>
      <c r="AO226" s="1">
        <v>4675</v>
      </c>
      <c r="AP226" s="1">
        <f>((AO226-AL226)/AL226)</f>
        <v>5.3655337039386283E-3</v>
      </c>
    </row>
    <row r="227" spans="1:42">
      <c r="A227" s="14">
        <v>44869</v>
      </c>
      <c r="B227" s="1">
        <v>732.05</v>
      </c>
      <c r="C227" s="1">
        <v>739.85</v>
      </c>
      <c r="D227" s="1">
        <v>725</v>
      </c>
      <c r="E227" s="1">
        <v>738.8</v>
      </c>
      <c r="F227" s="1">
        <f>(((E227-B227)/B227)*100)</f>
        <v>0.92206816474284548</v>
      </c>
      <c r="J227" s="14">
        <v>44869</v>
      </c>
      <c r="K227" s="1">
        <v>487.85</v>
      </c>
      <c r="L227" s="1">
        <v>495.5</v>
      </c>
      <c r="M227" s="1">
        <v>483.9</v>
      </c>
      <c r="N227" s="1">
        <v>486.4</v>
      </c>
      <c r="O227" s="1">
        <f>((N227-K227)/K227)</f>
        <v>-2.972225069181194E-3</v>
      </c>
      <c r="S227" s="14">
        <v>44869</v>
      </c>
      <c r="T227" s="1">
        <v>3280.65</v>
      </c>
      <c r="U227" s="1">
        <v>3306.05</v>
      </c>
      <c r="V227" s="1">
        <v>3222.15</v>
      </c>
      <c r="W227" s="1">
        <v>3300.85</v>
      </c>
      <c r="X227" s="1">
        <f>((W227-T227)/T227)</f>
        <v>6.1573163854723358E-3</v>
      </c>
      <c r="AB227" s="14">
        <v>44869</v>
      </c>
      <c r="AC227" s="1">
        <v>1004</v>
      </c>
      <c r="AD227" s="1">
        <v>1008.25</v>
      </c>
      <c r="AE227" s="1">
        <v>950</v>
      </c>
      <c r="AF227" s="1">
        <v>952.75</v>
      </c>
      <c r="AG227" s="1">
        <f>((AF227-AC227)/AC227)</f>
        <v>-5.1045816733067732E-2</v>
      </c>
      <c r="AK227" s="14">
        <v>44869</v>
      </c>
      <c r="AL227" s="1">
        <v>4640.25</v>
      </c>
      <c r="AM227" s="1">
        <v>4678.8999999999996</v>
      </c>
      <c r="AN227" s="1">
        <v>4620.1000000000004</v>
      </c>
      <c r="AO227" s="1">
        <v>4651.45</v>
      </c>
      <c r="AP227" s="1">
        <f>((AO227-AL227)/AL227)</f>
        <v>2.4136630569473235E-3</v>
      </c>
    </row>
    <row r="228" spans="1:42">
      <c r="A228" s="14">
        <v>44868</v>
      </c>
      <c r="B228" s="1">
        <v>712.65</v>
      </c>
      <c r="C228" s="1">
        <v>727.25</v>
      </c>
      <c r="D228" s="1">
        <v>711.6</v>
      </c>
      <c r="E228" s="1">
        <v>726</v>
      </c>
      <c r="F228" s="1">
        <f>(((E228-B228)/B228)*100)</f>
        <v>1.8732898337192203</v>
      </c>
      <c r="J228" s="14">
        <v>44868</v>
      </c>
      <c r="K228" s="1">
        <v>490</v>
      </c>
      <c r="L228" s="1">
        <v>497.35</v>
      </c>
      <c r="M228" s="1">
        <v>488.45</v>
      </c>
      <c r="N228" s="1">
        <v>490.05</v>
      </c>
      <c r="O228" s="1">
        <f>((N228-K228)/K228)</f>
        <v>1.0204081632655382E-4</v>
      </c>
      <c r="S228" s="14">
        <v>44868</v>
      </c>
      <c r="T228" s="1">
        <v>3254.25</v>
      </c>
      <c r="U228" s="1">
        <v>3278</v>
      </c>
      <c r="V228" s="1">
        <v>3230.7</v>
      </c>
      <c r="W228" s="1">
        <v>3245.5</v>
      </c>
      <c r="X228" s="1">
        <f>((W228-T228)/T228)</f>
        <v>-2.688791580241223E-3</v>
      </c>
      <c r="AB228" s="14">
        <v>44868</v>
      </c>
      <c r="AC228" s="1">
        <v>972.7</v>
      </c>
      <c r="AD228" s="1">
        <v>1010</v>
      </c>
      <c r="AE228" s="1">
        <v>944.1</v>
      </c>
      <c r="AF228" s="1">
        <v>981.35</v>
      </c>
      <c r="AG228" s="1">
        <f>((AF228-AC228)/AC228)</f>
        <v>8.8927726945615057E-3</v>
      </c>
      <c r="AK228" s="14">
        <v>44868</v>
      </c>
      <c r="AL228" s="1">
        <v>4580.25</v>
      </c>
      <c r="AM228" s="1">
        <v>4645.75</v>
      </c>
      <c r="AN228" s="1">
        <v>4580.25</v>
      </c>
      <c r="AO228" s="1">
        <v>4617.1499999999996</v>
      </c>
      <c r="AP228" s="1">
        <f>((AO228-AL228)/AL228)</f>
        <v>8.0563288030128574E-3</v>
      </c>
    </row>
    <row r="229" spans="1:42">
      <c r="A229" s="14">
        <v>44867</v>
      </c>
      <c r="B229" s="1">
        <v>719</v>
      </c>
      <c r="C229" s="1">
        <v>728.6</v>
      </c>
      <c r="D229" s="1">
        <v>713.75</v>
      </c>
      <c r="E229" s="1">
        <v>717.2</v>
      </c>
      <c r="F229" s="1">
        <f>(((E229-B229)/B229)*100)</f>
        <v>-0.25034770514602983</v>
      </c>
      <c r="J229" s="14">
        <v>44867</v>
      </c>
      <c r="K229" s="1">
        <v>500</v>
      </c>
      <c r="L229" s="1">
        <v>501.55</v>
      </c>
      <c r="M229" s="1">
        <v>490</v>
      </c>
      <c r="N229" s="1">
        <v>492.65</v>
      </c>
      <c r="O229" s="1">
        <f>((N229-K229)/K229)</f>
        <v>-1.4700000000000045E-2</v>
      </c>
      <c r="S229" s="14">
        <v>44867</v>
      </c>
      <c r="T229" s="1">
        <v>3321</v>
      </c>
      <c r="U229" s="1">
        <v>3321</v>
      </c>
      <c r="V229" s="1">
        <v>3231.85</v>
      </c>
      <c r="W229" s="1">
        <v>3257.25</v>
      </c>
      <c r="X229" s="1">
        <f>((W229-T229)/T229)</f>
        <v>-1.9196025293586268E-2</v>
      </c>
      <c r="AB229" s="14">
        <v>44867</v>
      </c>
      <c r="AC229" s="1">
        <v>956.45</v>
      </c>
      <c r="AD229" s="1">
        <v>996.1</v>
      </c>
      <c r="AE229" s="1">
        <v>956.45</v>
      </c>
      <c r="AF229" s="1">
        <v>966.7</v>
      </c>
      <c r="AG229" s="1">
        <f>((AF229-AC229)/AC229)</f>
        <v>1.0716712844372419E-2</v>
      </c>
      <c r="AK229" s="14">
        <v>44867</v>
      </c>
      <c r="AL229" s="1">
        <v>4631.95</v>
      </c>
      <c r="AM229" s="1">
        <v>4662</v>
      </c>
      <c r="AN229" s="1">
        <v>4555</v>
      </c>
      <c r="AO229" s="1">
        <v>4580.25</v>
      </c>
      <c r="AP229" s="1">
        <f>((AO229-AL229)/AL229)</f>
        <v>-1.1161605803171411E-2</v>
      </c>
    </row>
    <row r="230" spans="1:42">
      <c r="A230" s="14">
        <v>44866</v>
      </c>
      <c r="B230" s="1">
        <v>738.95</v>
      </c>
      <c r="C230" s="1">
        <v>739</v>
      </c>
      <c r="D230" s="1">
        <v>711.15</v>
      </c>
      <c r="E230" s="1">
        <v>717.05</v>
      </c>
      <c r="F230" s="1">
        <f>(((E230-B230)/B230)*100)</f>
        <v>-2.9636646593139035</v>
      </c>
      <c r="J230" s="14">
        <v>44866</v>
      </c>
      <c r="K230" s="1">
        <v>491.2</v>
      </c>
      <c r="L230" s="1">
        <v>504.2</v>
      </c>
      <c r="M230" s="1">
        <v>491.15</v>
      </c>
      <c r="N230" s="1">
        <v>497.9</v>
      </c>
      <c r="O230" s="1">
        <f>((N230-K230)/K230)</f>
        <v>1.3640065146579781E-2</v>
      </c>
      <c r="S230" s="14">
        <v>44866</v>
      </c>
      <c r="T230" s="1">
        <v>3241.05</v>
      </c>
      <c r="U230" s="1">
        <v>3323</v>
      </c>
      <c r="V230" s="1">
        <v>3234.45</v>
      </c>
      <c r="W230" s="1">
        <v>3309.45</v>
      </c>
      <c r="X230" s="1">
        <f>((W230-T230)/T230)</f>
        <v>2.1104271763780144E-2</v>
      </c>
      <c r="AB230" s="14">
        <v>44866</v>
      </c>
      <c r="AC230" s="1">
        <v>969.55</v>
      </c>
      <c r="AD230" s="1">
        <v>970.3</v>
      </c>
      <c r="AE230" s="1">
        <v>954.9</v>
      </c>
      <c r="AF230" s="1">
        <v>965.85</v>
      </c>
      <c r="AG230" s="1">
        <f>((AF230-AC230)/AC230)</f>
        <v>-3.8162033933267308E-3</v>
      </c>
      <c r="AK230" s="14">
        <v>44866</v>
      </c>
      <c r="AL230" s="1">
        <v>4683</v>
      </c>
      <c r="AM230" s="1">
        <v>4683</v>
      </c>
      <c r="AN230" s="1">
        <v>4605.7</v>
      </c>
      <c r="AO230" s="1">
        <v>4618.8</v>
      </c>
      <c r="AP230" s="1">
        <f>((AO230-AL230)/AL230)</f>
        <v>-1.3709160794362549E-2</v>
      </c>
    </row>
    <row r="231" spans="1:42">
      <c r="A231" s="14">
        <v>44865</v>
      </c>
      <c r="B231" s="1">
        <v>715</v>
      </c>
      <c r="C231" s="1">
        <v>732</v>
      </c>
      <c r="D231" s="1">
        <v>711.15</v>
      </c>
      <c r="E231" s="1">
        <v>730.6</v>
      </c>
      <c r="F231" s="1">
        <f>(((E231-B231)/B231)*100)</f>
        <v>2.1818181818181852</v>
      </c>
      <c r="J231" s="14">
        <v>44865</v>
      </c>
      <c r="K231" s="1">
        <v>482.85</v>
      </c>
      <c r="L231" s="1">
        <v>497.55</v>
      </c>
      <c r="M231" s="1">
        <v>475.2</v>
      </c>
      <c r="N231" s="1">
        <v>491.55</v>
      </c>
      <c r="O231" s="1">
        <f>((N231-K231)/K231)</f>
        <v>1.8018018018017994E-2</v>
      </c>
      <c r="S231" s="14">
        <v>44865</v>
      </c>
      <c r="T231" s="1">
        <v>3217</v>
      </c>
      <c r="U231" s="1">
        <v>3285.65</v>
      </c>
      <c r="V231" s="1">
        <v>3217</v>
      </c>
      <c r="W231" s="1">
        <v>3240</v>
      </c>
      <c r="X231" s="1">
        <f>((W231-T231)/T231)</f>
        <v>7.1495181846440783E-3</v>
      </c>
      <c r="AB231" s="14">
        <v>44865</v>
      </c>
      <c r="AC231" s="1">
        <v>979.45</v>
      </c>
      <c r="AD231" s="1">
        <v>979.45</v>
      </c>
      <c r="AE231" s="1">
        <v>961</v>
      </c>
      <c r="AF231" s="1">
        <v>961.75</v>
      </c>
      <c r="AG231" s="1">
        <f>((AF231-AC231)/AC231)</f>
        <v>-1.8071366583286584E-2</v>
      </c>
      <c r="AK231" s="14">
        <v>44865</v>
      </c>
      <c r="AL231" s="1">
        <v>4761.3500000000004</v>
      </c>
      <c r="AM231" s="1">
        <v>4761.3500000000004</v>
      </c>
      <c r="AN231" s="1">
        <v>4647.6499999999996</v>
      </c>
      <c r="AO231" s="1">
        <v>4679.45</v>
      </c>
      <c r="AP231" s="1">
        <f>((AO231-AL231)/AL231)</f>
        <v>-1.7201003916956437E-2</v>
      </c>
    </row>
    <row r="232" spans="1:42">
      <c r="A232" s="14">
        <v>44862</v>
      </c>
      <c r="B232" s="1">
        <v>707.05</v>
      </c>
      <c r="C232" s="1">
        <v>716</v>
      </c>
      <c r="D232" s="1">
        <v>703.55</v>
      </c>
      <c r="E232" s="1">
        <v>713.65</v>
      </c>
      <c r="F232" s="1">
        <f>(((E232-B232)/B232)*100)</f>
        <v>0.93345590835160497</v>
      </c>
      <c r="J232" s="14">
        <v>44862</v>
      </c>
      <c r="K232" s="1">
        <v>501</v>
      </c>
      <c r="L232" s="1">
        <v>506.65</v>
      </c>
      <c r="M232" s="1">
        <v>478</v>
      </c>
      <c r="N232" s="1">
        <v>480.35</v>
      </c>
      <c r="O232" s="1">
        <f>((N232-K232)/K232)</f>
        <v>-4.1217564870259439E-2</v>
      </c>
      <c r="S232" s="14">
        <v>44862</v>
      </c>
      <c r="T232" s="1">
        <v>3190.85</v>
      </c>
      <c r="U232" s="1">
        <v>3239.95</v>
      </c>
      <c r="V232" s="1">
        <v>3190.3</v>
      </c>
      <c r="W232" s="1">
        <v>3214.6</v>
      </c>
      <c r="X232" s="1">
        <f>((W232-T232)/T232)</f>
        <v>7.4431577792751146E-3</v>
      </c>
      <c r="AB232" s="14">
        <v>44862</v>
      </c>
      <c r="AC232" s="1">
        <v>989.05</v>
      </c>
      <c r="AD232" s="1">
        <v>992.9</v>
      </c>
      <c r="AE232" s="1">
        <v>970.05</v>
      </c>
      <c r="AF232" s="1">
        <v>974.55</v>
      </c>
      <c r="AG232" s="1">
        <f>((AF232-AC232)/AC232)</f>
        <v>-1.4660532834538194E-2</v>
      </c>
      <c r="AK232" s="14">
        <v>44862</v>
      </c>
      <c r="AL232" s="1">
        <v>4763.2</v>
      </c>
      <c r="AM232" s="1">
        <v>4769.5</v>
      </c>
      <c r="AN232" s="1">
        <v>4632.5</v>
      </c>
      <c r="AO232" s="1">
        <v>4658.6000000000004</v>
      </c>
      <c r="AP232" s="1">
        <f>((AO232-AL232)/AL232)</f>
        <v>-2.1960026872690514E-2</v>
      </c>
    </row>
    <row r="233" spans="1:42">
      <c r="A233" s="14">
        <v>44861</v>
      </c>
      <c r="B233" s="1">
        <v>700.05</v>
      </c>
      <c r="C233" s="1">
        <v>708.8</v>
      </c>
      <c r="D233" s="1">
        <v>696</v>
      </c>
      <c r="E233" s="1">
        <v>706.6</v>
      </c>
      <c r="F233" s="1">
        <f>(((E233-B233)/B233)*100)</f>
        <v>0.93564745375331304</v>
      </c>
      <c r="J233" s="14">
        <v>44861</v>
      </c>
      <c r="K233" s="1">
        <v>526.5</v>
      </c>
      <c r="L233" s="1">
        <v>540.65</v>
      </c>
      <c r="M233" s="1">
        <v>473.75</v>
      </c>
      <c r="N233" s="1">
        <v>506.35</v>
      </c>
      <c r="O233" s="1">
        <f>((N233-K233)/K233)</f>
        <v>-3.8271604938271558E-2</v>
      </c>
      <c r="S233" s="14">
        <v>44861</v>
      </c>
      <c r="T233" s="1">
        <v>3125.55</v>
      </c>
      <c r="U233" s="1">
        <v>3230.65</v>
      </c>
      <c r="V233" s="1">
        <v>3125.55</v>
      </c>
      <c r="W233" s="1">
        <v>3207.2</v>
      </c>
      <c r="X233" s="1">
        <f>((W233-T233)/T233)</f>
        <v>2.6123402281198391E-2</v>
      </c>
      <c r="AB233" s="14">
        <v>44861</v>
      </c>
      <c r="AC233" s="1">
        <v>980.2</v>
      </c>
      <c r="AD233" s="1">
        <v>993.95</v>
      </c>
      <c r="AE233" s="1">
        <v>977.3</v>
      </c>
      <c r="AF233" s="1">
        <v>986.3</v>
      </c>
      <c r="AG233" s="1">
        <f>((AF233-AC233)/AC233)</f>
        <v>6.2232197510711171E-3</v>
      </c>
      <c r="AK233" s="14">
        <v>44861</v>
      </c>
      <c r="AL233" s="1">
        <v>4683.45</v>
      </c>
      <c r="AM233" s="1">
        <v>4745</v>
      </c>
      <c r="AN233" s="1">
        <v>4676.45</v>
      </c>
      <c r="AO233" s="1">
        <v>4734.5</v>
      </c>
      <c r="AP233" s="1">
        <f>((AO233-AL233)/AL233)</f>
        <v>1.0900084339536065E-2</v>
      </c>
    </row>
    <row r="234" spans="1:42">
      <c r="A234" s="14">
        <v>44859</v>
      </c>
      <c r="B234" s="1">
        <v>713.1</v>
      </c>
      <c r="C234" s="1">
        <v>713.1</v>
      </c>
      <c r="D234" s="1">
        <v>691.7</v>
      </c>
      <c r="E234" s="1">
        <v>694.15</v>
      </c>
      <c r="F234" s="1">
        <f>(((E234-B234)/B234)*100)</f>
        <v>-2.6574113027625921</v>
      </c>
      <c r="J234" s="14">
        <v>44859</v>
      </c>
      <c r="K234" s="1">
        <v>522.6</v>
      </c>
      <c r="L234" s="1">
        <v>532.9</v>
      </c>
      <c r="M234" s="1">
        <v>522.6</v>
      </c>
      <c r="N234" s="1">
        <v>530</v>
      </c>
      <c r="O234" s="1">
        <f>((N234-K234)/K234)</f>
        <v>1.4159969383849936E-2</v>
      </c>
      <c r="S234" s="14">
        <v>44859</v>
      </c>
      <c r="T234" s="1">
        <v>3132.6</v>
      </c>
      <c r="U234" s="1">
        <v>3149.85</v>
      </c>
      <c r="V234" s="1">
        <v>3108.05</v>
      </c>
      <c r="W234" s="1">
        <v>3128.7</v>
      </c>
      <c r="X234" s="1">
        <f>((W234-T234)/T234)</f>
        <v>-1.2449722275426453E-3</v>
      </c>
      <c r="AB234" s="14">
        <v>44859</v>
      </c>
      <c r="AC234" s="1">
        <v>1005.4</v>
      </c>
      <c r="AD234" s="1">
        <v>1010.7</v>
      </c>
      <c r="AE234" s="1">
        <v>974.2</v>
      </c>
      <c r="AF234" s="1">
        <v>980.45</v>
      </c>
      <c r="AG234" s="1">
        <f>((AF234-AC234)/AC234)</f>
        <v>-2.4815993634374311E-2</v>
      </c>
      <c r="AK234" s="14">
        <v>44859</v>
      </c>
      <c r="AL234" s="1">
        <v>4693.8</v>
      </c>
      <c r="AM234" s="1">
        <v>4712.45</v>
      </c>
      <c r="AN234" s="1">
        <v>4662.05</v>
      </c>
      <c r="AO234" s="1">
        <v>4691.2</v>
      </c>
      <c r="AP234" s="1">
        <f>((AO234-AL234)/AL234)</f>
        <v>-5.5392219523634661E-4</v>
      </c>
    </row>
    <row r="235" spans="1:42">
      <c r="A235" s="14">
        <v>44858</v>
      </c>
      <c r="B235" s="1">
        <v>712</v>
      </c>
      <c r="C235" s="1">
        <v>713.3</v>
      </c>
      <c r="D235" s="1">
        <v>703.5</v>
      </c>
      <c r="E235" s="1">
        <v>709.15</v>
      </c>
      <c r="F235" s="1">
        <f>(((E235-B235)/B235)*100)</f>
        <v>-0.40028089887640766</v>
      </c>
      <c r="J235" s="14">
        <v>44858</v>
      </c>
      <c r="K235" s="1">
        <v>522.70000000000005</v>
      </c>
      <c r="L235" s="1">
        <v>530.04999999999995</v>
      </c>
      <c r="M235" s="1">
        <v>522.70000000000005</v>
      </c>
      <c r="N235" s="1">
        <v>526.1</v>
      </c>
      <c r="O235" s="1">
        <f>((N235-K235)/K235)</f>
        <v>6.5046872010713162E-3</v>
      </c>
      <c r="S235" s="14">
        <v>44858</v>
      </c>
      <c r="T235" s="1">
        <v>3110.25</v>
      </c>
      <c r="U235" s="1">
        <v>3143.95</v>
      </c>
      <c r="V235" s="1">
        <v>3110.25</v>
      </c>
      <c r="W235" s="1">
        <v>3119.5</v>
      </c>
      <c r="X235" s="1">
        <f>((W235-T235)/T235)</f>
        <v>2.9740374567960776E-3</v>
      </c>
      <c r="AB235" s="14">
        <v>44858</v>
      </c>
      <c r="AC235" s="1">
        <v>995.2</v>
      </c>
      <c r="AD235" s="1">
        <v>1006.45</v>
      </c>
      <c r="AE235" s="1">
        <v>995.2</v>
      </c>
      <c r="AF235" s="1">
        <v>1001.7</v>
      </c>
      <c r="AG235" s="1">
        <f>((AF235-AC235)/AC235)</f>
        <v>6.5313504823151123E-3</v>
      </c>
      <c r="AK235" s="14">
        <v>44858</v>
      </c>
      <c r="AL235" s="1">
        <v>4600.2</v>
      </c>
      <c r="AM235" s="1">
        <v>4729.2</v>
      </c>
      <c r="AN235" s="1">
        <v>4600.2</v>
      </c>
      <c r="AO235" s="1">
        <v>4695.3500000000004</v>
      </c>
      <c r="AP235" s="1">
        <f>((AO235-AL235)/AL235)</f>
        <v>2.068388330942145E-2</v>
      </c>
    </row>
    <row r="236" spans="1:42">
      <c r="A236" s="14">
        <v>44855</v>
      </c>
      <c r="B236" s="1">
        <v>713.5</v>
      </c>
      <c r="C236" s="1">
        <v>723.95</v>
      </c>
      <c r="D236" s="1">
        <v>697</v>
      </c>
      <c r="E236" s="1">
        <v>699.85</v>
      </c>
      <c r="F236" s="1">
        <f>(((E236-B236)/B236)*100)</f>
        <v>-1.9131044148563388</v>
      </c>
      <c r="J236" s="14">
        <v>44855</v>
      </c>
      <c r="K236" s="1">
        <v>521.9</v>
      </c>
      <c r="L236" s="1">
        <v>527.95000000000005</v>
      </c>
      <c r="M236" s="1">
        <v>519.45000000000005</v>
      </c>
      <c r="N236" s="1">
        <v>521.70000000000005</v>
      </c>
      <c r="O236" s="1">
        <f>((N236-K236)/K236)</f>
        <v>-3.8321517532081202E-4</v>
      </c>
      <c r="S236" s="14">
        <v>44855</v>
      </c>
      <c r="T236" s="1">
        <v>3154.55</v>
      </c>
      <c r="U236" s="1">
        <v>3170.45</v>
      </c>
      <c r="V236" s="1">
        <v>3078.6</v>
      </c>
      <c r="W236" s="1">
        <v>3106.3</v>
      </c>
      <c r="X236" s="1">
        <f>((W236-T236)/T236)</f>
        <v>-1.5295367009557623E-2</v>
      </c>
      <c r="AB236" s="14">
        <v>44855</v>
      </c>
      <c r="AC236" s="1">
        <v>988.6</v>
      </c>
      <c r="AD236" s="1">
        <v>997.8</v>
      </c>
      <c r="AE236" s="1">
        <v>975.85</v>
      </c>
      <c r="AF236" s="1">
        <v>993.9</v>
      </c>
      <c r="AG236" s="1">
        <f>((AF236-AC236)/AC236)</f>
        <v>5.3611167307302792E-3</v>
      </c>
      <c r="AK236" s="14">
        <v>44855</v>
      </c>
      <c r="AL236" s="1">
        <v>4694.8500000000004</v>
      </c>
      <c r="AM236" s="1">
        <v>4694.8500000000004</v>
      </c>
      <c r="AN236" s="1">
        <v>4627.5</v>
      </c>
      <c r="AO236" s="1">
        <v>4677</v>
      </c>
      <c r="AP236" s="1">
        <f>((AO236-AL236)/AL236)</f>
        <v>-3.8020384037829457E-3</v>
      </c>
    </row>
    <row r="237" spans="1:42">
      <c r="A237" s="14">
        <v>44854</v>
      </c>
      <c r="B237" s="1">
        <v>674.9</v>
      </c>
      <c r="C237" s="1">
        <v>715.6</v>
      </c>
      <c r="D237" s="1">
        <v>667</v>
      </c>
      <c r="E237" s="1">
        <v>713.5</v>
      </c>
      <c r="F237" s="1">
        <f>(((E237-B237)/B237)*100)</f>
        <v>5.7193658319751108</v>
      </c>
      <c r="J237" s="14">
        <v>44854</v>
      </c>
      <c r="K237" s="1">
        <v>509.4</v>
      </c>
      <c r="L237" s="1">
        <v>528.04999999999995</v>
      </c>
      <c r="M237" s="1">
        <v>507.35</v>
      </c>
      <c r="N237" s="1">
        <v>513.54999999999995</v>
      </c>
      <c r="O237" s="1">
        <f>((N237-K237)/K237)</f>
        <v>8.1468394189241795E-3</v>
      </c>
      <c r="S237" s="14">
        <v>44854</v>
      </c>
      <c r="T237" s="1">
        <v>3165</v>
      </c>
      <c r="U237" s="1">
        <v>3165</v>
      </c>
      <c r="V237" s="1">
        <v>3104.45</v>
      </c>
      <c r="W237" s="1">
        <v>3135.55</v>
      </c>
      <c r="X237" s="1">
        <f>((W237-T237)/T237)</f>
        <v>-9.3048973143759293E-3</v>
      </c>
      <c r="AB237" s="14">
        <v>44854</v>
      </c>
      <c r="AC237" s="1">
        <v>967.8</v>
      </c>
      <c r="AD237" s="1">
        <v>981.45</v>
      </c>
      <c r="AE237" s="1">
        <v>962.45</v>
      </c>
      <c r="AF237" s="1">
        <v>979.45</v>
      </c>
      <c r="AG237" s="1">
        <f>((AF237-AC237)/AC237)</f>
        <v>1.2037611076668828E-2</v>
      </c>
      <c r="AK237" s="14">
        <v>44854</v>
      </c>
      <c r="AL237" s="1">
        <v>4631.2</v>
      </c>
      <c r="AM237" s="1">
        <v>4762.75</v>
      </c>
      <c r="AN237" s="1">
        <v>4627.6499999999996</v>
      </c>
      <c r="AO237" s="1">
        <v>4677.05</v>
      </c>
      <c r="AP237" s="1">
        <f>((AO237-AL237)/AL237)</f>
        <v>9.9002418379686395E-3</v>
      </c>
    </row>
    <row r="238" spans="1:42">
      <c r="A238" s="14">
        <v>44853</v>
      </c>
      <c r="B238" s="1">
        <v>681.8</v>
      </c>
      <c r="C238" s="1">
        <v>688.75</v>
      </c>
      <c r="D238" s="1">
        <v>675.75</v>
      </c>
      <c r="E238" s="1">
        <v>676.65</v>
      </c>
      <c r="F238" s="1">
        <f>(((E238-B238)/B238)*100)</f>
        <v>-0.75535347609269254</v>
      </c>
      <c r="J238" s="14">
        <v>44853</v>
      </c>
      <c r="K238" s="1">
        <v>517.6</v>
      </c>
      <c r="L238" s="1">
        <v>523.95000000000005</v>
      </c>
      <c r="M238" s="1">
        <v>513.65</v>
      </c>
      <c r="N238" s="1">
        <v>515.1</v>
      </c>
      <c r="O238" s="1">
        <f>((N238-K238)/K238)</f>
        <v>-4.829984544049459E-3</v>
      </c>
      <c r="S238" s="14">
        <v>44853</v>
      </c>
      <c r="T238" s="1">
        <v>3110.85</v>
      </c>
      <c r="U238" s="1">
        <v>3195</v>
      </c>
      <c r="V238" s="1">
        <v>3103</v>
      </c>
      <c r="W238" s="1">
        <v>3169.65</v>
      </c>
      <c r="X238" s="1">
        <f>((W238-T238)/T238)</f>
        <v>1.8901586383142929E-2</v>
      </c>
      <c r="AB238" s="14">
        <v>44853</v>
      </c>
      <c r="AC238" s="1">
        <v>960.05</v>
      </c>
      <c r="AD238" s="1">
        <v>970.2</v>
      </c>
      <c r="AE238" s="1">
        <v>960.05</v>
      </c>
      <c r="AF238" s="1">
        <v>966.3</v>
      </c>
      <c r="AG238" s="1">
        <f>((AF238-AC238)/AC238)</f>
        <v>6.5100776001249935E-3</v>
      </c>
      <c r="AK238" s="14">
        <v>44853</v>
      </c>
      <c r="AL238" s="1">
        <v>4672.95</v>
      </c>
      <c r="AM238" s="1">
        <v>4721</v>
      </c>
      <c r="AN238" s="1">
        <v>4625.8999999999996</v>
      </c>
      <c r="AO238" s="1">
        <v>4639.6000000000004</v>
      </c>
      <c r="AP238" s="1">
        <f>((AO238-AL238)/AL238)</f>
        <v>-7.1368193539411836E-3</v>
      </c>
    </row>
    <row r="239" spans="1:42">
      <c r="A239" s="14">
        <v>44852</v>
      </c>
      <c r="B239" s="1">
        <v>681.1</v>
      </c>
      <c r="C239" s="1">
        <v>688.9</v>
      </c>
      <c r="D239" s="1">
        <v>680.65</v>
      </c>
      <c r="E239" s="1">
        <v>683.1</v>
      </c>
      <c r="F239" s="1">
        <f>(((E239-B239)/B239)*100)</f>
        <v>0.29364263691087944</v>
      </c>
      <c r="J239" s="14">
        <v>44852</v>
      </c>
      <c r="K239" s="1">
        <v>503.05</v>
      </c>
      <c r="L239" s="1">
        <v>525</v>
      </c>
      <c r="M239" s="1">
        <v>503.05</v>
      </c>
      <c r="N239" s="1">
        <v>519.29999999999995</v>
      </c>
      <c r="O239" s="1">
        <f>((N239-K239)/K239)</f>
        <v>3.230295199284354E-2</v>
      </c>
      <c r="S239" s="14">
        <v>44852</v>
      </c>
      <c r="T239" s="1">
        <v>3060.05</v>
      </c>
      <c r="U239" s="1">
        <v>3100</v>
      </c>
      <c r="V239" s="1">
        <v>3040.3</v>
      </c>
      <c r="W239" s="1">
        <v>3089.55</v>
      </c>
      <c r="X239" s="1">
        <f>((W239-T239)/T239)</f>
        <v>9.6403653535072943E-3</v>
      </c>
      <c r="AB239" s="14">
        <v>44852</v>
      </c>
      <c r="AC239" s="1">
        <v>965.85</v>
      </c>
      <c r="AD239" s="1">
        <v>966.5</v>
      </c>
      <c r="AE239" s="1">
        <v>951.3</v>
      </c>
      <c r="AF239" s="1">
        <v>962.45</v>
      </c>
      <c r="AG239" s="1">
        <f>((AF239-AC239)/AC239)</f>
        <v>-3.520215354351066E-3</v>
      </c>
      <c r="AK239" s="14">
        <v>44852</v>
      </c>
      <c r="AL239" s="1">
        <v>4676.75</v>
      </c>
      <c r="AM239" s="1">
        <v>4696.1499999999996</v>
      </c>
      <c r="AN239" s="1">
        <v>4623.05</v>
      </c>
      <c r="AO239" s="1">
        <v>4669.8500000000004</v>
      </c>
      <c r="AP239" s="1">
        <f>((AO239-AL239)/AL239)</f>
        <v>-1.4753835462660257E-3</v>
      </c>
    </row>
    <row r="240" spans="1:42">
      <c r="A240" s="14">
        <v>44851</v>
      </c>
      <c r="B240" s="1">
        <v>675.25</v>
      </c>
      <c r="C240" s="1">
        <v>683.8</v>
      </c>
      <c r="D240" s="1">
        <v>672</v>
      </c>
      <c r="E240" s="1">
        <v>678.2</v>
      </c>
      <c r="F240" s="1">
        <f>(((E240-B240)/B240)*100)</f>
        <v>0.43687523139578605</v>
      </c>
      <c r="J240" s="14">
        <v>44851</v>
      </c>
      <c r="K240" s="1">
        <v>505.05</v>
      </c>
      <c r="L240" s="1">
        <v>517.95000000000005</v>
      </c>
      <c r="M240" s="1">
        <v>502</v>
      </c>
      <c r="N240" s="1">
        <v>505.85</v>
      </c>
      <c r="O240" s="1">
        <f>((N240-K240)/K240)</f>
        <v>1.5840015840016064E-3</v>
      </c>
      <c r="S240" s="14">
        <v>44851</v>
      </c>
      <c r="T240" s="1">
        <v>3041.85</v>
      </c>
      <c r="U240" s="1">
        <v>3097.5</v>
      </c>
      <c r="V240" s="1">
        <v>3009.05</v>
      </c>
      <c r="W240" s="1">
        <v>3057.85</v>
      </c>
      <c r="X240" s="1">
        <f>((W240-T240)/T240)</f>
        <v>5.2599569341026022E-3</v>
      </c>
      <c r="AB240" s="14">
        <v>44851</v>
      </c>
      <c r="AC240" s="1">
        <v>967.3</v>
      </c>
      <c r="AD240" s="1">
        <v>970.25</v>
      </c>
      <c r="AE240" s="1">
        <v>958.05</v>
      </c>
      <c r="AF240" s="1">
        <v>966.05</v>
      </c>
      <c r="AG240" s="1">
        <f>((AF240-AC240)/AC240)</f>
        <v>-1.2922567972707536E-3</v>
      </c>
      <c r="AK240" s="14">
        <v>44851</v>
      </c>
      <c r="AL240" s="1">
        <v>4664.8500000000004</v>
      </c>
      <c r="AM240" s="1">
        <v>4742</v>
      </c>
      <c r="AN240" s="1">
        <v>4598.5</v>
      </c>
      <c r="AO240" s="1">
        <v>4628.1000000000004</v>
      </c>
      <c r="AP240" s="1">
        <f>((AO240-AL240)/AL240)</f>
        <v>-7.8780668188687727E-3</v>
      </c>
    </row>
    <row r="241" spans="1:42">
      <c r="A241" s="14">
        <v>44848</v>
      </c>
      <c r="B241" s="1">
        <v>673.8</v>
      </c>
      <c r="C241" s="1">
        <v>687.3</v>
      </c>
      <c r="D241" s="1">
        <v>672.6</v>
      </c>
      <c r="E241" s="1">
        <v>678.35</v>
      </c>
      <c r="F241" s="1">
        <f>(((E241-B241)/B241)*100)</f>
        <v>0.67527456218463466</v>
      </c>
      <c r="J241" s="14">
        <v>44848</v>
      </c>
      <c r="K241" s="1">
        <v>513.9</v>
      </c>
      <c r="L241" s="1">
        <v>517.65</v>
      </c>
      <c r="M241" s="1">
        <v>506.95</v>
      </c>
      <c r="N241" s="1">
        <v>509.1</v>
      </c>
      <c r="O241" s="1">
        <f>((N241-K241)/K241)</f>
        <v>-9.3403385872737003E-3</v>
      </c>
      <c r="S241" s="14">
        <v>44848</v>
      </c>
      <c r="T241" s="1">
        <v>3049.95</v>
      </c>
      <c r="U241" s="1">
        <v>3049.95</v>
      </c>
      <c r="V241" s="1">
        <v>3003.1</v>
      </c>
      <c r="W241" s="1">
        <v>3016.9</v>
      </c>
      <c r="X241" s="1">
        <f>((W241-T241)/T241)</f>
        <v>-1.083624321710183E-2</v>
      </c>
      <c r="AB241" s="14">
        <v>44848</v>
      </c>
      <c r="AC241" s="1">
        <v>975.1</v>
      </c>
      <c r="AD241" s="1">
        <v>976.95</v>
      </c>
      <c r="AE241" s="1">
        <v>963.8</v>
      </c>
      <c r="AF241" s="1">
        <v>967.2</v>
      </c>
      <c r="AG241" s="1">
        <f>((AF241-AC241)/AC241)</f>
        <v>-8.1017331555737638E-3</v>
      </c>
      <c r="AK241" s="14">
        <v>44848</v>
      </c>
      <c r="AL241" s="1">
        <v>4681.05</v>
      </c>
      <c r="AM241" s="1">
        <v>4716</v>
      </c>
      <c r="AN241" s="1">
        <v>4630</v>
      </c>
      <c r="AO241" s="1">
        <v>4669.8500000000004</v>
      </c>
      <c r="AP241" s="1">
        <f>((AO241-AL241)/AL241)</f>
        <v>-2.3926255861398227E-3</v>
      </c>
    </row>
    <row r="242" spans="1:42">
      <c r="A242" s="14">
        <v>44847</v>
      </c>
      <c r="B242" s="1">
        <v>673.6</v>
      </c>
      <c r="C242" s="1">
        <v>676.2</v>
      </c>
      <c r="D242" s="1">
        <v>662.15</v>
      </c>
      <c r="E242" s="1">
        <v>663.8</v>
      </c>
      <c r="F242" s="1">
        <f>(((E242-B242)/B242)*100)</f>
        <v>-1.4548693586698438</v>
      </c>
      <c r="J242" s="14">
        <v>44847</v>
      </c>
      <c r="K242" s="1">
        <v>502</v>
      </c>
      <c r="L242" s="1">
        <v>509.1</v>
      </c>
      <c r="M242" s="1">
        <v>500.15</v>
      </c>
      <c r="N242" s="1">
        <v>508.3</v>
      </c>
      <c r="O242" s="1">
        <f>((N242-K242)/K242)</f>
        <v>1.2549800796812772E-2</v>
      </c>
      <c r="S242" s="14">
        <v>44847</v>
      </c>
      <c r="T242" s="1">
        <v>3005</v>
      </c>
      <c r="U242" s="1">
        <v>3029.25</v>
      </c>
      <c r="V242" s="1">
        <v>2981.7</v>
      </c>
      <c r="W242" s="1">
        <v>2992.45</v>
      </c>
      <c r="X242" s="1">
        <f>((W242-T242)/T242)</f>
        <v>-4.1763727121464835E-3</v>
      </c>
      <c r="AB242" s="14">
        <v>44847</v>
      </c>
      <c r="AC242" s="1">
        <v>985.85</v>
      </c>
      <c r="AD242" s="1">
        <v>985.85</v>
      </c>
      <c r="AE242" s="1">
        <v>968</v>
      </c>
      <c r="AF242" s="1">
        <v>969.6</v>
      </c>
      <c r="AG242" s="1">
        <f>((AF242-AC242)/AC242)</f>
        <v>-1.6483237815083429E-2</v>
      </c>
      <c r="AK242" s="14">
        <v>44847</v>
      </c>
      <c r="AL242" s="1">
        <v>4674.7</v>
      </c>
      <c r="AM242" s="1">
        <v>4694.75</v>
      </c>
      <c r="AN242" s="1">
        <v>4645.8500000000004</v>
      </c>
      <c r="AO242" s="1">
        <v>4650.6499999999996</v>
      </c>
      <c r="AP242" s="1">
        <f>((AO242-AL242)/AL242)</f>
        <v>-5.1447151688878822E-3</v>
      </c>
    </row>
    <row r="243" spans="1:42">
      <c r="A243" s="14">
        <v>44846</v>
      </c>
      <c r="B243" s="1">
        <v>664.15</v>
      </c>
      <c r="C243" s="1">
        <v>675.55</v>
      </c>
      <c r="D243" s="1">
        <v>661</v>
      </c>
      <c r="E243" s="1">
        <v>673.4</v>
      </c>
      <c r="F243" s="1">
        <f>(((E243-B243)/B243)*100)</f>
        <v>1.392757660167131</v>
      </c>
      <c r="J243" s="14">
        <v>44846</v>
      </c>
      <c r="K243" s="1">
        <v>501.75</v>
      </c>
      <c r="L243" s="1">
        <v>506.2</v>
      </c>
      <c r="M243" s="1">
        <v>496</v>
      </c>
      <c r="N243" s="1">
        <v>500.8</v>
      </c>
      <c r="O243" s="1">
        <f>((N243-K243)/K243)</f>
        <v>-1.8933731938216016E-3</v>
      </c>
      <c r="S243" s="14">
        <v>44846</v>
      </c>
      <c r="T243" s="1">
        <v>2948.25</v>
      </c>
      <c r="U243" s="1">
        <v>3019.95</v>
      </c>
      <c r="V243" s="1">
        <v>2948.25</v>
      </c>
      <c r="W243" s="1">
        <v>3005.65</v>
      </c>
      <c r="X243" s="1">
        <f>((W243-T243)/T243)</f>
        <v>1.946917663020439E-2</v>
      </c>
      <c r="AB243" s="14">
        <v>44846</v>
      </c>
      <c r="AC243" s="1">
        <v>959.05</v>
      </c>
      <c r="AD243" s="1">
        <v>977.6</v>
      </c>
      <c r="AE243" s="1">
        <v>958.95</v>
      </c>
      <c r="AF243" s="1">
        <v>973.65</v>
      </c>
      <c r="AG243" s="1">
        <f>((AF243-AC243)/AC243)</f>
        <v>1.5223398154423673E-2</v>
      </c>
      <c r="AK243" s="14">
        <v>44846</v>
      </c>
      <c r="AL243" s="1">
        <v>4740.2</v>
      </c>
      <c r="AM243" s="1">
        <v>4745.1000000000004</v>
      </c>
      <c r="AN243" s="1">
        <v>4696.3</v>
      </c>
      <c r="AO243" s="1">
        <v>4699.8</v>
      </c>
      <c r="AP243" s="1">
        <f>((AO243-AL243)/AL243)</f>
        <v>-8.5228471372515158E-3</v>
      </c>
    </row>
    <row r="244" spans="1:42">
      <c r="A244" s="14">
        <v>44845</v>
      </c>
      <c r="B244" s="1">
        <v>682.85</v>
      </c>
      <c r="C244" s="1">
        <v>684</v>
      </c>
      <c r="D244" s="1">
        <v>660.15</v>
      </c>
      <c r="E244" s="1">
        <v>664.15</v>
      </c>
      <c r="F244" s="1">
        <f>(((E244-B244)/B244)*100)</f>
        <v>-2.7385223694808589</v>
      </c>
      <c r="J244" s="14">
        <v>44845</v>
      </c>
      <c r="K244" s="1">
        <v>499.9</v>
      </c>
      <c r="L244" s="1">
        <v>515.79999999999995</v>
      </c>
      <c r="M244" s="1">
        <v>498.35</v>
      </c>
      <c r="N244" s="1">
        <v>499.9</v>
      </c>
      <c r="O244" s="1">
        <f>((N244-K244)/K244)</f>
        <v>0</v>
      </c>
      <c r="S244" s="14">
        <v>44845</v>
      </c>
      <c r="T244" s="1">
        <v>2999.95</v>
      </c>
      <c r="U244" s="1">
        <v>3012.2</v>
      </c>
      <c r="V244" s="1">
        <v>2951.7</v>
      </c>
      <c r="W244" s="1">
        <v>2963.8</v>
      </c>
      <c r="X244" s="1">
        <f>((W244-T244)/T244)</f>
        <v>-1.2050200836680491E-2</v>
      </c>
      <c r="AB244" s="14">
        <v>44845</v>
      </c>
      <c r="AC244" s="1">
        <v>987.75</v>
      </c>
      <c r="AD244" s="1">
        <v>987.75</v>
      </c>
      <c r="AE244" s="1">
        <v>955.5</v>
      </c>
      <c r="AF244" s="1">
        <v>960.55</v>
      </c>
      <c r="AG244" s="1">
        <f>((AF244-AC244)/AC244)</f>
        <v>-2.7537332320931456E-2</v>
      </c>
      <c r="AK244" s="14">
        <v>44845</v>
      </c>
      <c r="AL244" s="1">
        <v>4684.95</v>
      </c>
      <c r="AM244" s="1">
        <v>4813.05</v>
      </c>
      <c r="AN244" s="1">
        <v>4676.75</v>
      </c>
      <c r="AO244" s="1">
        <v>4723.6499999999996</v>
      </c>
      <c r="AP244" s="1">
        <f>((AO244-AL244)/AL244)</f>
        <v>8.2604937085774283E-3</v>
      </c>
    </row>
    <row r="245" spans="1:42">
      <c r="A245" s="14">
        <v>44844</v>
      </c>
      <c r="B245" s="1">
        <v>682.95</v>
      </c>
      <c r="C245" s="1">
        <v>686.65</v>
      </c>
      <c r="D245" s="1">
        <v>677.55</v>
      </c>
      <c r="E245" s="1">
        <v>682.8</v>
      </c>
      <c r="F245" s="1">
        <f>(((E245-B245)/B245)*100)</f>
        <v>-2.196354052274558E-2</v>
      </c>
      <c r="J245" s="14">
        <v>44844</v>
      </c>
      <c r="K245" s="1">
        <v>511.1</v>
      </c>
      <c r="L245" s="1">
        <v>512.79999999999995</v>
      </c>
      <c r="M245" s="1">
        <v>495</v>
      </c>
      <c r="N245" s="1">
        <v>500.7</v>
      </c>
      <c r="O245" s="1">
        <f>((N245-K245)/K245)</f>
        <v>-2.034826844061834E-2</v>
      </c>
      <c r="S245" s="14">
        <v>44844</v>
      </c>
      <c r="T245" s="1">
        <v>3045</v>
      </c>
      <c r="U245" s="1">
        <v>3052.05</v>
      </c>
      <c r="V245" s="1">
        <v>2975</v>
      </c>
      <c r="W245" s="1">
        <v>2983.35</v>
      </c>
      <c r="X245" s="1">
        <f>((W245-T245)/T245)</f>
        <v>-2.0246305418719242E-2</v>
      </c>
      <c r="AB245" s="14">
        <v>44844</v>
      </c>
      <c r="AC245" s="1">
        <v>975.15</v>
      </c>
      <c r="AD245" s="1">
        <v>997</v>
      </c>
      <c r="AE245" s="1">
        <v>971</v>
      </c>
      <c r="AF245" s="1">
        <v>975.45</v>
      </c>
      <c r="AG245" s="1">
        <f>((AF245-AC245)/AC245)</f>
        <v>3.0764497769580906E-4</v>
      </c>
      <c r="AK245" s="14">
        <v>44844</v>
      </c>
      <c r="AL245" s="1">
        <v>4778.75</v>
      </c>
      <c r="AM245" s="1">
        <v>4778.75</v>
      </c>
      <c r="AN245" s="1">
        <v>4681.8999999999996</v>
      </c>
      <c r="AO245" s="1">
        <v>4701.8500000000004</v>
      </c>
      <c r="AP245" s="1">
        <f>((AO245-AL245)/AL245)</f>
        <v>-1.6092074287208921E-2</v>
      </c>
    </row>
    <row r="246" spans="1:42">
      <c r="A246" s="14">
        <v>44841</v>
      </c>
      <c r="B246" s="1">
        <v>683.1</v>
      </c>
      <c r="C246" s="1">
        <v>699.8</v>
      </c>
      <c r="D246" s="1">
        <v>683.1</v>
      </c>
      <c r="E246" s="1">
        <v>690.25</v>
      </c>
      <c r="F246" s="1">
        <f>(((E246-B246)/B246)*100)</f>
        <v>1.046698872785826</v>
      </c>
      <c r="J246" s="14">
        <v>44841</v>
      </c>
      <c r="K246" s="1">
        <v>516.35</v>
      </c>
      <c r="L246" s="1">
        <v>519.5</v>
      </c>
      <c r="M246" s="1">
        <v>505.5</v>
      </c>
      <c r="N246" s="1">
        <v>514.20000000000005</v>
      </c>
      <c r="O246" s="1">
        <f>((N246-K246)/K246)</f>
        <v>-4.1638423549917253E-3</v>
      </c>
      <c r="S246" s="14">
        <v>44841</v>
      </c>
      <c r="T246" s="1">
        <v>3068.95</v>
      </c>
      <c r="U246" s="1">
        <v>3097.95</v>
      </c>
      <c r="V246" s="1">
        <v>3035.15</v>
      </c>
      <c r="W246" s="1">
        <v>3056.75</v>
      </c>
      <c r="X246" s="1">
        <f>((W246-T246)/T246)</f>
        <v>-3.9753009987128557E-3</v>
      </c>
      <c r="AB246" s="14">
        <v>44841</v>
      </c>
      <c r="AC246" s="1">
        <v>1011.1</v>
      </c>
      <c r="AD246" s="1">
        <v>1015.5</v>
      </c>
      <c r="AE246" s="1">
        <v>988.7</v>
      </c>
      <c r="AF246" s="1">
        <v>998.7</v>
      </c>
      <c r="AG246" s="1">
        <f>((AF246-AC246)/AC246)</f>
        <v>-1.2263871031549774E-2</v>
      </c>
      <c r="AK246" s="14">
        <v>44841</v>
      </c>
      <c r="AL246" s="1">
        <v>4864.5</v>
      </c>
      <c r="AM246" s="1">
        <v>4867.3</v>
      </c>
      <c r="AN246" s="1">
        <v>4730.3</v>
      </c>
      <c r="AO246" s="1">
        <v>4755.55</v>
      </c>
      <c r="AP246" s="1">
        <f>((AO246-AL246)/AL246)</f>
        <v>-2.2396957549593959E-2</v>
      </c>
    </row>
    <row r="247" spans="1:42">
      <c r="A247" s="14">
        <v>44840</v>
      </c>
      <c r="B247" s="1">
        <v>692</v>
      </c>
      <c r="C247" s="1">
        <v>694.75</v>
      </c>
      <c r="D247" s="1">
        <v>683.6</v>
      </c>
      <c r="E247" s="1">
        <v>686.15</v>
      </c>
      <c r="F247" s="1">
        <f>(((E247-B247)/B247)*100)</f>
        <v>-0.8453757225433558</v>
      </c>
      <c r="J247" s="14">
        <v>44840</v>
      </c>
      <c r="K247" s="1">
        <v>510.05</v>
      </c>
      <c r="L247" s="1">
        <v>523.79999999999995</v>
      </c>
      <c r="M247" s="1">
        <v>508.6</v>
      </c>
      <c r="N247" s="1">
        <v>511</v>
      </c>
      <c r="O247" s="1">
        <f>((N247-K247)/K247)</f>
        <v>1.8625624938731274E-3</v>
      </c>
      <c r="S247" s="14">
        <v>44840</v>
      </c>
      <c r="T247" s="1">
        <v>3034.2</v>
      </c>
      <c r="U247" s="1">
        <v>3107.55</v>
      </c>
      <c r="V247" s="1">
        <v>3034.2</v>
      </c>
      <c r="W247" s="1">
        <v>3068.95</v>
      </c>
      <c r="X247" s="1">
        <f>((W247-T247)/T247)</f>
        <v>1.1452771735548086E-2</v>
      </c>
      <c r="AB247" s="14">
        <v>44840</v>
      </c>
      <c r="AC247" s="1">
        <v>1002.8</v>
      </c>
      <c r="AD247" s="1">
        <v>1025.75</v>
      </c>
      <c r="AE247" s="1">
        <v>1000.25</v>
      </c>
      <c r="AF247" s="1">
        <v>1010.5</v>
      </c>
      <c r="AG247" s="1">
        <f>((AF247-AC247)/AC247)</f>
        <v>7.6785001994416095E-3</v>
      </c>
      <c r="AK247" s="14">
        <v>44840</v>
      </c>
      <c r="AL247" s="1">
        <v>4878.55</v>
      </c>
      <c r="AM247" s="1">
        <v>4920.95</v>
      </c>
      <c r="AN247" s="1">
        <v>4834.3500000000004</v>
      </c>
      <c r="AO247" s="1">
        <v>4848.8</v>
      </c>
      <c r="AP247" s="1">
        <f>((AO247-AL247)/AL247)</f>
        <v>-6.098123417818819E-3</v>
      </c>
    </row>
    <row r="248" spans="1:42">
      <c r="A248" s="14">
        <v>44838</v>
      </c>
      <c r="B248" s="1">
        <v>674.8</v>
      </c>
      <c r="C248" s="1">
        <v>691.35</v>
      </c>
      <c r="D248" s="1">
        <v>674</v>
      </c>
      <c r="E248" s="1">
        <v>689.85</v>
      </c>
      <c r="F248" s="1">
        <f>(((E248-B248)/B248)*100)</f>
        <v>2.2302904564315456</v>
      </c>
      <c r="J248" s="14">
        <v>44838</v>
      </c>
      <c r="K248" s="1">
        <v>517.95000000000005</v>
      </c>
      <c r="L248" s="1">
        <v>518</v>
      </c>
      <c r="M248" s="1">
        <v>508.65</v>
      </c>
      <c r="N248" s="1">
        <v>510</v>
      </c>
      <c r="O248" s="1">
        <f>((N248-K248)/K248)</f>
        <v>-1.5348971908485462E-2</v>
      </c>
      <c r="S248" s="14">
        <v>44838</v>
      </c>
      <c r="T248" s="1">
        <v>2996.2</v>
      </c>
      <c r="U248" s="1">
        <v>3086.95</v>
      </c>
      <c r="V248" s="1">
        <v>2996.2</v>
      </c>
      <c r="W248" s="1">
        <v>3033.9</v>
      </c>
      <c r="X248" s="1">
        <f>((W248-T248)/T248)</f>
        <v>1.2582604632534635E-2</v>
      </c>
      <c r="AB248" s="14">
        <v>44838</v>
      </c>
      <c r="AC248" s="1">
        <v>994.7</v>
      </c>
      <c r="AD248" s="1">
        <v>1007</v>
      </c>
      <c r="AE248" s="1">
        <v>990.1</v>
      </c>
      <c r="AF248" s="1">
        <v>997.75</v>
      </c>
      <c r="AG248" s="1">
        <f>((AF248-AC248)/AC248)</f>
        <v>3.0662511309942236E-3</v>
      </c>
      <c r="AK248" s="14">
        <v>44838</v>
      </c>
      <c r="AL248" s="1">
        <v>4820.8</v>
      </c>
      <c r="AM248" s="1">
        <v>4902.2</v>
      </c>
      <c r="AN248" s="1">
        <v>4820.8</v>
      </c>
      <c r="AO248" s="1">
        <v>4891.3</v>
      </c>
      <c r="AP248" s="1">
        <f>((AO248-AL248)/AL248)</f>
        <v>1.4624128775307003E-2</v>
      </c>
    </row>
    <row r="249" spans="1:42">
      <c r="A249" s="14">
        <v>44837</v>
      </c>
      <c r="B249" s="1">
        <v>668.25</v>
      </c>
      <c r="C249" s="1">
        <v>681.55</v>
      </c>
      <c r="D249" s="1">
        <v>664</v>
      </c>
      <c r="E249" s="1">
        <v>665.05</v>
      </c>
      <c r="F249" s="1">
        <f>(((E249-B249)/B249)*100)</f>
        <v>-0.47886270108493006</v>
      </c>
      <c r="J249" s="14">
        <v>44837</v>
      </c>
      <c r="K249" s="1">
        <v>502.55</v>
      </c>
      <c r="L249" s="1">
        <v>514.85</v>
      </c>
      <c r="M249" s="1">
        <v>500</v>
      </c>
      <c r="N249" s="1">
        <v>508.45</v>
      </c>
      <c r="O249" s="1">
        <f>((N249-K249)/K249)</f>
        <v>1.1740125360660585E-2</v>
      </c>
      <c r="S249" s="14">
        <v>44837</v>
      </c>
      <c r="T249" s="1">
        <v>2997</v>
      </c>
      <c r="U249" s="1">
        <v>3040</v>
      </c>
      <c r="V249" s="1">
        <v>2950.65</v>
      </c>
      <c r="W249" s="1">
        <v>2964</v>
      </c>
      <c r="X249" s="1">
        <f>((W249-T249)/T249)</f>
        <v>-1.1011011011011011E-2</v>
      </c>
      <c r="AB249" s="14">
        <v>44837</v>
      </c>
      <c r="AC249" s="1">
        <v>990.9</v>
      </c>
      <c r="AD249" s="1">
        <v>1013.25</v>
      </c>
      <c r="AE249" s="1">
        <v>983.45</v>
      </c>
      <c r="AF249" s="1">
        <v>987.25</v>
      </c>
      <c r="AG249" s="1">
        <f>((AF249-AC249)/AC249)</f>
        <v>-3.6835200322938512E-3</v>
      </c>
      <c r="AK249" s="14">
        <v>44837</v>
      </c>
      <c r="AL249" s="1">
        <v>4837.3500000000004</v>
      </c>
      <c r="AM249" s="1">
        <v>4996.8999999999996</v>
      </c>
      <c r="AN249" s="1">
        <v>4754.05</v>
      </c>
      <c r="AO249" s="1">
        <v>4810.8999999999996</v>
      </c>
      <c r="AP249" s="1">
        <f>((AO249-AL249)/AL249)</f>
        <v>-5.4678698047486178E-3</v>
      </c>
    </row>
    <row r="250" spans="1:42">
      <c r="A250" s="14">
        <v>44834</v>
      </c>
      <c r="B250" s="1">
        <v>659.85</v>
      </c>
      <c r="C250" s="1">
        <v>675</v>
      </c>
      <c r="D250" s="1">
        <v>655</v>
      </c>
      <c r="E250" s="1">
        <v>672.85</v>
      </c>
      <c r="F250" s="1">
        <f>(((E250-B250)/B250)*100)</f>
        <v>1.9701447298628476</v>
      </c>
      <c r="J250" s="14">
        <v>44834</v>
      </c>
      <c r="K250" s="1">
        <v>494</v>
      </c>
      <c r="L250" s="1">
        <v>512</v>
      </c>
      <c r="M250" s="1">
        <v>494</v>
      </c>
      <c r="N250" s="1">
        <v>502.9</v>
      </c>
      <c r="O250" s="1">
        <f>((N250-K250)/K250)</f>
        <v>1.8016194331983759E-2</v>
      </c>
      <c r="S250" s="14">
        <v>44834</v>
      </c>
      <c r="T250" s="1">
        <v>2965.05</v>
      </c>
      <c r="U250" s="1">
        <v>3014.35</v>
      </c>
      <c r="V250" s="1">
        <v>2958.3</v>
      </c>
      <c r="W250" s="1">
        <v>2997.05</v>
      </c>
      <c r="X250" s="1">
        <f>((W250-T250)/T250)</f>
        <v>1.0792398104585082E-2</v>
      </c>
      <c r="AB250" s="14">
        <v>44834</v>
      </c>
      <c r="AC250" s="1">
        <v>983</v>
      </c>
      <c r="AD250" s="1">
        <v>995.85</v>
      </c>
      <c r="AE250" s="1">
        <v>978.7</v>
      </c>
      <c r="AF250" s="1">
        <v>991.45</v>
      </c>
      <c r="AG250" s="1">
        <f>((AF250-AC250)/AC250)</f>
        <v>8.5961342828077773E-3</v>
      </c>
      <c r="AK250" s="14">
        <v>44834</v>
      </c>
      <c r="AL250" s="1">
        <v>4819.1000000000004</v>
      </c>
      <c r="AM250" s="1">
        <v>4930</v>
      </c>
      <c r="AN250" s="1">
        <v>4785.05</v>
      </c>
      <c r="AO250" s="1">
        <v>4897.3</v>
      </c>
      <c r="AP250" s="1">
        <f>((AO250-AL250)/AL250)</f>
        <v>1.622709634579067E-2</v>
      </c>
    </row>
    <row r="251" spans="1:42">
      <c r="A251" s="14">
        <v>44833</v>
      </c>
      <c r="B251" s="1">
        <v>666.05</v>
      </c>
      <c r="C251" s="1">
        <v>675.6</v>
      </c>
      <c r="D251" s="1">
        <v>654.04999999999995</v>
      </c>
      <c r="E251" s="1">
        <v>656</v>
      </c>
      <c r="F251" s="1">
        <f>(((E251-B251)/B251)*100)</f>
        <v>-1.5088957285489011</v>
      </c>
      <c r="J251" s="14">
        <v>44833</v>
      </c>
      <c r="K251" s="1">
        <v>493.2</v>
      </c>
      <c r="L251" s="1">
        <v>510</v>
      </c>
      <c r="M251" s="1">
        <v>491.75</v>
      </c>
      <c r="N251" s="1">
        <v>497.7</v>
      </c>
      <c r="O251" s="1">
        <f>((N251-K251)/K251)</f>
        <v>9.1240875912408769E-3</v>
      </c>
      <c r="S251" s="14">
        <v>44833</v>
      </c>
      <c r="T251" s="1">
        <v>2993.1</v>
      </c>
      <c r="U251" s="1">
        <v>3014</v>
      </c>
      <c r="V251" s="1">
        <v>2957.85</v>
      </c>
      <c r="W251" s="1">
        <v>2989.35</v>
      </c>
      <c r="X251" s="1">
        <f>((W251-T251)/T251)</f>
        <v>-1.2528816277438109E-3</v>
      </c>
      <c r="AB251" s="14">
        <v>44833</v>
      </c>
      <c r="AC251" s="1">
        <v>993.85</v>
      </c>
      <c r="AD251" s="1">
        <v>1000</v>
      </c>
      <c r="AE251" s="1">
        <v>970.25</v>
      </c>
      <c r="AF251" s="1">
        <v>988.3</v>
      </c>
      <c r="AG251" s="1">
        <f>((AF251-AC251)/AC251)</f>
        <v>-5.5843437138401852E-3</v>
      </c>
      <c r="AK251" s="14">
        <v>44833</v>
      </c>
      <c r="AL251" s="1">
        <v>4828.3</v>
      </c>
      <c r="AM251" s="1">
        <v>4882.3999999999996</v>
      </c>
      <c r="AN251" s="1">
        <v>4778.6000000000004</v>
      </c>
      <c r="AO251" s="1">
        <v>4851.6000000000004</v>
      </c>
      <c r="AP251" s="1">
        <f>((AO251-AL251)/AL251)</f>
        <v>4.8257150549883355E-3</v>
      </c>
    </row>
    <row r="252" spans="1:42">
      <c r="A252" s="14">
        <v>44832</v>
      </c>
      <c r="B252" s="1">
        <v>678</v>
      </c>
      <c r="C252" s="1">
        <v>678</v>
      </c>
      <c r="D252" s="1">
        <v>661.05</v>
      </c>
      <c r="E252" s="1">
        <v>664</v>
      </c>
      <c r="F252" s="1">
        <f>(((E252-B252)/B252)*100)</f>
        <v>-2.0648967551622417</v>
      </c>
      <c r="J252" s="14">
        <v>44832</v>
      </c>
      <c r="K252" s="1">
        <v>493.45</v>
      </c>
      <c r="L252" s="1">
        <v>505</v>
      </c>
      <c r="M252" s="1">
        <v>487.75</v>
      </c>
      <c r="N252" s="1">
        <v>492.9</v>
      </c>
      <c r="O252" s="1">
        <f>((N252-K252)/K252)</f>
        <v>-1.1146012767251218E-3</v>
      </c>
      <c r="S252" s="14">
        <v>44832</v>
      </c>
      <c r="T252" s="1">
        <v>3024.95</v>
      </c>
      <c r="U252" s="1">
        <v>3024.95</v>
      </c>
      <c r="V252" s="1">
        <v>2954.2</v>
      </c>
      <c r="W252" s="1">
        <v>2969.6</v>
      </c>
      <c r="X252" s="1">
        <f>((W252-T252)/T252)</f>
        <v>-1.8297823104514097E-2</v>
      </c>
      <c r="AB252" s="14">
        <v>44832</v>
      </c>
      <c r="AC252" s="1">
        <v>970.1</v>
      </c>
      <c r="AD252" s="1">
        <v>1004</v>
      </c>
      <c r="AE252" s="1">
        <v>970.1</v>
      </c>
      <c r="AF252" s="1">
        <v>982.75</v>
      </c>
      <c r="AG252" s="1">
        <f>((AF252-AC252)/AC252)</f>
        <v>1.3039892794557239E-2</v>
      </c>
      <c r="AK252" s="14">
        <v>44832</v>
      </c>
      <c r="AL252" s="1">
        <v>4801.7</v>
      </c>
      <c r="AM252" s="1">
        <v>4850.75</v>
      </c>
      <c r="AN252" s="1">
        <v>4757.45</v>
      </c>
      <c r="AO252" s="1">
        <v>4811.75</v>
      </c>
      <c r="AP252" s="1">
        <f>((AO252-AL252)/AL252)</f>
        <v>2.0930087260762195E-3</v>
      </c>
    </row>
    <row r="253" spans="1:42">
      <c r="A253" s="14">
        <v>44831</v>
      </c>
      <c r="B253" s="1">
        <v>675.2</v>
      </c>
      <c r="C253" s="1">
        <v>687.95</v>
      </c>
      <c r="D253" s="1">
        <v>672.35</v>
      </c>
      <c r="E253" s="1">
        <v>677.55</v>
      </c>
      <c r="F253" s="1">
        <f>(((E253-B253)/B253)*100)</f>
        <v>0.34804502369666895</v>
      </c>
      <c r="J253" s="14">
        <v>44831</v>
      </c>
      <c r="K253" s="1">
        <v>498.1</v>
      </c>
      <c r="L253" s="1">
        <v>505</v>
      </c>
      <c r="M253" s="1">
        <v>490</v>
      </c>
      <c r="N253" s="1">
        <v>493.45</v>
      </c>
      <c r="O253" s="1">
        <f>((N253-K253)/K253)</f>
        <v>-9.3354748042562413E-3</v>
      </c>
      <c r="S253" s="14">
        <v>44831</v>
      </c>
      <c r="T253" s="1">
        <v>3012.7</v>
      </c>
      <c r="U253" s="1">
        <v>3047.55</v>
      </c>
      <c r="V253" s="1">
        <v>2986</v>
      </c>
      <c r="W253" s="1">
        <v>3022.9</v>
      </c>
      <c r="X253" s="1">
        <f>((W253-T253)/T253)</f>
        <v>3.3856673415873714E-3</v>
      </c>
      <c r="AB253" s="14">
        <v>44831</v>
      </c>
      <c r="AC253" s="1">
        <v>967.5</v>
      </c>
      <c r="AD253" s="1">
        <v>994.25</v>
      </c>
      <c r="AE253" s="1">
        <v>967.5</v>
      </c>
      <c r="AF253" s="1">
        <v>985.25</v>
      </c>
      <c r="AG253" s="1">
        <f>((AF253-AC253)/AC253)</f>
        <v>1.8346253229974161E-2</v>
      </c>
      <c r="AK253" s="14">
        <v>44831</v>
      </c>
      <c r="AL253" s="1">
        <v>4743</v>
      </c>
      <c r="AM253" s="1">
        <v>4852.8</v>
      </c>
      <c r="AN253" s="1">
        <v>4589.1000000000004</v>
      </c>
      <c r="AO253" s="1">
        <v>4794.95</v>
      </c>
      <c r="AP253" s="1">
        <f>((AO253-AL253)/AL253)</f>
        <v>1.0952983343875147E-2</v>
      </c>
    </row>
    <row r="254" spans="1:42">
      <c r="A254" s="14">
        <v>44830</v>
      </c>
      <c r="B254" s="1">
        <v>702.45</v>
      </c>
      <c r="C254" s="1">
        <v>702.45</v>
      </c>
      <c r="D254" s="1">
        <v>670.4</v>
      </c>
      <c r="E254" s="1">
        <v>680</v>
      </c>
      <c r="F254" s="1">
        <f>(((E254-B254)/B254)*100)</f>
        <v>-3.1959570076162072</v>
      </c>
      <c r="J254" s="14">
        <v>44830</v>
      </c>
      <c r="K254" s="1">
        <v>504.15</v>
      </c>
      <c r="L254" s="1">
        <v>512.45000000000005</v>
      </c>
      <c r="M254" s="1">
        <v>487.55</v>
      </c>
      <c r="N254" s="1">
        <v>498.1</v>
      </c>
      <c r="O254" s="1">
        <f>((N254-K254)/K254)</f>
        <v>-1.2000396707329079E-2</v>
      </c>
      <c r="S254" s="14">
        <v>44830</v>
      </c>
      <c r="T254" s="1">
        <v>3020</v>
      </c>
      <c r="U254" s="1">
        <v>3049.9</v>
      </c>
      <c r="V254" s="1">
        <v>2937</v>
      </c>
      <c r="W254" s="1">
        <v>3006.95</v>
      </c>
      <c r="X254" s="1">
        <f>((W254-T254)/T254)</f>
        <v>-4.3211920529801929E-3</v>
      </c>
      <c r="AB254" s="14">
        <v>44830</v>
      </c>
      <c r="AC254" s="1">
        <v>1006.95</v>
      </c>
      <c r="AD254" s="1">
        <v>1006.95</v>
      </c>
      <c r="AE254" s="1">
        <v>963.7</v>
      </c>
      <c r="AF254" s="1">
        <v>969.85</v>
      </c>
      <c r="AG254" s="1">
        <f>((AF254-AC254)/AC254)</f>
        <v>-3.684393465415365E-2</v>
      </c>
      <c r="AK254" s="14">
        <v>44830</v>
      </c>
      <c r="AL254" s="1">
        <v>4805</v>
      </c>
      <c r="AM254" s="1">
        <v>4805</v>
      </c>
      <c r="AN254" s="1">
        <v>4658.3500000000004</v>
      </c>
      <c r="AO254" s="1">
        <v>4724.25</v>
      </c>
      <c r="AP254" s="1">
        <f>((AO254-AL254)/AL254)</f>
        <v>-1.6805411030176898E-2</v>
      </c>
    </row>
    <row r="255" spans="1:42">
      <c r="A255" s="14">
        <v>44827</v>
      </c>
      <c r="B255" s="1">
        <v>719</v>
      </c>
      <c r="C255" s="1">
        <v>726.3</v>
      </c>
      <c r="D255" s="1">
        <v>700.5</v>
      </c>
      <c r="E255" s="1">
        <v>702.75</v>
      </c>
      <c r="F255" s="1">
        <f>(((E255-B255)/B255)*100)</f>
        <v>-2.2600834492350486</v>
      </c>
      <c r="J255" s="14">
        <v>44827</v>
      </c>
      <c r="K255" s="1">
        <v>515</v>
      </c>
      <c r="L255" s="1">
        <v>525</v>
      </c>
      <c r="M255" s="1">
        <v>510</v>
      </c>
      <c r="N255" s="1">
        <v>510.95</v>
      </c>
      <c r="O255" s="1">
        <f>((N255-K255)/K255)</f>
        <v>-7.864077669902934E-3</v>
      </c>
      <c r="S255" s="14">
        <v>44827</v>
      </c>
      <c r="T255" s="1">
        <v>3175</v>
      </c>
      <c r="U255" s="1">
        <v>3179.9</v>
      </c>
      <c r="V255" s="1">
        <v>3016</v>
      </c>
      <c r="W255" s="1">
        <v>3059.3</v>
      </c>
      <c r="X255" s="1">
        <f>((W255-T255)/T255)</f>
        <v>-3.6440944881889703E-2</v>
      </c>
      <c r="AB255" s="14">
        <v>44827</v>
      </c>
      <c r="AC255" s="1">
        <v>1050.95</v>
      </c>
      <c r="AD255" s="1">
        <v>1056</v>
      </c>
      <c r="AE255" s="1">
        <v>1003.75</v>
      </c>
      <c r="AF255" s="1">
        <v>1008.5</v>
      </c>
      <c r="AG255" s="1">
        <f>((AF255-AC255)/AC255)</f>
        <v>-4.0392026261953512E-2</v>
      </c>
      <c r="AK255" s="14">
        <v>44827</v>
      </c>
      <c r="AL255" s="1">
        <v>4916.3500000000004</v>
      </c>
      <c r="AM255" s="1">
        <v>4916.3500000000004</v>
      </c>
      <c r="AN255" s="1">
        <v>4829.95</v>
      </c>
      <c r="AO255" s="1">
        <v>4845.1499999999996</v>
      </c>
      <c r="AP255" s="1">
        <f>((AO255-AL255)/AL255)</f>
        <v>-1.4482288689780166E-2</v>
      </c>
    </row>
    <row r="256" spans="1:42">
      <c r="A256" s="14">
        <v>44826</v>
      </c>
      <c r="B256" s="1">
        <v>709.8</v>
      </c>
      <c r="C256" s="1">
        <v>726.35</v>
      </c>
      <c r="D256" s="1">
        <v>709.55</v>
      </c>
      <c r="E256" s="1">
        <v>721.05</v>
      </c>
      <c r="F256" s="1">
        <f>(((E256-B256)/B256)*100)</f>
        <v>1.5849535080304313</v>
      </c>
      <c r="J256" s="14">
        <v>44826</v>
      </c>
      <c r="K256" s="1">
        <v>512.85</v>
      </c>
      <c r="L256" s="1">
        <v>529.85</v>
      </c>
      <c r="M256" s="1">
        <v>511.75</v>
      </c>
      <c r="N256" s="1">
        <v>516.35</v>
      </c>
      <c r="O256" s="1">
        <f>((N256-K256)/K256)</f>
        <v>6.8246075850638584E-3</v>
      </c>
      <c r="S256" s="14">
        <v>44826</v>
      </c>
      <c r="T256" s="1">
        <v>3140</v>
      </c>
      <c r="U256" s="1">
        <v>3173.25</v>
      </c>
      <c r="V256" s="1">
        <v>3082.35</v>
      </c>
      <c r="W256" s="1">
        <v>3159.75</v>
      </c>
      <c r="X256" s="1">
        <f>((W256-T256)/T256)</f>
        <v>6.2898089171974526E-3</v>
      </c>
      <c r="AB256" s="14">
        <v>44826</v>
      </c>
      <c r="AC256" s="1">
        <v>1030</v>
      </c>
      <c r="AD256" s="1">
        <v>1049</v>
      </c>
      <c r="AE256" s="1">
        <v>1022.05</v>
      </c>
      <c r="AF256" s="1">
        <v>1043.8499999999999</v>
      </c>
      <c r="AG256" s="1">
        <f>((AF256-AC256)/AC256)</f>
        <v>1.3446601941747485E-2</v>
      </c>
      <c r="AK256" s="14">
        <v>44826</v>
      </c>
      <c r="AL256" s="1">
        <v>4842.3</v>
      </c>
      <c r="AM256" s="1">
        <v>4919.95</v>
      </c>
      <c r="AN256" s="1">
        <v>4837.55</v>
      </c>
      <c r="AO256" s="1">
        <v>4906.7</v>
      </c>
      <c r="AP256" s="1">
        <f>((AO256-AL256)/AL256)</f>
        <v>1.3299465130206644E-2</v>
      </c>
    </row>
    <row r="257" spans="1:42">
      <c r="A257" s="14">
        <v>44825</v>
      </c>
      <c r="B257" s="1">
        <v>719.9</v>
      </c>
      <c r="C257" s="1">
        <v>724.25</v>
      </c>
      <c r="D257" s="1">
        <v>705.2</v>
      </c>
      <c r="E257" s="1">
        <v>716.95</v>
      </c>
      <c r="F257" s="1">
        <f>(((E257-B257)/B257)*100)</f>
        <v>-0.40977913599110039</v>
      </c>
      <c r="J257" s="14">
        <v>44825</v>
      </c>
      <c r="K257" s="1">
        <v>523.9</v>
      </c>
      <c r="L257" s="1">
        <v>525.20000000000005</v>
      </c>
      <c r="M257" s="1">
        <v>508.5</v>
      </c>
      <c r="N257" s="1">
        <v>512.85</v>
      </c>
      <c r="O257" s="1">
        <f>((N257-K257)/K257)</f>
        <v>-2.1091811414391974E-2</v>
      </c>
      <c r="S257" s="14">
        <v>44825</v>
      </c>
      <c r="T257" s="1">
        <v>3178</v>
      </c>
      <c r="U257" s="1">
        <v>3186.2</v>
      </c>
      <c r="V257" s="1">
        <v>3123.8</v>
      </c>
      <c r="W257" s="1">
        <v>3151.95</v>
      </c>
      <c r="X257" s="1">
        <f>((W257-T257)/T257)</f>
        <v>-8.1969792322215806E-3</v>
      </c>
      <c r="AB257" s="14">
        <v>44825</v>
      </c>
      <c r="AC257" s="1">
        <v>1027.8499999999999</v>
      </c>
      <c r="AD257" s="1">
        <v>1034.8499999999999</v>
      </c>
      <c r="AE257" s="1">
        <v>1008.25</v>
      </c>
      <c r="AF257" s="1">
        <v>1029.7</v>
      </c>
      <c r="AG257" s="1">
        <f>((AF257-AC257)/AC257)</f>
        <v>1.7998735224012614E-3</v>
      </c>
      <c r="AK257" s="14">
        <v>44825</v>
      </c>
      <c r="AL257" s="1">
        <v>4896.45</v>
      </c>
      <c r="AM257" s="1">
        <v>4913.1499999999996</v>
      </c>
      <c r="AN257" s="1">
        <v>4820.1000000000004</v>
      </c>
      <c r="AO257" s="1">
        <v>4846.8500000000004</v>
      </c>
      <c r="AP257" s="1">
        <f>((AO257-AL257)/AL257)</f>
        <v>-1.0129787907565574E-2</v>
      </c>
    </row>
    <row r="258" spans="1:42">
      <c r="A258" s="14">
        <v>44824</v>
      </c>
      <c r="B258" s="1">
        <v>715</v>
      </c>
      <c r="C258" s="1">
        <v>723.7</v>
      </c>
      <c r="D258" s="1">
        <v>714.4</v>
      </c>
      <c r="E258" s="1">
        <v>719.85</v>
      </c>
      <c r="F258" s="1">
        <f>(((E258-B258)/B258)*100)</f>
        <v>0.67832167832168155</v>
      </c>
      <c r="J258" s="14">
        <v>44824</v>
      </c>
      <c r="K258" s="1">
        <v>522</v>
      </c>
      <c r="L258" s="1">
        <v>529.1</v>
      </c>
      <c r="M258" s="1">
        <v>515.29999999999995</v>
      </c>
      <c r="N258" s="1">
        <v>520.4</v>
      </c>
      <c r="O258" s="1">
        <f>((N258-K258)/K258)</f>
        <v>-3.0651340996169017E-3</v>
      </c>
      <c r="S258" s="14">
        <v>44824</v>
      </c>
      <c r="T258" s="1">
        <v>3173.5</v>
      </c>
      <c r="U258" s="1">
        <v>3191.55</v>
      </c>
      <c r="V258" s="1">
        <v>3132.2</v>
      </c>
      <c r="W258" s="1">
        <v>3171.4</v>
      </c>
      <c r="X258" s="1">
        <f>((W258-T258)/T258)</f>
        <v>-6.6172995115799872E-4</v>
      </c>
      <c r="AB258" s="14">
        <v>44824</v>
      </c>
      <c r="AC258" s="1">
        <v>1023.9</v>
      </c>
      <c r="AD258" s="1">
        <v>1044.2</v>
      </c>
      <c r="AE258" s="1">
        <v>1018.95</v>
      </c>
      <c r="AF258" s="1">
        <v>1027.5</v>
      </c>
      <c r="AG258" s="1">
        <f>((AF258-AC258)/AC258)</f>
        <v>3.5159683562848158E-3</v>
      </c>
      <c r="AK258" s="14">
        <v>44824</v>
      </c>
      <c r="AL258" s="1">
        <v>4886.1000000000004</v>
      </c>
      <c r="AM258" s="1">
        <v>4941</v>
      </c>
      <c r="AN258" s="1">
        <v>4859.45</v>
      </c>
      <c r="AO258" s="1">
        <v>4903.6499999999996</v>
      </c>
      <c r="AP258" s="1">
        <f>((AO258-AL258)/AL258)</f>
        <v>3.5918216982868283E-3</v>
      </c>
    </row>
    <row r="259" spans="1:42">
      <c r="A259" s="14">
        <v>44823</v>
      </c>
      <c r="B259" s="1">
        <v>703.15</v>
      </c>
      <c r="C259" s="1">
        <v>718.35</v>
      </c>
      <c r="D259" s="1">
        <v>696.35</v>
      </c>
      <c r="E259" s="1">
        <v>711.9</v>
      </c>
      <c r="F259" s="1">
        <f>(((E259-B259)/B259)*100)</f>
        <v>1.2444001991040319</v>
      </c>
      <c r="J259" s="14">
        <v>44823</v>
      </c>
      <c r="K259" s="1">
        <v>519.4</v>
      </c>
      <c r="L259" s="1">
        <v>539</v>
      </c>
      <c r="M259" s="1">
        <v>519.4</v>
      </c>
      <c r="N259" s="1">
        <v>521.54999999999995</v>
      </c>
      <c r="O259" s="1">
        <f>((N259-K259)/K259)</f>
        <v>4.1393916056988401E-3</v>
      </c>
      <c r="S259" s="14">
        <v>44823</v>
      </c>
      <c r="T259" s="1">
        <v>3125</v>
      </c>
      <c r="U259" s="1">
        <v>3167.15</v>
      </c>
      <c r="V259" s="1">
        <v>3068.9</v>
      </c>
      <c r="W259" s="1">
        <v>3128.3</v>
      </c>
      <c r="X259" s="1">
        <f>((W259-T259)/T259)</f>
        <v>1.0560000000000582E-3</v>
      </c>
      <c r="AB259" s="14">
        <v>44823</v>
      </c>
      <c r="AC259" s="1">
        <v>1011.05</v>
      </c>
      <c r="AD259" s="1">
        <v>1028.4000000000001</v>
      </c>
      <c r="AE259" s="1">
        <v>1011.05</v>
      </c>
      <c r="AF259" s="1">
        <v>1014.5</v>
      </c>
      <c r="AG259" s="1">
        <f>((AF259-AC259)/AC259)</f>
        <v>3.4122941496464525E-3</v>
      </c>
      <c r="AK259" s="14">
        <v>44823</v>
      </c>
      <c r="AL259" s="1">
        <v>4871.8500000000004</v>
      </c>
      <c r="AM259" s="1">
        <v>4877.7</v>
      </c>
      <c r="AN259" s="1">
        <v>4789.95</v>
      </c>
      <c r="AO259" s="1">
        <v>4851.6000000000004</v>
      </c>
      <c r="AP259" s="1">
        <f>((AO259-AL259)/AL259)</f>
        <v>-4.1565319129283533E-3</v>
      </c>
    </row>
    <row r="260" spans="1:42">
      <c r="A260" s="14">
        <v>44820</v>
      </c>
      <c r="B260" s="1">
        <v>748.85</v>
      </c>
      <c r="C260" s="1">
        <v>753</v>
      </c>
      <c r="D260" s="1">
        <v>699.05</v>
      </c>
      <c r="E260" s="1">
        <v>703.4</v>
      </c>
      <c r="F260" s="1">
        <f>(((E260-B260)/B260)*100)</f>
        <v>-6.0693062696134126</v>
      </c>
      <c r="J260" s="14">
        <v>44820</v>
      </c>
      <c r="K260" s="1">
        <v>490.35</v>
      </c>
      <c r="L260" s="1">
        <v>535</v>
      </c>
      <c r="M260" s="1">
        <v>483.8</v>
      </c>
      <c r="N260" s="1">
        <v>523.65</v>
      </c>
      <c r="O260" s="1">
        <f>((N260-K260)/K260)</f>
        <v>6.7910676047720914E-2</v>
      </c>
      <c r="S260" s="14">
        <v>44820</v>
      </c>
      <c r="T260" s="1">
        <v>3252</v>
      </c>
      <c r="U260" s="1">
        <v>3293.3</v>
      </c>
      <c r="V260" s="1">
        <v>3118.6</v>
      </c>
      <c r="W260" s="1">
        <v>3140.9</v>
      </c>
      <c r="X260" s="1">
        <f>((W260-T260)/T260)</f>
        <v>-3.4163591635916334E-2</v>
      </c>
      <c r="AB260" s="14">
        <v>44820</v>
      </c>
      <c r="AC260" s="1">
        <v>1015.85</v>
      </c>
      <c r="AD260" s="1">
        <v>1020.75</v>
      </c>
      <c r="AE260" s="1">
        <v>993.2</v>
      </c>
      <c r="AF260" s="1">
        <v>1012.65</v>
      </c>
      <c r="AG260" s="1">
        <f>((AF260-AC260)/AC260)</f>
        <v>-3.1500713688044943E-3</v>
      </c>
      <c r="AK260" s="14">
        <v>44820</v>
      </c>
      <c r="AL260" s="1">
        <v>5147.45</v>
      </c>
      <c r="AM260" s="1">
        <v>5149.8999999999996</v>
      </c>
      <c r="AN260" s="1">
        <v>4769.75</v>
      </c>
      <c r="AO260" s="1">
        <v>4837.05</v>
      </c>
      <c r="AP260" s="1">
        <f>((AO260-AL260)/AL260)</f>
        <v>-6.0301702784873998E-2</v>
      </c>
    </row>
    <row r="261" spans="1:42">
      <c r="A261" s="14">
        <v>44819</v>
      </c>
      <c r="B261" s="1">
        <v>752.5</v>
      </c>
      <c r="C261" s="1">
        <v>756</v>
      </c>
      <c r="D261" s="1">
        <v>740.7</v>
      </c>
      <c r="E261" s="1">
        <v>742.85</v>
      </c>
      <c r="F261" s="1">
        <f>(((E261-B261)/B261)*100)</f>
        <v>-1.2823920265780699</v>
      </c>
      <c r="J261" s="14">
        <v>44819</v>
      </c>
      <c r="K261" s="1">
        <v>506.6</v>
      </c>
      <c r="L261" s="1">
        <v>506.6</v>
      </c>
      <c r="M261" s="1">
        <v>490.35</v>
      </c>
      <c r="N261" s="1">
        <v>493.05</v>
      </c>
      <c r="O261" s="1">
        <f>((N261-K261)/K261)</f>
        <v>-2.6746940386893032E-2</v>
      </c>
      <c r="S261" s="14">
        <v>44819</v>
      </c>
      <c r="T261" s="1">
        <v>3250.05</v>
      </c>
      <c r="U261" s="1">
        <v>3365</v>
      </c>
      <c r="V261" s="1">
        <v>3250.05</v>
      </c>
      <c r="W261" s="1">
        <v>3277.55</v>
      </c>
      <c r="X261" s="1">
        <f>((W261-T261)/T261)</f>
        <v>8.4614082860263676E-3</v>
      </c>
      <c r="AB261" s="14">
        <v>44819</v>
      </c>
      <c r="AC261" s="1">
        <v>1021.05</v>
      </c>
      <c r="AD261" s="1">
        <v>1040.2</v>
      </c>
      <c r="AE261" s="1">
        <v>1021.05</v>
      </c>
      <c r="AF261" s="1">
        <v>1025.8499999999999</v>
      </c>
      <c r="AG261" s="1">
        <f>((AF261-AC261)/AC261)</f>
        <v>4.7010430439253263E-3</v>
      </c>
      <c r="AK261" s="14">
        <v>44819</v>
      </c>
      <c r="AL261" s="1">
        <v>5201.5</v>
      </c>
      <c r="AM261" s="1">
        <v>5225</v>
      </c>
      <c r="AN261" s="1">
        <v>5119.45</v>
      </c>
      <c r="AO261" s="1">
        <v>5145.6499999999996</v>
      </c>
      <c r="AP261" s="1">
        <f>((AO261-AL261)/AL261)</f>
        <v>-1.0737287320965176E-2</v>
      </c>
    </row>
    <row r="262" spans="1:42">
      <c r="A262" s="14">
        <v>44818</v>
      </c>
      <c r="B262" s="1">
        <v>745.05</v>
      </c>
      <c r="C262" s="1">
        <v>759.9</v>
      </c>
      <c r="D262" s="1">
        <v>744.35</v>
      </c>
      <c r="E262" s="1">
        <v>747.75</v>
      </c>
      <c r="F262" s="1">
        <f>(((E262-B262)/B262)*100)</f>
        <v>0.36239178578619496</v>
      </c>
      <c r="J262" s="14">
        <v>44818</v>
      </c>
      <c r="K262" s="1">
        <v>503</v>
      </c>
      <c r="L262" s="1">
        <v>506.95</v>
      </c>
      <c r="M262" s="1">
        <v>495.35</v>
      </c>
      <c r="N262" s="1">
        <v>497.15</v>
      </c>
      <c r="O262" s="1">
        <f>((N262-K262)/K262)</f>
        <v>-1.1630218687872809E-2</v>
      </c>
      <c r="S262" s="14">
        <v>44818</v>
      </c>
      <c r="T262" s="1">
        <v>3190.05</v>
      </c>
      <c r="U262" s="1">
        <v>3337.95</v>
      </c>
      <c r="V262" s="1">
        <v>3190.05</v>
      </c>
      <c r="W262" s="1">
        <v>3300.65</v>
      </c>
      <c r="X262" s="1">
        <f>((W262-T262)/T262)</f>
        <v>3.4670302973307601E-2</v>
      </c>
      <c r="AB262" s="14">
        <v>44818</v>
      </c>
      <c r="AC262" s="1">
        <v>1022.05</v>
      </c>
      <c r="AD262" s="1">
        <v>1048.5999999999999</v>
      </c>
      <c r="AE262" s="1">
        <v>1002.55</v>
      </c>
      <c r="AF262" s="1">
        <v>1021.05</v>
      </c>
      <c r="AG262" s="1">
        <f>((AF262-AC262)/AC262)</f>
        <v>-9.7842571302773841E-4</v>
      </c>
      <c r="AK262" s="14">
        <v>44818</v>
      </c>
      <c r="AL262" s="1">
        <v>5209.8</v>
      </c>
      <c r="AM262" s="1">
        <v>5220.25</v>
      </c>
      <c r="AN262" s="1">
        <v>5151.1000000000004</v>
      </c>
      <c r="AO262" s="1">
        <v>5173.2</v>
      </c>
      <c r="AP262" s="1">
        <f>((AO262-AL262)/AL262)</f>
        <v>-7.0252216975700338E-3</v>
      </c>
    </row>
    <row r="263" spans="1:42">
      <c r="A263" s="14">
        <v>44817</v>
      </c>
      <c r="B263" s="1">
        <v>761</v>
      </c>
      <c r="C263" s="1">
        <v>767.9</v>
      </c>
      <c r="D263" s="1">
        <v>753.6</v>
      </c>
      <c r="E263" s="1">
        <v>755.8</v>
      </c>
      <c r="F263" s="1">
        <f>(((E263-B263)/B263)*100)</f>
        <v>-0.68331143232589298</v>
      </c>
      <c r="J263" s="14">
        <v>44817</v>
      </c>
      <c r="K263" s="1">
        <v>509.7</v>
      </c>
      <c r="L263" s="1">
        <v>514.35</v>
      </c>
      <c r="M263" s="1">
        <v>500.8</v>
      </c>
      <c r="N263" s="1">
        <v>503.45</v>
      </c>
      <c r="O263" s="1">
        <f>((N263-K263)/K263)</f>
        <v>-1.2262114969589955E-2</v>
      </c>
      <c r="S263" s="14">
        <v>44817</v>
      </c>
      <c r="T263" s="1">
        <v>3290</v>
      </c>
      <c r="U263" s="1">
        <v>3338.7</v>
      </c>
      <c r="V263" s="1">
        <v>3210.75</v>
      </c>
      <c r="W263" s="1">
        <v>3274.55</v>
      </c>
      <c r="X263" s="1">
        <f>((W263-T263)/T263)</f>
        <v>-4.6960486322187899E-3</v>
      </c>
      <c r="AB263" s="14">
        <v>44817</v>
      </c>
      <c r="AC263" s="1">
        <v>1053.8</v>
      </c>
      <c r="AD263" s="1">
        <v>1054.2</v>
      </c>
      <c r="AE263" s="1">
        <v>1030</v>
      </c>
      <c r="AF263" s="1">
        <v>1035</v>
      </c>
      <c r="AG263" s="1">
        <f>((AF263-AC263)/AC263)</f>
        <v>-1.7840197380907152E-2</v>
      </c>
      <c r="AK263" s="14">
        <v>44817</v>
      </c>
      <c r="AL263" s="1">
        <v>5227</v>
      </c>
      <c r="AM263" s="1">
        <v>5272.2</v>
      </c>
      <c r="AN263" s="1">
        <v>5181</v>
      </c>
      <c r="AO263" s="1">
        <v>5186.8</v>
      </c>
      <c r="AP263" s="1">
        <f>((AO263-AL263)/AL263)</f>
        <v>-7.6908360436196326E-3</v>
      </c>
    </row>
    <row r="264" spans="1:42">
      <c r="A264" s="14">
        <v>44816</v>
      </c>
      <c r="B264" s="1">
        <v>742.05</v>
      </c>
      <c r="C264" s="1">
        <v>758.5</v>
      </c>
      <c r="D264" s="1">
        <v>742.05</v>
      </c>
      <c r="E264" s="1">
        <v>756.35</v>
      </c>
      <c r="F264" s="1">
        <f>(((E264-B264)/B264)*100)</f>
        <v>1.927093861599632</v>
      </c>
      <c r="J264" s="14">
        <v>44816</v>
      </c>
      <c r="K264" s="1">
        <v>497</v>
      </c>
      <c r="L264" s="1">
        <v>510.55</v>
      </c>
      <c r="M264" s="1">
        <v>497</v>
      </c>
      <c r="N264" s="1">
        <v>503.15</v>
      </c>
      <c r="O264" s="1">
        <f>((N264-K264)/K264)</f>
        <v>1.2374245472836977E-2</v>
      </c>
      <c r="S264" s="14">
        <v>44816</v>
      </c>
      <c r="T264" s="1">
        <v>3278.65</v>
      </c>
      <c r="U264" s="1">
        <v>3306.85</v>
      </c>
      <c r="V264" s="1">
        <v>3201</v>
      </c>
      <c r="W264" s="1">
        <v>3270</v>
      </c>
      <c r="X264" s="1">
        <f>((W264-T264)/T264)</f>
        <v>-2.6382809998017754E-3</v>
      </c>
      <c r="AB264" s="14">
        <v>44816</v>
      </c>
      <c r="AC264" s="1">
        <v>1043</v>
      </c>
      <c r="AD264" s="1">
        <v>1056.4000000000001</v>
      </c>
      <c r="AE264" s="1">
        <v>1038.55</v>
      </c>
      <c r="AF264" s="1">
        <v>1046.3</v>
      </c>
      <c r="AG264" s="1">
        <f>((AF264-AC264)/AC264)</f>
        <v>3.163950143815872E-3</v>
      </c>
      <c r="AK264" s="14">
        <v>44816</v>
      </c>
      <c r="AL264" s="1">
        <v>5210.1499999999996</v>
      </c>
      <c r="AM264" s="1">
        <v>5280.05</v>
      </c>
      <c r="AN264" s="1">
        <v>5210.1499999999996</v>
      </c>
      <c r="AO264" s="1">
        <v>5240.3999999999996</v>
      </c>
      <c r="AP264" s="1">
        <f>((AO264-AL264)/AL264)</f>
        <v>5.8059748759632648E-3</v>
      </c>
    </row>
    <row r="265" spans="1:42">
      <c r="A265" s="14">
        <v>44813</v>
      </c>
      <c r="B265" s="1">
        <v>740</v>
      </c>
      <c r="C265" s="1">
        <v>756.6</v>
      </c>
      <c r="D265" s="1">
        <v>739</v>
      </c>
      <c r="E265" s="1">
        <v>741.65</v>
      </c>
      <c r="F265" s="1">
        <f>(((E265-B265)/B265)*100)</f>
        <v>0.22297297297296992</v>
      </c>
      <c r="J265" s="14">
        <v>44813</v>
      </c>
      <c r="K265" s="1">
        <v>505.05</v>
      </c>
      <c r="L265" s="1">
        <v>513.79999999999995</v>
      </c>
      <c r="M265" s="1">
        <v>499.05</v>
      </c>
      <c r="N265" s="1">
        <v>501.15</v>
      </c>
      <c r="O265" s="1">
        <f>((N265-K265)/K265)</f>
        <v>-7.722007722007789E-3</v>
      </c>
      <c r="S265" s="14">
        <v>44813</v>
      </c>
      <c r="T265" s="1">
        <v>3244.65</v>
      </c>
      <c r="U265" s="1">
        <v>3284.2</v>
      </c>
      <c r="V265" s="1">
        <v>3225.95</v>
      </c>
      <c r="W265" s="1">
        <v>3240.45</v>
      </c>
      <c r="X265" s="1">
        <f>((W265-T265)/T265)</f>
        <v>-1.2944385372845369E-3</v>
      </c>
      <c r="AB265" s="14">
        <v>44813</v>
      </c>
      <c r="AC265" s="1">
        <v>1051</v>
      </c>
      <c r="AD265" s="1">
        <v>1055</v>
      </c>
      <c r="AE265" s="1">
        <v>1037.6500000000001</v>
      </c>
      <c r="AF265" s="1">
        <v>1044.5999999999999</v>
      </c>
      <c r="AG265" s="1">
        <f>((AF265-AC265)/AC265)</f>
        <v>-6.0894386298763949E-3</v>
      </c>
      <c r="AK265" s="14">
        <v>44813</v>
      </c>
      <c r="AL265" s="1">
        <v>5215.95</v>
      </c>
      <c r="AM265" s="1">
        <v>5284.5</v>
      </c>
      <c r="AN265" s="1">
        <v>5178.45</v>
      </c>
      <c r="AO265" s="1">
        <v>5228.7</v>
      </c>
      <c r="AP265" s="1">
        <f>((AO265-AL265)/AL265)</f>
        <v>2.4444252724815231E-3</v>
      </c>
    </row>
    <row r="266" spans="1:42">
      <c r="A266" s="14">
        <v>44812</v>
      </c>
      <c r="B266" s="1">
        <v>746</v>
      </c>
      <c r="C266" s="1">
        <v>747.6</v>
      </c>
      <c r="D266" s="1">
        <v>734.25</v>
      </c>
      <c r="E266" s="1">
        <v>737.5</v>
      </c>
      <c r="F266" s="1">
        <f>(((E266-B266)/B266)*100)</f>
        <v>-1.1394101876675604</v>
      </c>
      <c r="J266" s="14">
        <v>44812</v>
      </c>
      <c r="K266" s="1">
        <v>505</v>
      </c>
      <c r="L266" s="1">
        <v>517.75</v>
      </c>
      <c r="M266" s="1">
        <v>499</v>
      </c>
      <c r="N266" s="1">
        <v>504.6</v>
      </c>
      <c r="O266" s="1">
        <f>((N266-K266)/K266)</f>
        <v>-7.9207920792074703E-4</v>
      </c>
      <c r="S266" s="14">
        <v>44812</v>
      </c>
      <c r="T266" s="1">
        <v>3231.05</v>
      </c>
      <c r="U266" s="1">
        <v>3307.25</v>
      </c>
      <c r="V266" s="1">
        <v>3228.1</v>
      </c>
      <c r="W266" s="1">
        <v>3244.65</v>
      </c>
      <c r="X266" s="1">
        <f>((W266-T266)/T266)</f>
        <v>4.2091580136487854E-3</v>
      </c>
      <c r="AB266" s="14">
        <v>44812</v>
      </c>
      <c r="AC266" s="1">
        <v>1050.4000000000001</v>
      </c>
      <c r="AD266" s="1">
        <v>1065.6500000000001</v>
      </c>
      <c r="AE266" s="1">
        <v>1043.8</v>
      </c>
      <c r="AF266" s="1">
        <v>1050.95</v>
      </c>
      <c r="AG266" s="1">
        <f>((AF266-AC266)/AC266)</f>
        <v>5.2361005331298032E-4</v>
      </c>
      <c r="AK266" s="14">
        <v>44812</v>
      </c>
      <c r="AL266" s="1">
        <v>5265.25</v>
      </c>
      <c r="AM266" s="1">
        <v>5297.95</v>
      </c>
      <c r="AN266" s="1">
        <v>5144.1000000000004</v>
      </c>
      <c r="AO266" s="1">
        <v>5215.75</v>
      </c>
      <c r="AP266" s="1">
        <f>((AO266-AL266)/AL266)</f>
        <v>-9.401262997958312E-3</v>
      </c>
    </row>
    <row r="267" spans="1:42">
      <c r="A267" s="14">
        <v>44811</v>
      </c>
      <c r="B267" s="1">
        <v>738.15</v>
      </c>
      <c r="C267" s="1">
        <v>742.85</v>
      </c>
      <c r="D267" s="1">
        <v>734</v>
      </c>
      <c r="E267" s="1">
        <v>740.55</v>
      </c>
      <c r="F267" s="1">
        <f>(((E267-B267)/B267)*100)</f>
        <v>0.32513716724242731</v>
      </c>
      <c r="J267" s="14">
        <v>44811</v>
      </c>
      <c r="K267" s="1">
        <v>487</v>
      </c>
      <c r="L267" s="1">
        <v>505</v>
      </c>
      <c r="M267" s="1">
        <v>485.15</v>
      </c>
      <c r="N267" s="1">
        <v>496.8</v>
      </c>
      <c r="O267" s="1">
        <f>((N267-K267)/K267)</f>
        <v>2.0123203285420967E-2</v>
      </c>
      <c r="S267" s="14">
        <v>44811</v>
      </c>
      <c r="T267" s="1">
        <v>3250.2</v>
      </c>
      <c r="U267" s="1">
        <v>3280.4</v>
      </c>
      <c r="V267" s="1">
        <v>3226.6</v>
      </c>
      <c r="W267" s="1">
        <v>3258.2</v>
      </c>
      <c r="X267" s="1">
        <f>((W267-T267)/T267)</f>
        <v>2.4613869915697498E-3</v>
      </c>
      <c r="AB267" s="14">
        <v>44811</v>
      </c>
      <c r="AC267" s="1">
        <v>1039.8499999999999</v>
      </c>
      <c r="AD267" s="1">
        <v>1059</v>
      </c>
      <c r="AE267" s="1">
        <v>1035.0999999999999</v>
      </c>
      <c r="AF267" s="1">
        <v>1045.6500000000001</v>
      </c>
      <c r="AG267" s="1">
        <f>((AF267-AC267)/AC267)</f>
        <v>5.5777275568593375E-3</v>
      </c>
      <c r="AK267" s="14">
        <v>44811</v>
      </c>
      <c r="AL267" s="1">
        <v>5173</v>
      </c>
      <c r="AM267" s="1">
        <v>5330.35</v>
      </c>
      <c r="AN267" s="1">
        <v>5173</v>
      </c>
      <c r="AO267" s="1">
        <v>5268.4</v>
      </c>
      <c r="AP267" s="1">
        <f>((AO267-AL267)/AL267)</f>
        <v>1.8441909916876015E-2</v>
      </c>
    </row>
    <row r="268" spans="1:42">
      <c r="A268" s="14">
        <v>44810</v>
      </c>
      <c r="B268" s="1">
        <v>750</v>
      </c>
      <c r="C268" s="1">
        <v>751.95</v>
      </c>
      <c r="D268" s="1">
        <v>736.9</v>
      </c>
      <c r="E268" s="1">
        <v>737.75</v>
      </c>
      <c r="F268" s="1">
        <f>(((E268-B268)/B268)*100)</f>
        <v>-1.6333333333333331</v>
      </c>
      <c r="J268" s="14">
        <v>44810</v>
      </c>
      <c r="K268" s="1">
        <v>478.1</v>
      </c>
      <c r="L268" s="1">
        <v>488.85</v>
      </c>
      <c r="M268" s="1">
        <v>475.7</v>
      </c>
      <c r="N268" s="1">
        <v>487.95</v>
      </c>
      <c r="O268" s="1">
        <f>((N268-K268)/K268)</f>
        <v>2.0602384438401934E-2</v>
      </c>
      <c r="S268" s="14">
        <v>44810</v>
      </c>
      <c r="T268" s="1">
        <v>3301.05</v>
      </c>
      <c r="U268" s="1">
        <v>3342</v>
      </c>
      <c r="V268" s="1">
        <v>3250.9</v>
      </c>
      <c r="W268" s="1">
        <v>3264.9</v>
      </c>
      <c r="X268" s="1">
        <f>((W268-T268)/T268)</f>
        <v>-1.0951061026037196E-2</v>
      </c>
      <c r="AB268" s="14">
        <v>44810</v>
      </c>
      <c r="AC268" s="1">
        <v>1046.95</v>
      </c>
      <c r="AD268" s="1">
        <v>1072.5999999999999</v>
      </c>
      <c r="AE268" s="1">
        <v>1026.7</v>
      </c>
      <c r="AF268" s="1">
        <v>1058.3</v>
      </c>
      <c r="AG268" s="1">
        <f>((AF268-AC268)/AC268)</f>
        <v>1.0841014375089459E-2</v>
      </c>
      <c r="AK268" s="14">
        <v>44810</v>
      </c>
      <c r="AL268" s="1">
        <v>5364.1</v>
      </c>
      <c r="AM268" s="1">
        <v>5364.1</v>
      </c>
      <c r="AN268" s="1">
        <v>5260.35</v>
      </c>
      <c r="AO268" s="1">
        <v>5281.8</v>
      </c>
      <c r="AP268" s="1">
        <f>((AO268-AL268)/AL268)</f>
        <v>-1.5342741559627929E-2</v>
      </c>
    </row>
    <row r="269" spans="1:42">
      <c r="A269" s="14">
        <v>44809</v>
      </c>
      <c r="B269" s="1">
        <v>740</v>
      </c>
      <c r="C269" s="1">
        <v>753.4</v>
      </c>
      <c r="D269" s="1">
        <v>739.55</v>
      </c>
      <c r="E269" s="1">
        <v>747</v>
      </c>
      <c r="F269" s="1">
        <f>(((E269-B269)/B269)*100)</f>
        <v>0.94594594594594605</v>
      </c>
      <c r="J269" s="14">
        <v>44809</v>
      </c>
      <c r="K269" s="1">
        <v>484</v>
      </c>
      <c r="L269" s="1">
        <v>484</v>
      </c>
      <c r="M269" s="1">
        <v>476.45</v>
      </c>
      <c r="N269" s="1">
        <v>477.4</v>
      </c>
      <c r="O269" s="1">
        <f>((N269-K269)/K269)</f>
        <v>-1.3636363636363683E-2</v>
      </c>
      <c r="S269" s="14">
        <v>44809</v>
      </c>
      <c r="T269" s="1">
        <v>3357</v>
      </c>
      <c r="U269" s="1">
        <v>3380</v>
      </c>
      <c r="V269" s="1">
        <v>3321</v>
      </c>
      <c r="W269" s="1">
        <v>3327.15</v>
      </c>
      <c r="X269" s="1">
        <f>((W269-T269)/T269)</f>
        <v>-8.8918677390526987E-3</v>
      </c>
      <c r="AB269" s="14">
        <v>44809</v>
      </c>
      <c r="AC269" s="1">
        <v>1050</v>
      </c>
      <c r="AD269" s="1">
        <v>1054.9000000000001</v>
      </c>
      <c r="AE269" s="1">
        <v>1027.95</v>
      </c>
      <c r="AF269" s="1">
        <v>1031.1500000000001</v>
      </c>
      <c r="AG269" s="1">
        <f>((AF269-AC269)/AC269)</f>
        <v>-1.7952380952380866E-2</v>
      </c>
      <c r="AK269" s="14">
        <v>44809</v>
      </c>
      <c r="AL269" s="1">
        <v>5404.9</v>
      </c>
      <c r="AM269" s="1">
        <v>5469.8</v>
      </c>
      <c r="AN269" s="1">
        <v>5322.5</v>
      </c>
      <c r="AO269" s="1">
        <v>5342.45</v>
      </c>
      <c r="AP269" s="1">
        <f>((AO269-AL269)/AL269)</f>
        <v>-1.1554330329885811E-2</v>
      </c>
    </row>
    <row r="270" spans="1:42">
      <c r="A270" s="14">
        <v>44806</v>
      </c>
      <c r="B270" s="1">
        <v>760</v>
      </c>
      <c r="C270" s="1">
        <v>761.85</v>
      </c>
      <c r="D270" s="1">
        <v>744.15</v>
      </c>
      <c r="E270" s="1">
        <v>745.95</v>
      </c>
      <c r="F270" s="1">
        <f>(((E270-B270)/B270)*100)</f>
        <v>-1.8486842105263097</v>
      </c>
      <c r="J270" s="14">
        <v>44806</v>
      </c>
      <c r="K270" s="1">
        <v>490.1</v>
      </c>
      <c r="L270" s="1">
        <v>493.85</v>
      </c>
      <c r="M270" s="1">
        <v>476.55</v>
      </c>
      <c r="N270" s="1">
        <v>479.7</v>
      </c>
      <c r="O270" s="1">
        <f>((N270-K270)/K270)</f>
        <v>-2.1220159151193702E-2</v>
      </c>
      <c r="S270" s="14">
        <v>44806</v>
      </c>
      <c r="T270" s="1">
        <v>3419.35</v>
      </c>
      <c r="U270" s="1">
        <v>3437.1</v>
      </c>
      <c r="V270" s="1">
        <v>3353.2</v>
      </c>
      <c r="W270" s="1">
        <v>3363.3</v>
      </c>
      <c r="X270" s="1">
        <f>((W270-T270)/T270)</f>
        <v>-1.6392004328307931E-2</v>
      </c>
      <c r="AB270" s="14">
        <v>44806</v>
      </c>
      <c r="AC270" s="1">
        <v>1086.55</v>
      </c>
      <c r="AD270" s="1">
        <v>1087.5</v>
      </c>
      <c r="AE270" s="1">
        <v>1041.75</v>
      </c>
      <c r="AF270" s="1">
        <v>1045.5999999999999</v>
      </c>
      <c r="AG270" s="1">
        <f>((AF270-AC270)/AC270)</f>
        <v>-3.7688095347660065E-2</v>
      </c>
      <c r="AK270" s="14">
        <v>44806</v>
      </c>
      <c r="AL270" s="1">
        <v>5370</v>
      </c>
      <c r="AM270" s="1">
        <v>5418.55</v>
      </c>
      <c r="AN270" s="1">
        <v>5326.8</v>
      </c>
      <c r="AO270" s="1">
        <v>5360.2</v>
      </c>
      <c r="AP270" s="1">
        <f>((AO270-AL270)/AL270)</f>
        <v>-1.8249534450652108E-3</v>
      </c>
    </row>
    <row r="271" spans="1:42">
      <c r="A271" s="14">
        <v>44805</v>
      </c>
      <c r="B271" s="1">
        <v>768.95</v>
      </c>
      <c r="C271" s="1">
        <v>768.95</v>
      </c>
      <c r="D271" s="1">
        <v>751.35</v>
      </c>
      <c r="E271" s="1">
        <v>756.8</v>
      </c>
      <c r="F271" s="1">
        <f>(((E271-B271)/B271)*100)</f>
        <v>-1.580076728005734</v>
      </c>
      <c r="J271" s="14">
        <v>44805</v>
      </c>
      <c r="K271" s="1">
        <v>495</v>
      </c>
      <c r="L271" s="1">
        <v>499.1</v>
      </c>
      <c r="M271" s="1">
        <v>487</v>
      </c>
      <c r="N271" s="1">
        <v>492.3</v>
      </c>
      <c r="O271" s="1">
        <f>((N271-K271)/K271)</f>
        <v>-5.4545454545454316E-3</v>
      </c>
      <c r="S271" s="14">
        <v>44805</v>
      </c>
      <c r="T271" s="1">
        <v>3440</v>
      </c>
      <c r="U271" s="1">
        <v>3505</v>
      </c>
      <c r="V271" s="1">
        <v>3410</v>
      </c>
      <c r="W271" s="1">
        <v>3419.35</v>
      </c>
      <c r="X271" s="1">
        <f>((W271-T271)/T271)</f>
        <v>-6.0029069767442121E-3</v>
      </c>
      <c r="AB271" s="14">
        <v>44805</v>
      </c>
      <c r="AC271" s="1">
        <v>1054</v>
      </c>
      <c r="AD271" s="1">
        <v>1094.4000000000001</v>
      </c>
      <c r="AE271" s="1">
        <v>1054</v>
      </c>
      <c r="AF271" s="1">
        <v>1080.7</v>
      </c>
      <c r="AG271" s="1">
        <f>((AF271-AC271)/AC271)</f>
        <v>2.5332068311195489E-2</v>
      </c>
      <c r="AK271" s="14">
        <v>44805</v>
      </c>
      <c r="AL271" s="1">
        <v>5443.5</v>
      </c>
      <c r="AM271" s="1">
        <v>5481.65</v>
      </c>
      <c r="AN271" s="1">
        <v>5390.1</v>
      </c>
      <c r="AO271" s="1">
        <v>5400.2</v>
      </c>
      <c r="AP271" s="1">
        <f>((AO271-AL271)/AL271)</f>
        <v>-7.9544410765133057E-3</v>
      </c>
    </row>
    <row r="272" spans="1:42">
      <c r="A272" s="14">
        <v>44803</v>
      </c>
      <c r="B272" s="1">
        <v>750.65</v>
      </c>
      <c r="C272" s="1">
        <v>770.1</v>
      </c>
      <c r="D272" s="1">
        <v>750.65</v>
      </c>
      <c r="E272" s="1">
        <v>768.9</v>
      </c>
      <c r="F272" s="1">
        <f>(((E272-B272)/B272)*100)</f>
        <v>2.4312262705655097</v>
      </c>
      <c r="J272" s="14">
        <v>44803</v>
      </c>
      <c r="K272" s="1">
        <v>487</v>
      </c>
      <c r="L272" s="1">
        <v>502.8</v>
      </c>
      <c r="M272" s="1">
        <v>485.15</v>
      </c>
      <c r="N272" s="1">
        <v>489.55</v>
      </c>
      <c r="O272" s="1">
        <f>((N272-K272)/K272)</f>
        <v>5.236139630390167E-3</v>
      </c>
      <c r="S272" s="14">
        <v>44803</v>
      </c>
      <c r="T272" s="1">
        <v>3352.2</v>
      </c>
      <c r="U272" s="1">
        <v>3445.9</v>
      </c>
      <c r="V272" s="1">
        <v>3352.2</v>
      </c>
      <c r="W272" s="1">
        <v>3436.15</v>
      </c>
      <c r="X272" s="1">
        <f>((W272-T272)/T272)</f>
        <v>2.5043255175705589E-2</v>
      </c>
      <c r="AB272" s="14">
        <v>44803</v>
      </c>
      <c r="AC272" s="1">
        <v>1061.95</v>
      </c>
      <c r="AD272" s="1">
        <v>1072.7</v>
      </c>
      <c r="AE272" s="1">
        <v>1046.8</v>
      </c>
      <c r="AF272" s="1">
        <v>1053.05</v>
      </c>
      <c r="AG272" s="1">
        <f>((AF272-AC272)/AC272)</f>
        <v>-8.3808088893074922E-3</v>
      </c>
      <c r="AK272" s="14">
        <v>44803</v>
      </c>
      <c r="AL272" s="1">
        <v>5332.25</v>
      </c>
      <c r="AM272" s="1">
        <v>5475</v>
      </c>
      <c r="AN272" s="1">
        <v>5318.05</v>
      </c>
      <c r="AO272" s="1">
        <v>5443.5</v>
      </c>
      <c r="AP272" s="1">
        <f>((AO272-AL272)/AL272)</f>
        <v>2.0863612921374654E-2</v>
      </c>
    </row>
    <row r="273" spans="1:42">
      <c r="A273" s="14">
        <v>44802</v>
      </c>
      <c r="B273" s="1">
        <v>750</v>
      </c>
      <c r="C273" s="1">
        <v>756</v>
      </c>
      <c r="D273" s="1">
        <v>739.65</v>
      </c>
      <c r="E273" s="1">
        <v>750.65</v>
      </c>
      <c r="F273" s="1">
        <f>(((E273-B273)/B273)*100)</f>
        <v>8.6666666666663644E-2</v>
      </c>
      <c r="J273" s="14">
        <v>44802</v>
      </c>
      <c r="K273" s="1">
        <v>465</v>
      </c>
      <c r="L273" s="1">
        <v>494.95</v>
      </c>
      <c r="M273" s="1">
        <v>465</v>
      </c>
      <c r="N273" s="1">
        <v>486.85</v>
      </c>
      <c r="O273" s="1">
        <f>((N273-K273)/K273)</f>
        <v>4.6989247311828006E-2</v>
      </c>
      <c r="S273" s="14">
        <v>44802</v>
      </c>
      <c r="T273" s="1">
        <v>3210.6</v>
      </c>
      <c r="U273" s="1">
        <v>3393.7</v>
      </c>
      <c r="V273" s="1">
        <v>3210.6</v>
      </c>
      <c r="W273" s="1">
        <v>3349.05</v>
      </c>
      <c r="X273" s="1">
        <f>((W273-T273)/T273)</f>
        <v>4.3122780788637724E-2</v>
      </c>
      <c r="AB273" s="14">
        <v>44802</v>
      </c>
      <c r="AC273" s="1">
        <v>1020</v>
      </c>
      <c r="AD273" s="1">
        <v>1064.7</v>
      </c>
      <c r="AE273" s="1">
        <v>990</v>
      </c>
      <c r="AF273" s="1">
        <v>1061.95</v>
      </c>
      <c r="AG273" s="1">
        <f>((AF273-AC273)/AC273)</f>
        <v>4.1127450980392201E-2</v>
      </c>
      <c r="AK273" s="14">
        <v>44802</v>
      </c>
      <c r="AL273" s="1">
        <v>5280</v>
      </c>
      <c r="AM273" s="1">
        <v>5374.85</v>
      </c>
      <c r="AN273" s="1">
        <v>5250.45</v>
      </c>
      <c r="AO273" s="1">
        <v>5309.15</v>
      </c>
      <c r="AP273" s="1">
        <f>((AO273-AL273)/AL273)</f>
        <v>5.5208333333332648E-3</v>
      </c>
    </row>
    <row r="274" spans="1:42">
      <c r="A274" s="14">
        <v>44799</v>
      </c>
      <c r="B274" s="1">
        <v>766</v>
      </c>
      <c r="C274" s="1">
        <v>779.35</v>
      </c>
      <c r="D274" s="1">
        <v>759.2</v>
      </c>
      <c r="E274" s="1">
        <v>759.95</v>
      </c>
      <c r="F274" s="1">
        <f>(((E274-B274)/B274)*100)</f>
        <v>-0.78981723237597312</v>
      </c>
      <c r="J274" s="14">
        <v>44799</v>
      </c>
      <c r="K274" s="1">
        <v>482.5</v>
      </c>
      <c r="L274" s="1">
        <v>490.45</v>
      </c>
      <c r="M274" s="1">
        <v>478.8</v>
      </c>
      <c r="N274" s="1">
        <v>482.3</v>
      </c>
      <c r="O274" s="1">
        <f>((N274-K274)/K274)</f>
        <v>-4.1450777202070181E-4</v>
      </c>
      <c r="S274" s="14">
        <v>44799</v>
      </c>
      <c r="T274" s="1">
        <v>3405.75</v>
      </c>
      <c r="U274" s="1">
        <v>3425</v>
      </c>
      <c r="V274" s="1">
        <v>3362.65</v>
      </c>
      <c r="W274" s="1">
        <v>3375.25</v>
      </c>
      <c r="X274" s="1">
        <f>((W274-T274)/T274)</f>
        <v>-8.9554430008074587E-3</v>
      </c>
      <c r="AB274" s="14">
        <v>44799</v>
      </c>
      <c r="AC274" s="1">
        <v>1014</v>
      </c>
      <c r="AD274" s="1">
        <v>1060.2</v>
      </c>
      <c r="AE274" s="1">
        <v>1014</v>
      </c>
      <c r="AF274" s="1">
        <v>1039.4000000000001</v>
      </c>
      <c r="AG274" s="1">
        <f>((AF274-AC274)/AC274)</f>
        <v>2.5049309664694371E-2</v>
      </c>
      <c r="AK274" s="14">
        <v>44799</v>
      </c>
      <c r="AL274" s="1">
        <v>5260.1</v>
      </c>
      <c r="AM274" s="1">
        <v>5351.95</v>
      </c>
      <c r="AN274" s="1">
        <v>5240.05</v>
      </c>
      <c r="AO274" s="1">
        <v>5328.45</v>
      </c>
      <c r="AP274" s="1">
        <f>((AO274-AL274)/AL274)</f>
        <v>1.2994049542784254E-2</v>
      </c>
    </row>
    <row r="275" spans="1:42">
      <c r="A275" s="14">
        <v>44798</v>
      </c>
      <c r="B275" s="1">
        <v>762</v>
      </c>
      <c r="C275" s="1">
        <v>778</v>
      </c>
      <c r="D275" s="1">
        <v>758.8</v>
      </c>
      <c r="E275" s="1">
        <v>762.5</v>
      </c>
      <c r="F275" s="1">
        <f>(((E275-B275)/B275)*100)</f>
        <v>6.5616797900262466E-2</v>
      </c>
      <c r="J275" s="14">
        <v>44798</v>
      </c>
      <c r="K275" s="1">
        <v>476</v>
      </c>
      <c r="L275" s="1">
        <v>491.65</v>
      </c>
      <c r="M275" s="1">
        <v>475.9</v>
      </c>
      <c r="N275" s="1">
        <v>482.45</v>
      </c>
      <c r="O275" s="1">
        <f>((N275-K275)/K275)</f>
        <v>1.3550420168067203E-2</v>
      </c>
      <c r="S275" s="14">
        <v>44798</v>
      </c>
      <c r="T275" s="1">
        <v>3380.05</v>
      </c>
      <c r="U275" s="1">
        <v>3436.8</v>
      </c>
      <c r="V275" s="1">
        <v>3380.05</v>
      </c>
      <c r="W275" s="1">
        <v>3398.55</v>
      </c>
      <c r="X275" s="1">
        <f>((W275-T275)/T275)</f>
        <v>5.4732918152098336E-3</v>
      </c>
      <c r="AB275" s="14">
        <v>44798</v>
      </c>
      <c r="AC275" s="1">
        <v>1057.3</v>
      </c>
      <c r="AD275" s="1">
        <v>1057.3</v>
      </c>
      <c r="AE275" s="1">
        <v>983.95</v>
      </c>
      <c r="AF275" s="1">
        <v>1009.8</v>
      </c>
      <c r="AG275" s="1">
        <f>((AF275-AC275)/AC275)</f>
        <v>-4.4925754279769227E-2</v>
      </c>
      <c r="AK275" s="14">
        <v>44798</v>
      </c>
      <c r="AL275" s="1">
        <v>5275.25</v>
      </c>
      <c r="AM275" s="1">
        <v>5311.95</v>
      </c>
      <c r="AN275" s="1">
        <v>5235.95</v>
      </c>
      <c r="AO275" s="1">
        <v>5256.8</v>
      </c>
      <c r="AP275" s="1">
        <f>((AO275-AL275)/AL275)</f>
        <v>-3.4974645751385844E-3</v>
      </c>
    </row>
    <row r="276" spans="1:42">
      <c r="A276" s="14">
        <v>44797</v>
      </c>
      <c r="B276" s="1">
        <v>763.8</v>
      </c>
      <c r="C276" s="1">
        <v>763.8</v>
      </c>
      <c r="D276" s="1">
        <v>753.1</v>
      </c>
      <c r="E276" s="1">
        <v>759.95</v>
      </c>
      <c r="F276" s="1">
        <f>(((E276-B276)/B276)*100)</f>
        <v>-0.5040586540979195</v>
      </c>
      <c r="J276" s="14">
        <v>44797</v>
      </c>
      <c r="K276" s="1">
        <v>469.85</v>
      </c>
      <c r="L276" s="1">
        <v>475.1</v>
      </c>
      <c r="M276" s="1">
        <v>468</v>
      </c>
      <c r="N276" s="1">
        <v>470.75</v>
      </c>
      <c r="O276" s="1">
        <f>((N276-K276)/K276)</f>
        <v>1.9155049483877348E-3</v>
      </c>
      <c r="S276" s="14">
        <v>44797</v>
      </c>
      <c r="T276" s="1">
        <v>3320</v>
      </c>
      <c r="U276" s="1">
        <v>3397.6</v>
      </c>
      <c r="V276" s="1">
        <v>3320</v>
      </c>
      <c r="W276" s="1">
        <v>3387.9</v>
      </c>
      <c r="X276" s="1">
        <f>((W276-T276)/T276)</f>
        <v>2.0451807228915691E-2</v>
      </c>
      <c r="AB276" s="14">
        <v>44797</v>
      </c>
      <c r="AC276" s="1">
        <v>1042.05</v>
      </c>
      <c r="AD276" s="1">
        <v>1062</v>
      </c>
      <c r="AE276" s="1">
        <v>1042.05</v>
      </c>
      <c r="AF276" s="1">
        <v>1058.5999999999999</v>
      </c>
      <c r="AG276" s="1">
        <f>((AF276-AC276)/AC276)</f>
        <v>1.5882155366824965E-2</v>
      </c>
      <c r="AK276" s="14">
        <v>44797</v>
      </c>
      <c r="AL276" s="1">
        <v>5367.5</v>
      </c>
      <c r="AM276" s="1">
        <v>5367.65</v>
      </c>
      <c r="AN276" s="1">
        <v>5250.1</v>
      </c>
      <c r="AO276" s="1">
        <v>5267.15</v>
      </c>
      <c r="AP276" s="1">
        <f>((AO276-AL276)/AL276)</f>
        <v>-1.8695854680950232E-2</v>
      </c>
    </row>
    <row r="277" spans="1:42">
      <c r="A277" s="14">
        <v>44796</v>
      </c>
      <c r="B277" s="1">
        <v>740</v>
      </c>
      <c r="C277" s="1">
        <v>761.25</v>
      </c>
      <c r="D277" s="1">
        <v>738</v>
      </c>
      <c r="E277" s="1">
        <v>759.7</v>
      </c>
      <c r="F277" s="1">
        <f>(((E277-B277)/B277)*100)</f>
        <v>2.6621621621621685</v>
      </c>
      <c r="J277" s="14">
        <v>44796</v>
      </c>
      <c r="K277" s="1">
        <v>472.9</v>
      </c>
      <c r="L277" s="1">
        <v>478.2</v>
      </c>
      <c r="M277" s="1">
        <v>466.05</v>
      </c>
      <c r="N277" s="1">
        <v>467.1</v>
      </c>
      <c r="O277" s="1">
        <f>((N277-K277)/K277)</f>
        <v>-1.2264749418481612E-2</v>
      </c>
      <c r="S277" s="14">
        <v>44796</v>
      </c>
      <c r="T277" s="1">
        <v>3333.2</v>
      </c>
      <c r="U277" s="1">
        <v>3426.5</v>
      </c>
      <c r="V277" s="1">
        <v>3325.7</v>
      </c>
      <c r="W277" s="1">
        <v>3330.3</v>
      </c>
      <c r="X277" s="1">
        <f>((W277-T277)/T277)</f>
        <v>-8.7003480139194662E-4</v>
      </c>
      <c r="AB277" s="14">
        <v>44796</v>
      </c>
      <c r="AC277" s="1">
        <v>995.1</v>
      </c>
      <c r="AD277" s="1">
        <v>1051.25</v>
      </c>
      <c r="AE277" s="1">
        <v>995</v>
      </c>
      <c r="AF277" s="1">
        <v>1045.8</v>
      </c>
      <c r="AG277" s="1">
        <f>((AF277-AC277)/AC277)</f>
        <v>5.0949653301175693E-2</v>
      </c>
      <c r="AK277" s="14">
        <v>44796</v>
      </c>
      <c r="AL277" s="1">
        <v>5235.1499999999996</v>
      </c>
      <c r="AM277" s="1">
        <v>5320</v>
      </c>
      <c r="AN277" s="1">
        <v>5232</v>
      </c>
      <c r="AO277" s="1">
        <v>5298.35</v>
      </c>
      <c r="AP277" s="1">
        <f>((AO277-AL277)/AL277)</f>
        <v>1.2072242438134673E-2</v>
      </c>
    </row>
    <row r="278" spans="1:42">
      <c r="A278" s="14">
        <v>44795</v>
      </c>
      <c r="B278" s="1">
        <v>765.2</v>
      </c>
      <c r="C278" s="1">
        <v>765.2</v>
      </c>
      <c r="D278" s="1">
        <v>743.45</v>
      </c>
      <c r="E278" s="1">
        <v>744.85</v>
      </c>
      <c r="F278" s="1">
        <f>(((E278-B278)/B278)*100)</f>
        <v>-2.6594354417145873</v>
      </c>
      <c r="J278" s="14">
        <v>44795</v>
      </c>
      <c r="K278" s="1">
        <v>483.5</v>
      </c>
      <c r="L278" s="1">
        <v>487.15</v>
      </c>
      <c r="M278" s="1">
        <v>468.45</v>
      </c>
      <c r="N278" s="1">
        <v>470.15</v>
      </c>
      <c r="O278" s="1">
        <f>((N278-K278)/K278)</f>
        <v>-2.7611168562564681E-2</v>
      </c>
      <c r="S278" s="14">
        <v>44795</v>
      </c>
      <c r="T278" s="1">
        <v>3320.05</v>
      </c>
      <c r="U278" s="1">
        <v>3420.6</v>
      </c>
      <c r="V278" s="1">
        <v>3260</v>
      </c>
      <c r="W278" s="1">
        <v>3379.6</v>
      </c>
      <c r="X278" s="1">
        <f>((W278-T278)/T278)</f>
        <v>1.7936476860288167E-2</v>
      </c>
      <c r="AB278" s="14">
        <v>44795</v>
      </c>
      <c r="AC278" s="1">
        <v>1032</v>
      </c>
      <c r="AD278" s="1">
        <v>1032.8499999999999</v>
      </c>
      <c r="AE278" s="1">
        <v>1005.65</v>
      </c>
      <c r="AF278" s="1">
        <v>1008.4</v>
      </c>
      <c r="AG278" s="1">
        <f>((AF278-AC278)/AC278)</f>
        <v>-2.2868217054263586E-2</v>
      </c>
      <c r="AK278" s="14">
        <v>44795</v>
      </c>
      <c r="AL278" s="1">
        <v>5174.3999999999996</v>
      </c>
      <c r="AM278" s="1">
        <v>5282</v>
      </c>
      <c r="AN278" s="1">
        <v>5151.45</v>
      </c>
      <c r="AO278" s="1">
        <v>5214.7</v>
      </c>
      <c r="AP278" s="1">
        <f>((AO278-AL278)/AL278)</f>
        <v>7.7883426097712172E-3</v>
      </c>
    </row>
    <row r="279" spans="1:42">
      <c r="A279" s="14">
        <v>44792</v>
      </c>
      <c r="B279" s="1">
        <v>772.8</v>
      </c>
      <c r="C279" s="1">
        <v>779.75</v>
      </c>
      <c r="D279" s="1">
        <v>764.1</v>
      </c>
      <c r="E279" s="1">
        <v>767.9</v>
      </c>
      <c r="F279" s="1">
        <f>(((E279-B279)/B279)*100)</f>
        <v>-0.6340579710144898</v>
      </c>
      <c r="J279" s="14">
        <v>44792</v>
      </c>
      <c r="K279" s="1">
        <v>488.35</v>
      </c>
      <c r="L279" s="1">
        <v>493.4</v>
      </c>
      <c r="M279" s="1">
        <v>480.8</v>
      </c>
      <c r="N279" s="1">
        <v>483.55</v>
      </c>
      <c r="O279" s="1">
        <f>((N279-K279)/K279)</f>
        <v>-9.8290160745367287E-3</v>
      </c>
      <c r="S279" s="14">
        <v>44792</v>
      </c>
      <c r="T279" s="1">
        <v>3431.65</v>
      </c>
      <c r="U279" s="1">
        <v>3431.65</v>
      </c>
      <c r="V279" s="1">
        <v>3313.25</v>
      </c>
      <c r="W279" s="1">
        <v>3321.35</v>
      </c>
      <c r="X279" s="1">
        <f>((W279-T279)/T279)</f>
        <v>-3.2141972520507676E-2</v>
      </c>
      <c r="AB279" s="14">
        <v>44792</v>
      </c>
      <c r="AC279" s="1">
        <v>1047</v>
      </c>
      <c r="AD279" s="1">
        <v>1064</v>
      </c>
      <c r="AE279" s="1">
        <v>1021.5</v>
      </c>
      <c r="AF279" s="1">
        <v>1032.8499999999999</v>
      </c>
      <c r="AG279" s="1">
        <f>((AF279-AC279)/AC279)</f>
        <v>-1.3514804202483372E-2</v>
      </c>
      <c r="AK279" s="14">
        <v>44792</v>
      </c>
      <c r="AL279" s="1">
        <v>5342.1</v>
      </c>
      <c r="AM279" s="1">
        <v>5349.45</v>
      </c>
      <c r="AN279" s="1">
        <v>5239.8500000000004</v>
      </c>
      <c r="AO279" s="1">
        <v>5250.7</v>
      </c>
      <c r="AP279" s="1">
        <f>((AO279-AL279)/AL279)</f>
        <v>-1.7109376462439964E-2</v>
      </c>
    </row>
    <row r="280" spans="1:42">
      <c r="A280" s="14">
        <v>44791</v>
      </c>
      <c r="B280" s="1">
        <v>793.95</v>
      </c>
      <c r="C280" s="1">
        <v>793.95</v>
      </c>
      <c r="D280" s="1">
        <v>772.65</v>
      </c>
      <c r="E280" s="1">
        <v>773.9</v>
      </c>
      <c r="F280" s="1">
        <f>(((E280-B280)/B280)*100)</f>
        <v>-2.5253479438251865</v>
      </c>
      <c r="J280" s="14">
        <v>44791</v>
      </c>
      <c r="K280" s="1">
        <v>484.9</v>
      </c>
      <c r="L280" s="1">
        <v>496.95</v>
      </c>
      <c r="M280" s="1">
        <v>483</v>
      </c>
      <c r="N280" s="1">
        <v>488.25</v>
      </c>
      <c r="O280" s="1">
        <f>((N280-K280)/K280)</f>
        <v>6.9086409568983771E-3</v>
      </c>
      <c r="S280" s="14">
        <v>44791</v>
      </c>
      <c r="T280" s="1">
        <v>3415</v>
      </c>
      <c r="U280" s="1">
        <v>3472</v>
      </c>
      <c r="V280" s="1">
        <v>3402.9</v>
      </c>
      <c r="W280" s="1">
        <v>3421.4</v>
      </c>
      <c r="X280" s="1">
        <f>((W280-T280)/T280)</f>
        <v>1.8740849194729403E-3</v>
      </c>
      <c r="AB280" s="14">
        <v>44791</v>
      </c>
      <c r="AC280" s="1">
        <v>1058</v>
      </c>
      <c r="AD280" s="1">
        <v>1072</v>
      </c>
      <c r="AE280" s="1">
        <v>1048</v>
      </c>
      <c r="AF280" s="1">
        <v>1050.3499999999999</v>
      </c>
      <c r="AG280" s="1">
        <f>((AF280-AC280)/AC280)</f>
        <v>-7.2306238185256061E-3</v>
      </c>
      <c r="AK280" s="14">
        <v>44791</v>
      </c>
      <c r="AL280" s="1">
        <v>5308.95</v>
      </c>
      <c r="AM280" s="1">
        <v>5400.85</v>
      </c>
      <c r="AN280" s="1">
        <v>5303.8</v>
      </c>
      <c r="AO280" s="1">
        <v>5310.85</v>
      </c>
      <c r="AP280" s="1">
        <f>((AO280-AL280)/AL280)</f>
        <v>3.578862110211145E-4</v>
      </c>
    </row>
    <row r="281" spans="1:42">
      <c r="A281" s="14">
        <v>44790</v>
      </c>
      <c r="B281" s="1">
        <v>785</v>
      </c>
      <c r="C281" s="1">
        <v>793.2</v>
      </c>
      <c r="D281" s="1">
        <v>784.2</v>
      </c>
      <c r="E281" s="1">
        <v>790.2</v>
      </c>
      <c r="F281" s="1">
        <f>(((E281-B281)/B281)*100)</f>
        <v>0.66242038216561094</v>
      </c>
      <c r="J281" s="14">
        <v>44790</v>
      </c>
      <c r="K281" s="1">
        <v>484.9</v>
      </c>
      <c r="L281" s="1">
        <v>489.9</v>
      </c>
      <c r="M281" s="1">
        <v>476.35</v>
      </c>
      <c r="N281" s="1">
        <v>478.4</v>
      </c>
      <c r="O281" s="1">
        <f>((N281-K281)/K281)</f>
        <v>-1.3404825737265416E-2</v>
      </c>
      <c r="S281" s="14">
        <v>44790</v>
      </c>
      <c r="T281" s="1">
        <v>3395.2</v>
      </c>
      <c r="U281" s="1">
        <v>3439.65</v>
      </c>
      <c r="V281" s="1">
        <v>3391.8</v>
      </c>
      <c r="W281" s="1">
        <v>3430.4</v>
      </c>
      <c r="X281" s="1">
        <f>((W281-T281)/T281)</f>
        <v>1.0367577756833257E-2</v>
      </c>
      <c r="AB281" s="14">
        <v>44790</v>
      </c>
      <c r="AC281" s="1">
        <v>1078.45</v>
      </c>
      <c r="AD281" s="1">
        <v>1092.5</v>
      </c>
      <c r="AE281" s="1">
        <v>1053</v>
      </c>
      <c r="AF281" s="1">
        <v>1059.8</v>
      </c>
      <c r="AG281" s="1">
        <f>((AF281-AC281)/AC281)</f>
        <v>-1.7293337660531403E-2</v>
      </c>
      <c r="AK281" s="14">
        <v>44790</v>
      </c>
      <c r="AL281" s="1">
        <v>5346</v>
      </c>
      <c r="AM281" s="1">
        <v>5389.4</v>
      </c>
      <c r="AN281" s="1">
        <v>5305.5</v>
      </c>
      <c r="AO281" s="1">
        <v>5325.55</v>
      </c>
      <c r="AP281" s="1">
        <f>((AO281-AL281)/AL281)</f>
        <v>-3.8252899364010135E-3</v>
      </c>
    </row>
    <row r="282" spans="1:42">
      <c r="A282" s="14">
        <v>44789</v>
      </c>
      <c r="B282" s="1">
        <v>793.95</v>
      </c>
      <c r="C282" s="1">
        <v>804.15</v>
      </c>
      <c r="D282" s="1">
        <v>786.45</v>
      </c>
      <c r="E282" s="1">
        <v>788.45</v>
      </c>
      <c r="F282" s="1">
        <f>(((E282-B282)/B282)*100)</f>
        <v>-0.69273883745827824</v>
      </c>
      <c r="J282" s="14">
        <v>44789</v>
      </c>
      <c r="K282" s="1">
        <v>468.7</v>
      </c>
      <c r="L282" s="1">
        <v>482.35</v>
      </c>
      <c r="M282" s="1">
        <v>468.7</v>
      </c>
      <c r="N282" s="1">
        <v>479.85</v>
      </c>
      <c r="O282" s="1">
        <f>((N282-K282)/K282)</f>
        <v>2.3789204181779464E-2</v>
      </c>
      <c r="S282" s="14">
        <v>44789</v>
      </c>
      <c r="T282" s="1">
        <v>3330.2</v>
      </c>
      <c r="U282" s="1">
        <v>3430</v>
      </c>
      <c r="V282" s="1">
        <v>3330.2</v>
      </c>
      <c r="W282" s="1">
        <v>3390.4</v>
      </c>
      <c r="X282" s="1">
        <f>((W282-T282)/T282)</f>
        <v>1.8076992372830544E-2</v>
      </c>
      <c r="AB282" s="14">
        <v>44789</v>
      </c>
      <c r="AC282" s="1">
        <v>1076.0999999999999</v>
      </c>
      <c r="AD282" s="1">
        <v>1087</v>
      </c>
      <c r="AE282" s="1">
        <v>1066.25</v>
      </c>
      <c r="AF282" s="1">
        <v>1081.5</v>
      </c>
      <c r="AG282" s="1">
        <f>((AF282-AC282)/AC282)</f>
        <v>5.0181209924729034E-3</v>
      </c>
      <c r="AK282" s="14">
        <v>44789</v>
      </c>
      <c r="AL282" s="1">
        <v>5424.5</v>
      </c>
      <c r="AM282" s="1">
        <v>5425.05</v>
      </c>
      <c r="AN282" s="1">
        <v>5337</v>
      </c>
      <c r="AO282" s="1">
        <v>5345.55</v>
      </c>
      <c r="AP282" s="1">
        <f>((AO282-AL282)/AL282)</f>
        <v>-1.4554336805235471E-2</v>
      </c>
    </row>
    <row r="283" spans="1:42">
      <c r="A283" s="14">
        <v>44785</v>
      </c>
      <c r="B283" s="1">
        <v>770</v>
      </c>
      <c r="C283" s="1">
        <v>789.95</v>
      </c>
      <c r="D283" s="1">
        <v>767.85</v>
      </c>
      <c r="E283" s="1">
        <v>788.45</v>
      </c>
      <c r="F283" s="1">
        <f>(((E283-B283)/B283)*100)</f>
        <v>2.3961038961039018</v>
      </c>
      <c r="J283" s="14">
        <v>44785</v>
      </c>
      <c r="K283" s="1">
        <v>470</v>
      </c>
      <c r="L283" s="1">
        <v>483.3</v>
      </c>
      <c r="M283" s="1">
        <v>451.2</v>
      </c>
      <c r="N283" s="1">
        <v>471.85</v>
      </c>
      <c r="O283" s="1">
        <f>((N283-K283)/K283)</f>
        <v>3.9361702127660055E-3</v>
      </c>
      <c r="S283" s="14">
        <v>44785</v>
      </c>
      <c r="T283" s="1">
        <v>3265.05</v>
      </c>
      <c r="U283" s="1">
        <v>3367.65</v>
      </c>
      <c r="V283" s="1">
        <v>3265.05</v>
      </c>
      <c r="W283" s="1">
        <v>3347.7</v>
      </c>
      <c r="X283" s="1">
        <f>((W283-T283)/T283)</f>
        <v>2.5313548031423602E-2</v>
      </c>
      <c r="AB283" s="14">
        <v>44785</v>
      </c>
      <c r="AC283" s="1">
        <v>1065</v>
      </c>
      <c r="AD283" s="1">
        <v>1082.05</v>
      </c>
      <c r="AE283" s="1">
        <v>1065</v>
      </c>
      <c r="AF283" s="1">
        <v>1076.0999999999999</v>
      </c>
      <c r="AG283" s="1">
        <f>((AF283-AC283)/AC283)</f>
        <v>1.0422535211267521E-2</v>
      </c>
      <c r="AK283" s="14">
        <v>44785</v>
      </c>
      <c r="AL283" s="1">
        <v>5341.95</v>
      </c>
      <c r="AM283" s="1">
        <v>5454</v>
      </c>
      <c r="AN283" s="1">
        <v>5300</v>
      </c>
      <c r="AO283" s="1">
        <v>5424.45</v>
      </c>
      <c r="AP283" s="1">
        <f>((AO283-AL283)/AL283)</f>
        <v>1.5443798612866089E-2</v>
      </c>
    </row>
    <row r="284" spans="1:42">
      <c r="A284" s="14">
        <v>44784</v>
      </c>
      <c r="B284" s="1">
        <v>769</v>
      </c>
      <c r="C284" s="1">
        <v>774.3</v>
      </c>
      <c r="D284" s="1">
        <v>760.4</v>
      </c>
      <c r="E284" s="1">
        <v>767.25</v>
      </c>
      <c r="F284" s="1">
        <f>(((E284-B284)/B284)*100)</f>
        <v>-0.22756827048114434</v>
      </c>
      <c r="J284" s="14">
        <v>44784</v>
      </c>
      <c r="K284" s="1">
        <v>478.05</v>
      </c>
      <c r="L284" s="1">
        <v>481.25</v>
      </c>
      <c r="M284" s="1">
        <v>470.9</v>
      </c>
      <c r="N284" s="1">
        <v>472.45</v>
      </c>
      <c r="O284" s="1">
        <f>((N284-K284)/K284)</f>
        <v>-1.1714255830980071E-2</v>
      </c>
      <c r="S284" s="14">
        <v>44784</v>
      </c>
      <c r="T284" s="1">
        <v>3262.2</v>
      </c>
      <c r="U284" s="1">
        <v>3321</v>
      </c>
      <c r="V284" s="1">
        <v>3262.2</v>
      </c>
      <c r="W284" s="1">
        <v>3293.05</v>
      </c>
      <c r="X284" s="1">
        <f>((W284-T284)/T284)</f>
        <v>9.4568082888849131E-3</v>
      </c>
      <c r="AB284" s="14">
        <v>44784</v>
      </c>
      <c r="AC284" s="1">
        <v>1075</v>
      </c>
      <c r="AD284" s="1">
        <v>1084.3</v>
      </c>
      <c r="AE284" s="1">
        <v>1065</v>
      </c>
      <c r="AF284" s="1">
        <v>1070.7</v>
      </c>
      <c r="AG284" s="1">
        <f>((AF284-AC284)/AC284)</f>
        <v>-3.9999999999999576E-3</v>
      </c>
      <c r="AK284" s="14">
        <v>44784</v>
      </c>
      <c r="AL284" s="1">
        <v>5381.2</v>
      </c>
      <c r="AM284" s="1">
        <v>5401.7</v>
      </c>
      <c r="AN284" s="1">
        <v>5270.6</v>
      </c>
      <c r="AO284" s="1">
        <v>5298.4</v>
      </c>
      <c r="AP284" s="1">
        <f>((AO284-AL284)/AL284)</f>
        <v>-1.5386902549617221E-2</v>
      </c>
    </row>
    <row r="285" spans="1:42">
      <c r="A285" s="14">
        <v>44783</v>
      </c>
      <c r="B285" s="1">
        <v>754</v>
      </c>
      <c r="C285" s="1">
        <v>767.2</v>
      </c>
      <c r="D285" s="1">
        <v>752.2</v>
      </c>
      <c r="E285" s="1">
        <v>765.55</v>
      </c>
      <c r="F285" s="1">
        <f>(((E285-B285)/B285)*100)</f>
        <v>1.5318302387267844</v>
      </c>
      <c r="J285" s="14">
        <v>44783</v>
      </c>
      <c r="K285" s="1">
        <v>489.6</v>
      </c>
      <c r="L285" s="1">
        <v>495</v>
      </c>
      <c r="M285" s="1">
        <v>474.15</v>
      </c>
      <c r="N285" s="1">
        <v>477</v>
      </c>
      <c r="O285" s="1">
        <f>((N285-K285)/K285)</f>
        <v>-2.5735294117647103E-2</v>
      </c>
      <c r="S285" s="14">
        <v>44783</v>
      </c>
      <c r="T285" s="1">
        <v>3215</v>
      </c>
      <c r="U285" s="1">
        <v>3292.5</v>
      </c>
      <c r="V285" s="1">
        <v>3215</v>
      </c>
      <c r="W285" s="1">
        <v>3274.35</v>
      </c>
      <c r="X285" s="1">
        <f>((W285-T285)/T285)</f>
        <v>1.8460342146189707E-2</v>
      </c>
      <c r="AB285" s="14">
        <v>44783</v>
      </c>
      <c r="AC285" s="1">
        <v>1063</v>
      </c>
      <c r="AD285" s="1">
        <v>1092</v>
      </c>
      <c r="AE285" s="1">
        <v>1043</v>
      </c>
      <c r="AF285" s="1">
        <v>1077.0999999999999</v>
      </c>
      <c r="AG285" s="1">
        <f>((AF285-AC285)/AC285)</f>
        <v>1.3264346190028137E-2</v>
      </c>
      <c r="AK285" s="14">
        <v>44783</v>
      </c>
      <c r="AL285" s="1">
        <v>5411</v>
      </c>
      <c r="AM285" s="1">
        <v>5481.75</v>
      </c>
      <c r="AN285" s="1">
        <v>5291.75</v>
      </c>
      <c r="AO285" s="1">
        <v>5377.15</v>
      </c>
      <c r="AP285" s="1">
        <f>((AO285-AL285)/AL285)</f>
        <v>-6.2557752725929333E-3</v>
      </c>
    </row>
    <row r="286" spans="1:42">
      <c r="A286" s="14">
        <v>44781</v>
      </c>
      <c r="B286" s="1">
        <v>743.45</v>
      </c>
      <c r="C286" s="1">
        <v>751.35</v>
      </c>
      <c r="D286" s="1">
        <v>736.9</v>
      </c>
      <c r="E286" s="1">
        <v>748.7</v>
      </c>
      <c r="F286" s="1">
        <f>(((E286-B286)/B286)*100)</f>
        <v>0.70616719348981094</v>
      </c>
      <c r="J286" s="14">
        <v>44781</v>
      </c>
      <c r="K286" s="1">
        <v>473.25</v>
      </c>
      <c r="L286" s="1">
        <v>485</v>
      </c>
      <c r="M286" s="1">
        <v>472.55</v>
      </c>
      <c r="N286" s="1">
        <v>480.5</v>
      </c>
      <c r="O286" s="1">
        <f>((N286-K286)/K286)</f>
        <v>1.531959852086635E-2</v>
      </c>
      <c r="S286" s="14">
        <v>44781</v>
      </c>
      <c r="T286" s="1">
        <v>3241.15</v>
      </c>
      <c r="U286" s="1">
        <v>3261.65</v>
      </c>
      <c r="V286" s="1">
        <v>3180</v>
      </c>
      <c r="W286" s="1">
        <v>3223.3</v>
      </c>
      <c r="X286" s="1">
        <f>((W286-T286)/T286)</f>
        <v>-5.507304506116628E-3</v>
      </c>
      <c r="AB286" s="14">
        <v>44781</v>
      </c>
      <c r="AC286" s="1">
        <v>1049</v>
      </c>
      <c r="AD286" s="1">
        <v>1068</v>
      </c>
      <c r="AE286" s="1">
        <v>1044.5</v>
      </c>
      <c r="AF286" s="1">
        <v>1049.2</v>
      </c>
      <c r="AG286" s="1">
        <f>((AF286-AC286)/AC286)</f>
        <v>1.906577693041425E-4</v>
      </c>
      <c r="AK286" s="14">
        <v>44781</v>
      </c>
      <c r="AL286" s="1">
        <v>5497.6</v>
      </c>
      <c r="AM286" s="1">
        <v>5531.35</v>
      </c>
      <c r="AN286" s="1">
        <v>5347.65</v>
      </c>
      <c r="AO286" s="1">
        <v>5426.15</v>
      </c>
      <c r="AP286" s="1">
        <f>((AO286-AL286)/AL286)</f>
        <v>-1.2996580325960551E-2</v>
      </c>
    </row>
    <row r="287" spans="1:42">
      <c r="A287" s="14">
        <v>44778</v>
      </c>
      <c r="B287" s="1">
        <v>734</v>
      </c>
      <c r="C287" s="1">
        <v>749.85</v>
      </c>
      <c r="D287" s="1">
        <v>731</v>
      </c>
      <c r="E287" s="1">
        <v>743.45</v>
      </c>
      <c r="F287" s="1">
        <f>(((E287-B287)/B287)*100)</f>
        <v>1.2874659400545021</v>
      </c>
      <c r="J287" s="14">
        <v>44778</v>
      </c>
      <c r="K287" s="1">
        <v>446.8</v>
      </c>
      <c r="L287" s="1">
        <v>477.9</v>
      </c>
      <c r="M287" s="1">
        <v>446.8</v>
      </c>
      <c r="N287" s="1">
        <v>473.25</v>
      </c>
      <c r="O287" s="1">
        <f>((N287-K287)/K287)</f>
        <v>5.9198746642793169E-2</v>
      </c>
      <c r="S287" s="14">
        <v>44778</v>
      </c>
      <c r="T287" s="1">
        <v>3150</v>
      </c>
      <c r="U287" s="1">
        <v>3262</v>
      </c>
      <c r="V287" s="1">
        <v>3101.65</v>
      </c>
      <c r="W287" s="1">
        <v>3246.65</v>
      </c>
      <c r="X287" s="1">
        <f>((W287-T287)/T287)</f>
        <v>3.0682539682539711E-2</v>
      </c>
      <c r="AB287" s="14">
        <v>44778</v>
      </c>
      <c r="AC287" s="1">
        <v>1054.3</v>
      </c>
      <c r="AD287" s="1">
        <v>1061.7</v>
      </c>
      <c r="AE287" s="1">
        <v>1037.7</v>
      </c>
      <c r="AF287" s="1">
        <v>1049.6500000000001</v>
      </c>
      <c r="AG287" s="1">
        <f>((AF287-AC287)/AC287)</f>
        <v>-4.410509342691704E-3</v>
      </c>
      <c r="AK287" s="14">
        <v>44778</v>
      </c>
      <c r="AL287" s="1">
        <v>5400</v>
      </c>
      <c r="AM287" s="1">
        <v>5661.7</v>
      </c>
      <c r="AN287" s="1">
        <v>5400</v>
      </c>
      <c r="AO287" s="1">
        <v>5476.45</v>
      </c>
      <c r="AP287" s="1">
        <f>((AO287-AL287)/AL287)</f>
        <v>1.4157407407407374E-2</v>
      </c>
    </row>
    <row r="288" spans="1:42">
      <c r="A288" s="14">
        <v>44777</v>
      </c>
      <c r="B288" s="1">
        <v>738.4</v>
      </c>
      <c r="C288" s="1">
        <v>740.25</v>
      </c>
      <c r="D288" s="1">
        <v>721.75</v>
      </c>
      <c r="E288" s="1">
        <v>732.05</v>
      </c>
      <c r="F288" s="1">
        <f>(((E288-B288)/B288)*100)</f>
        <v>-0.85996749729144395</v>
      </c>
      <c r="J288" s="14">
        <v>44777</v>
      </c>
      <c r="K288" s="1">
        <v>472.1</v>
      </c>
      <c r="L288" s="1">
        <v>477.25</v>
      </c>
      <c r="M288" s="1">
        <v>451.75</v>
      </c>
      <c r="N288" s="1">
        <v>467.55</v>
      </c>
      <c r="O288" s="1">
        <f>((N288-K288)/K288)</f>
        <v>-9.6377886041093229E-3</v>
      </c>
      <c r="S288" s="14">
        <v>44777</v>
      </c>
      <c r="T288" s="1">
        <v>3145</v>
      </c>
      <c r="U288" s="1">
        <v>3210.55</v>
      </c>
      <c r="V288" s="1">
        <v>3075</v>
      </c>
      <c r="W288" s="1">
        <v>3138.65</v>
      </c>
      <c r="X288" s="1">
        <f>((W288-T288)/T288)</f>
        <v>-2.0190779014308139E-3</v>
      </c>
      <c r="AB288" s="14">
        <v>44777</v>
      </c>
      <c r="AC288" s="1">
        <v>1035</v>
      </c>
      <c r="AD288" s="1">
        <v>1042</v>
      </c>
      <c r="AE288" s="1">
        <v>1011.35</v>
      </c>
      <c r="AF288" s="1">
        <v>1038.75</v>
      </c>
      <c r="AG288" s="1">
        <f>((AF288-AC288)/AC288)</f>
        <v>3.6231884057971015E-3</v>
      </c>
      <c r="AK288" s="14">
        <v>44777</v>
      </c>
      <c r="AL288" s="1">
        <v>5299.05</v>
      </c>
      <c r="AM288" s="1">
        <v>5311.5</v>
      </c>
      <c r="AN288" s="1">
        <v>5231.7</v>
      </c>
      <c r="AO288" s="1">
        <v>5280.55</v>
      </c>
      <c r="AP288" s="1">
        <f>((AO288-AL288)/AL288)</f>
        <v>-3.491191817401232E-3</v>
      </c>
    </row>
    <row r="289" spans="1:42">
      <c r="A289" s="14">
        <v>44776</v>
      </c>
      <c r="B289" s="1">
        <v>741.6</v>
      </c>
      <c r="C289" s="1">
        <v>744</v>
      </c>
      <c r="D289" s="1">
        <v>724.8</v>
      </c>
      <c r="E289" s="1">
        <v>731.1</v>
      </c>
      <c r="F289" s="1">
        <f>(((E289-B289)/B289)*100)</f>
        <v>-1.4158576051779936</v>
      </c>
      <c r="J289" s="14">
        <v>44776</v>
      </c>
      <c r="K289" s="1">
        <v>459.6</v>
      </c>
      <c r="L289" s="1">
        <v>474.5</v>
      </c>
      <c r="M289" s="1">
        <v>454.85</v>
      </c>
      <c r="N289" s="1">
        <v>472</v>
      </c>
      <c r="O289" s="1">
        <f>((N289-K289)/K289)</f>
        <v>2.6979982593559566E-2</v>
      </c>
      <c r="S289" s="14">
        <v>44776</v>
      </c>
      <c r="T289" s="1">
        <v>3045</v>
      </c>
      <c r="U289" s="1">
        <v>3070</v>
      </c>
      <c r="V289" s="1">
        <v>2991.7</v>
      </c>
      <c r="W289" s="1">
        <v>3027.25</v>
      </c>
      <c r="X289" s="1">
        <f>((W289-T289)/T289)</f>
        <v>-5.8292282430213466E-3</v>
      </c>
      <c r="AB289" s="14">
        <v>44776</v>
      </c>
      <c r="AC289" s="1">
        <v>1052</v>
      </c>
      <c r="AD289" s="1">
        <v>1052</v>
      </c>
      <c r="AE289" s="1">
        <v>1025</v>
      </c>
      <c r="AF289" s="1">
        <v>1032.1500000000001</v>
      </c>
      <c r="AG289" s="1">
        <f>((AF289-AC289)/AC289)</f>
        <v>-1.8868821292775579E-2</v>
      </c>
      <c r="AK289" s="14">
        <v>44776</v>
      </c>
      <c r="AL289" s="1">
        <v>5277.15</v>
      </c>
      <c r="AM289" s="1">
        <v>5315.6</v>
      </c>
      <c r="AN289" s="1">
        <v>5250</v>
      </c>
      <c r="AO289" s="1">
        <v>5266.4</v>
      </c>
      <c r="AP289" s="1">
        <f>((AO289-AL289)/AL289)</f>
        <v>-2.037084411093109E-3</v>
      </c>
    </row>
    <row r="290" spans="1:42">
      <c r="A290" s="14">
        <v>44775</v>
      </c>
      <c r="B290" s="1">
        <v>768</v>
      </c>
      <c r="C290" s="1">
        <v>768</v>
      </c>
      <c r="D290" s="1">
        <v>730.2</v>
      </c>
      <c r="E290" s="1">
        <v>739</v>
      </c>
      <c r="F290" s="1">
        <f>(((E290-B290)/B290)*100)</f>
        <v>-3.7760416666666665</v>
      </c>
      <c r="J290" s="14">
        <v>44775</v>
      </c>
      <c r="K290" s="1">
        <v>445.95</v>
      </c>
      <c r="L290" s="1">
        <v>454.65</v>
      </c>
      <c r="M290" s="1">
        <v>442.35</v>
      </c>
      <c r="N290" s="1">
        <v>452.15</v>
      </c>
      <c r="O290" s="1">
        <f>((N290-K290)/K290)</f>
        <v>1.3902903912994705E-2</v>
      </c>
      <c r="S290" s="14">
        <v>44775</v>
      </c>
      <c r="T290" s="1">
        <v>3083.45</v>
      </c>
      <c r="U290" s="1">
        <v>3095</v>
      </c>
      <c r="V290" s="1">
        <v>3032.1</v>
      </c>
      <c r="W290" s="1">
        <v>3045.3</v>
      </c>
      <c r="X290" s="1">
        <f>((W290-T290)/T290)</f>
        <v>-1.2372504824141673E-2</v>
      </c>
      <c r="AB290" s="14">
        <v>44775</v>
      </c>
      <c r="AC290" s="1">
        <v>1054.8499999999999</v>
      </c>
      <c r="AD290" s="1">
        <v>1054.8499999999999</v>
      </c>
      <c r="AE290" s="1">
        <v>1031.05</v>
      </c>
      <c r="AF290" s="1">
        <v>1044.55</v>
      </c>
      <c r="AG290" s="1">
        <f>((AF290-AC290)/AC290)</f>
        <v>-9.7644214817272177E-3</v>
      </c>
      <c r="AK290" s="14">
        <v>44775</v>
      </c>
      <c r="AL290" s="1">
        <v>5343.25</v>
      </c>
      <c r="AM290" s="1">
        <v>5393.5</v>
      </c>
      <c r="AN290" s="1">
        <v>5261.15</v>
      </c>
      <c r="AO290" s="1">
        <v>5294.3</v>
      </c>
      <c r="AP290" s="1">
        <f>((AO290-AL290)/AL290)</f>
        <v>-9.1610910962428901E-3</v>
      </c>
    </row>
    <row r="291" spans="1:42">
      <c r="A291" s="14">
        <v>44774</v>
      </c>
      <c r="B291" s="1">
        <v>750.05</v>
      </c>
      <c r="C291" s="1">
        <v>780.15</v>
      </c>
      <c r="D291" s="1">
        <v>744.3</v>
      </c>
      <c r="E291" s="1">
        <v>769.5</v>
      </c>
      <c r="F291" s="1">
        <f>(((E291-B291)/B291)*100)</f>
        <v>2.593160455969608</v>
      </c>
      <c r="J291" s="14">
        <v>44774</v>
      </c>
      <c r="K291" s="1">
        <v>458</v>
      </c>
      <c r="L291" s="1">
        <v>458</v>
      </c>
      <c r="M291" s="1">
        <v>441.7</v>
      </c>
      <c r="N291" s="1">
        <v>443.35</v>
      </c>
      <c r="O291" s="1">
        <f>((N291-K291)/K291)</f>
        <v>-3.1986899563318724E-2</v>
      </c>
      <c r="S291" s="14">
        <v>44774</v>
      </c>
      <c r="T291" s="1">
        <v>3087.15</v>
      </c>
      <c r="U291" s="1">
        <v>3149.3</v>
      </c>
      <c r="V291" s="1">
        <v>3071.45</v>
      </c>
      <c r="W291" s="1">
        <v>3083.45</v>
      </c>
      <c r="X291" s="1">
        <f>((W291-T291)/T291)</f>
        <v>-1.1985164310125108E-3</v>
      </c>
      <c r="AB291" s="14">
        <v>44774</v>
      </c>
      <c r="AC291" s="1">
        <v>1043</v>
      </c>
      <c r="AD291" s="1">
        <v>1048.0999999999999</v>
      </c>
      <c r="AE291" s="1">
        <v>1032.6500000000001</v>
      </c>
      <c r="AF291" s="1">
        <v>1045.2</v>
      </c>
      <c r="AG291" s="1">
        <f>((AF291-AC291)/AC291)</f>
        <v>2.1093000958773206E-3</v>
      </c>
      <c r="AK291" s="14">
        <v>44774</v>
      </c>
      <c r="AL291" s="1">
        <v>5313.5</v>
      </c>
      <c r="AM291" s="1">
        <v>5383</v>
      </c>
      <c r="AN291" s="1">
        <v>5301.95</v>
      </c>
      <c r="AO291" s="1">
        <v>5338.85</v>
      </c>
      <c r="AP291" s="1">
        <f>((AO291-AL291)/AL291)</f>
        <v>4.7708666603934061E-3</v>
      </c>
    </row>
    <row r="292" spans="1:42">
      <c r="A292" s="14">
        <v>44771</v>
      </c>
      <c r="B292" s="1">
        <v>730.7</v>
      </c>
      <c r="C292" s="1">
        <v>744.75</v>
      </c>
      <c r="D292" s="1">
        <v>730.7</v>
      </c>
      <c r="E292" s="1">
        <v>740.25</v>
      </c>
      <c r="F292" s="1">
        <f>(((E292-B292)/B292)*100)</f>
        <v>1.306965923087444</v>
      </c>
      <c r="J292" s="14">
        <v>44771</v>
      </c>
      <c r="K292" s="1">
        <v>471.85</v>
      </c>
      <c r="L292" s="1">
        <v>474.65</v>
      </c>
      <c r="M292" s="1">
        <v>450.1</v>
      </c>
      <c r="N292" s="1">
        <v>451.6</v>
      </c>
      <c r="O292" s="1">
        <f>((N292-K292)/K292)</f>
        <v>-4.291618098972131E-2</v>
      </c>
      <c r="S292" s="14">
        <v>44771</v>
      </c>
      <c r="T292" s="1">
        <v>3059</v>
      </c>
      <c r="U292" s="1">
        <v>3132.9</v>
      </c>
      <c r="V292" s="1">
        <v>3059</v>
      </c>
      <c r="W292" s="1">
        <v>3090.45</v>
      </c>
      <c r="X292" s="1">
        <f>((W292-T292)/T292)</f>
        <v>1.0281137626675325E-2</v>
      </c>
      <c r="AB292" s="14">
        <v>44771</v>
      </c>
      <c r="AC292" s="1">
        <v>1077</v>
      </c>
      <c r="AD292" s="1">
        <v>1077</v>
      </c>
      <c r="AE292" s="1">
        <v>1019</v>
      </c>
      <c r="AF292" s="1">
        <v>1028.0999999999999</v>
      </c>
      <c r="AG292" s="1">
        <f>((AF292-AC292)/AC292)</f>
        <v>-4.5403899721448551E-2</v>
      </c>
      <c r="AK292" s="14">
        <v>44771</v>
      </c>
      <c r="AL292" s="1">
        <v>5260</v>
      </c>
      <c r="AM292" s="1">
        <v>5297.9</v>
      </c>
      <c r="AN292" s="1">
        <v>5248.05</v>
      </c>
      <c r="AO292" s="1">
        <v>5284.1</v>
      </c>
      <c r="AP292" s="1">
        <f>((AO292-AL292)/AL292)</f>
        <v>4.5817490494297272E-3</v>
      </c>
    </row>
    <row r="293" spans="1:42">
      <c r="A293" s="14">
        <v>44770</v>
      </c>
      <c r="B293" s="1">
        <v>721.6</v>
      </c>
      <c r="C293" s="1">
        <v>730.3</v>
      </c>
      <c r="D293" s="1">
        <v>719.4</v>
      </c>
      <c r="E293" s="1">
        <v>727.7</v>
      </c>
      <c r="F293" s="1">
        <f>(((E293-B293)/B293)*100)</f>
        <v>0.84534368070953747</v>
      </c>
      <c r="J293" s="14">
        <v>44770</v>
      </c>
      <c r="K293" s="1">
        <v>446.05</v>
      </c>
      <c r="L293" s="1">
        <v>457</v>
      </c>
      <c r="M293" s="1">
        <v>445.6</v>
      </c>
      <c r="N293" s="1">
        <v>455.1</v>
      </c>
      <c r="O293" s="1">
        <f>((N293-K293)/K293)</f>
        <v>2.0289205246048676E-2</v>
      </c>
      <c r="S293" s="14">
        <v>44770</v>
      </c>
      <c r="T293" s="1">
        <v>3051.25</v>
      </c>
      <c r="U293" s="1">
        <v>3093.75</v>
      </c>
      <c r="V293" s="1">
        <v>3042.1</v>
      </c>
      <c r="W293" s="1">
        <v>3063.5</v>
      </c>
      <c r="X293" s="1">
        <f>((W293-T293)/T293)</f>
        <v>4.0147480540761987E-3</v>
      </c>
      <c r="AB293" s="14">
        <v>44770</v>
      </c>
      <c r="AC293" s="1">
        <v>1073</v>
      </c>
      <c r="AD293" s="1">
        <v>1075</v>
      </c>
      <c r="AE293" s="1">
        <v>1041.8</v>
      </c>
      <c r="AF293" s="1">
        <v>1058.4000000000001</v>
      </c>
      <c r="AG293" s="1">
        <f>((AF293-AC293)/AC293)</f>
        <v>-1.3606710158434211E-2</v>
      </c>
      <c r="AK293" s="14">
        <v>44770</v>
      </c>
      <c r="AL293" s="1">
        <v>5256.05</v>
      </c>
      <c r="AM293" s="1">
        <v>5295.55</v>
      </c>
      <c r="AN293" s="1">
        <v>5219.7</v>
      </c>
      <c r="AO293" s="1">
        <v>5264.4</v>
      </c>
      <c r="AP293" s="1">
        <f>((AO293-AL293)/AL293)</f>
        <v>1.5886454657013259E-3</v>
      </c>
    </row>
    <row r="294" spans="1:42">
      <c r="A294" s="14">
        <v>44769</v>
      </c>
      <c r="B294" s="1">
        <v>716</v>
      </c>
      <c r="C294" s="1">
        <v>723.1</v>
      </c>
      <c r="D294" s="1">
        <v>708.5</v>
      </c>
      <c r="E294" s="1">
        <v>721.45</v>
      </c>
      <c r="F294" s="1">
        <f>(((E294-B294)/B294)*100)</f>
        <v>0.76117318435754822</v>
      </c>
      <c r="J294" s="14">
        <v>44769</v>
      </c>
      <c r="K294" s="1">
        <v>451.95</v>
      </c>
      <c r="L294" s="1">
        <v>454.75</v>
      </c>
      <c r="M294" s="1">
        <v>442.55</v>
      </c>
      <c r="N294" s="1">
        <v>447.15</v>
      </c>
      <c r="O294" s="1">
        <f>((N294-K294)/K294)</f>
        <v>-1.062064387653504E-2</v>
      </c>
      <c r="S294" s="14">
        <v>44769</v>
      </c>
      <c r="T294" s="1">
        <v>3084.8</v>
      </c>
      <c r="U294" s="1">
        <v>3085</v>
      </c>
      <c r="V294" s="1">
        <v>3037.5</v>
      </c>
      <c r="W294" s="1">
        <v>3066.6</v>
      </c>
      <c r="X294" s="1">
        <f>((W294-T294)/T294)</f>
        <v>-5.8998962655602543E-3</v>
      </c>
      <c r="AB294" s="14">
        <v>44769</v>
      </c>
      <c r="AC294" s="1">
        <v>1005.15</v>
      </c>
      <c r="AD294" s="1">
        <v>1071</v>
      </c>
      <c r="AE294" s="1">
        <v>998.45</v>
      </c>
      <c r="AF294" s="1">
        <v>1065.8</v>
      </c>
      <c r="AG294" s="1">
        <f>((AF294-AC294)/AC294)</f>
        <v>6.0339252847833633E-2</v>
      </c>
      <c r="AK294" s="14">
        <v>44769</v>
      </c>
      <c r="AL294" s="1">
        <v>5256.05</v>
      </c>
      <c r="AM294" s="1">
        <v>5323.95</v>
      </c>
      <c r="AN294" s="1">
        <v>5230.1000000000004</v>
      </c>
      <c r="AO294" s="1">
        <v>5269.15</v>
      </c>
      <c r="AP294" s="1">
        <f>((AO294-AL294)/AL294)</f>
        <v>2.4923659402021391E-3</v>
      </c>
    </row>
    <row r="295" spans="1:42">
      <c r="A295" s="14">
        <v>44768</v>
      </c>
      <c r="B295" s="1">
        <v>740</v>
      </c>
      <c r="C295" s="1">
        <v>740.05</v>
      </c>
      <c r="D295" s="1">
        <v>724.25</v>
      </c>
      <c r="E295" s="1">
        <v>725.95</v>
      </c>
      <c r="F295" s="1">
        <f>(((E295-B295)/B295)*100)</f>
        <v>-1.8986486486486425</v>
      </c>
      <c r="J295" s="14">
        <v>44768</v>
      </c>
      <c r="K295" s="1">
        <v>460.5</v>
      </c>
      <c r="L295" s="1">
        <v>460.5</v>
      </c>
      <c r="M295" s="1">
        <v>441.65</v>
      </c>
      <c r="N295" s="1">
        <v>444.05</v>
      </c>
      <c r="O295" s="1">
        <f>((N295-K295)/K295)</f>
        <v>-3.5722041259500521E-2</v>
      </c>
      <c r="S295" s="14">
        <v>44768</v>
      </c>
      <c r="T295" s="1">
        <v>3062.95</v>
      </c>
      <c r="U295" s="1">
        <v>3076.55</v>
      </c>
      <c r="V295" s="1">
        <v>3020.05</v>
      </c>
      <c r="W295" s="1">
        <v>3038.55</v>
      </c>
      <c r="X295" s="1">
        <f>((W295-T295)/T295)</f>
        <v>-7.9661763985698873E-3</v>
      </c>
      <c r="AB295" s="14">
        <v>44768</v>
      </c>
      <c r="AC295" s="1">
        <v>1040</v>
      </c>
      <c r="AD295" s="1">
        <v>1049.25</v>
      </c>
      <c r="AE295" s="1">
        <v>1000.5</v>
      </c>
      <c r="AF295" s="1">
        <v>1001.75</v>
      </c>
      <c r="AG295" s="1">
        <f>((AF295-AC295)/AC295)</f>
        <v>-3.6778846153846155E-2</v>
      </c>
      <c r="AK295" s="14">
        <v>44768</v>
      </c>
      <c r="AL295" s="1">
        <v>5243.05</v>
      </c>
      <c r="AM295" s="1">
        <v>5304</v>
      </c>
      <c r="AN295" s="1">
        <v>5243</v>
      </c>
      <c r="AO295" s="1">
        <v>5266.15</v>
      </c>
      <c r="AP295" s="1">
        <f>((AO295-AL295)/AL295)</f>
        <v>4.4058324830012026E-3</v>
      </c>
    </row>
    <row r="296" spans="1:42">
      <c r="A296" s="14">
        <v>44767</v>
      </c>
      <c r="B296" s="1">
        <v>725</v>
      </c>
      <c r="C296" s="1">
        <v>737.75</v>
      </c>
      <c r="D296" s="1">
        <v>725</v>
      </c>
      <c r="E296" s="1">
        <v>733.9</v>
      </c>
      <c r="F296" s="1">
        <f>(((E296-B296)/B296)*100)</f>
        <v>1.2275862068965486</v>
      </c>
      <c r="J296" s="14">
        <v>44767</v>
      </c>
      <c r="K296" s="1">
        <v>455.9</v>
      </c>
      <c r="L296" s="1">
        <v>460.9</v>
      </c>
      <c r="M296" s="1">
        <v>452.45</v>
      </c>
      <c r="N296" s="1">
        <v>457.7</v>
      </c>
      <c r="O296" s="1">
        <f>((N296-K296)/K296)</f>
        <v>3.9482342618995647E-3</v>
      </c>
      <c r="S296" s="14">
        <v>44767</v>
      </c>
      <c r="T296" s="1">
        <v>2995</v>
      </c>
      <c r="U296" s="1">
        <v>3077.95</v>
      </c>
      <c r="V296" s="1">
        <v>2973.2</v>
      </c>
      <c r="W296" s="1">
        <v>3062.95</v>
      </c>
      <c r="X296" s="1">
        <f>((W296-T296)/T296)</f>
        <v>2.2687813021702776E-2</v>
      </c>
      <c r="AB296" s="14">
        <v>44767</v>
      </c>
      <c r="AC296" s="1">
        <v>1015.5</v>
      </c>
      <c r="AD296" s="1">
        <v>1032.25</v>
      </c>
      <c r="AE296" s="1">
        <v>1013</v>
      </c>
      <c r="AF296" s="1">
        <v>1022.1</v>
      </c>
      <c r="AG296" s="1">
        <f>((AF296-AC296)/AC296)</f>
        <v>6.4992614475627994E-3</v>
      </c>
      <c r="AK296" s="14">
        <v>44767</v>
      </c>
      <c r="AL296" s="1">
        <v>5353.2</v>
      </c>
      <c r="AM296" s="1">
        <v>5395.55</v>
      </c>
      <c r="AN296" s="1">
        <v>5279.1</v>
      </c>
      <c r="AO296" s="1">
        <v>5304.95</v>
      </c>
      <c r="AP296" s="1">
        <f>((AO296-AL296)/AL296)</f>
        <v>-9.0133004558021375E-3</v>
      </c>
    </row>
    <row r="297" spans="1:42">
      <c r="A297" s="14">
        <v>44764</v>
      </c>
      <c r="B297" s="1">
        <v>714.95</v>
      </c>
      <c r="C297" s="1">
        <v>730.65</v>
      </c>
      <c r="D297" s="1">
        <v>710</v>
      </c>
      <c r="E297" s="1">
        <v>724.9</v>
      </c>
      <c r="F297" s="1">
        <f>(((E297-B297)/B297)*100)</f>
        <v>1.3917057136862623</v>
      </c>
      <c r="J297" s="14">
        <v>44764</v>
      </c>
      <c r="K297" s="1">
        <v>468.5</v>
      </c>
      <c r="L297" s="1">
        <v>470.45</v>
      </c>
      <c r="M297" s="1">
        <v>454.8</v>
      </c>
      <c r="N297" s="1">
        <v>456.95</v>
      </c>
      <c r="O297" s="1">
        <f>((N297-K297)/K297)</f>
        <v>-2.4653148345784442E-2</v>
      </c>
      <c r="S297" s="14">
        <v>44764</v>
      </c>
      <c r="T297" s="1">
        <v>3081</v>
      </c>
      <c r="U297" s="1">
        <v>3081</v>
      </c>
      <c r="V297" s="1">
        <v>2977.05</v>
      </c>
      <c r="W297" s="1">
        <v>2994.75</v>
      </c>
      <c r="X297" s="1">
        <f>((W297-T297)/T297)</f>
        <v>-2.7994157740993186E-2</v>
      </c>
      <c r="AB297" s="14">
        <v>44764</v>
      </c>
      <c r="AC297" s="1">
        <v>1046.8</v>
      </c>
      <c r="AD297" s="1">
        <v>1046.8</v>
      </c>
      <c r="AE297" s="1">
        <v>1013.3</v>
      </c>
      <c r="AF297" s="1">
        <v>1020.85</v>
      </c>
      <c r="AG297" s="1">
        <f>((AF297-AC297)/AC297)</f>
        <v>-2.4789835689720992E-2</v>
      </c>
      <c r="AK297" s="14">
        <v>44764</v>
      </c>
      <c r="AL297" s="1">
        <v>5227.1000000000004</v>
      </c>
      <c r="AM297" s="1">
        <v>5325</v>
      </c>
      <c r="AN297" s="1">
        <v>5201.5</v>
      </c>
      <c r="AO297" s="1">
        <v>5307.1</v>
      </c>
      <c r="AP297" s="1">
        <f>((AO297-AL297)/AL297)</f>
        <v>1.5304853551682577E-2</v>
      </c>
    </row>
    <row r="298" spans="1:42">
      <c r="A298" s="14">
        <v>44763</v>
      </c>
      <c r="B298" s="1">
        <v>695.9</v>
      </c>
      <c r="C298" s="1">
        <v>706.75</v>
      </c>
      <c r="D298" s="1">
        <v>686.1</v>
      </c>
      <c r="E298" s="1">
        <v>704.8</v>
      </c>
      <c r="F298" s="1">
        <f>(((E298-B298)/B298)*100)</f>
        <v>1.2789193849691014</v>
      </c>
      <c r="J298" s="14">
        <v>44763</v>
      </c>
      <c r="K298" s="1">
        <v>474.9</v>
      </c>
      <c r="L298" s="1">
        <v>479</v>
      </c>
      <c r="M298" s="1">
        <v>466.05</v>
      </c>
      <c r="N298" s="1">
        <v>467.05</v>
      </c>
      <c r="O298" s="1">
        <f>((N298-K298)/K298)</f>
        <v>-1.652979574647287E-2</v>
      </c>
      <c r="S298" s="14">
        <v>44763</v>
      </c>
      <c r="T298" s="1">
        <v>2952.25</v>
      </c>
      <c r="U298" s="1">
        <v>3068.7</v>
      </c>
      <c r="V298" s="1">
        <v>2949.25</v>
      </c>
      <c r="W298" s="1">
        <v>3060.8</v>
      </c>
      <c r="X298" s="1">
        <f>((W298-T298)/T298)</f>
        <v>3.6768566347700968E-2</v>
      </c>
      <c r="AB298" s="14">
        <v>44763</v>
      </c>
      <c r="AC298" s="1">
        <v>1005</v>
      </c>
      <c r="AD298" s="1">
        <v>1043</v>
      </c>
      <c r="AE298" s="1">
        <v>999.2</v>
      </c>
      <c r="AF298" s="1">
        <v>1034.4000000000001</v>
      </c>
      <c r="AG298" s="1">
        <f>((AF298-AC298)/AC298)</f>
        <v>2.9253731343283674E-2</v>
      </c>
      <c r="AK298" s="14">
        <v>44763</v>
      </c>
      <c r="AL298" s="1">
        <v>5192.3</v>
      </c>
      <c r="AM298" s="1">
        <v>5279.95</v>
      </c>
      <c r="AN298" s="1">
        <v>5167.45</v>
      </c>
      <c r="AO298" s="1">
        <v>5261.85</v>
      </c>
      <c r="AP298" s="1">
        <f>((AO298-AL298)/AL298)</f>
        <v>1.3394834659014344E-2</v>
      </c>
    </row>
    <row r="299" spans="1:42">
      <c r="A299" s="14">
        <v>44762</v>
      </c>
      <c r="B299" s="1">
        <v>690.9</v>
      </c>
      <c r="C299" s="1">
        <v>697.7</v>
      </c>
      <c r="D299" s="1">
        <v>685.25</v>
      </c>
      <c r="E299" s="1">
        <v>686.1</v>
      </c>
      <c r="F299" s="1">
        <f>(((E299-B299)/B299)*100)</f>
        <v>-0.69474598349977634</v>
      </c>
      <c r="J299" s="14">
        <v>44762</v>
      </c>
      <c r="K299" s="1">
        <v>480</v>
      </c>
      <c r="L299" s="1">
        <v>488.55</v>
      </c>
      <c r="M299" s="1">
        <v>471</v>
      </c>
      <c r="N299" s="1">
        <v>472.75</v>
      </c>
      <c r="O299" s="1">
        <f>((N299-K299)/K299)</f>
        <v>-1.5104166666666667E-2</v>
      </c>
      <c r="S299" s="14">
        <v>44762</v>
      </c>
      <c r="T299" s="1">
        <v>2955</v>
      </c>
      <c r="U299" s="1">
        <v>3002.1</v>
      </c>
      <c r="V299" s="1">
        <v>2922.2</v>
      </c>
      <c r="W299" s="1">
        <v>2947.65</v>
      </c>
      <c r="X299" s="1">
        <f>((W299-T299)/T299)</f>
        <v>-2.4873096446700201E-3</v>
      </c>
      <c r="AB299" s="14">
        <v>44762</v>
      </c>
      <c r="AC299" s="1">
        <v>1011</v>
      </c>
      <c r="AD299" s="1">
        <v>1017.9</v>
      </c>
      <c r="AE299" s="1">
        <v>993.9</v>
      </c>
      <c r="AF299" s="1">
        <v>996.15</v>
      </c>
      <c r="AG299" s="1">
        <f>((AF299-AC299)/AC299)</f>
        <v>-1.4688427299703287E-2</v>
      </c>
      <c r="AK299" s="14">
        <v>44762</v>
      </c>
      <c r="AL299" s="1">
        <v>5248.1</v>
      </c>
      <c r="AM299" s="1">
        <v>5325</v>
      </c>
      <c r="AN299" s="1">
        <v>5173.75</v>
      </c>
      <c r="AO299" s="1">
        <v>5186.25</v>
      </c>
      <c r="AP299" s="1">
        <f>((AO299-AL299)/AL299)</f>
        <v>-1.178521750728842E-2</v>
      </c>
    </row>
    <row r="300" spans="1:42">
      <c r="A300" s="14">
        <v>44761</v>
      </c>
      <c r="B300" s="1">
        <v>684.05</v>
      </c>
      <c r="C300" s="1">
        <v>687.05</v>
      </c>
      <c r="D300" s="1">
        <v>678.25</v>
      </c>
      <c r="E300" s="1">
        <v>683.25</v>
      </c>
      <c r="F300" s="1">
        <f>(((E300-B300)/B300)*100)</f>
        <v>-0.11695051531320146</v>
      </c>
      <c r="J300" s="14">
        <v>44761</v>
      </c>
      <c r="K300" s="1">
        <v>484.05</v>
      </c>
      <c r="L300" s="1">
        <v>491.65</v>
      </c>
      <c r="M300" s="1">
        <v>478</v>
      </c>
      <c r="N300" s="1">
        <v>479.65</v>
      </c>
      <c r="O300" s="1">
        <f>((N300-K300)/K300)</f>
        <v>-9.0899700444169694E-3</v>
      </c>
      <c r="S300" s="14">
        <v>44761</v>
      </c>
      <c r="T300" s="1">
        <v>2957</v>
      </c>
      <c r="U300" s="1">
        <v>2975.75</v>
      </c>
      <c r="V300" s="1">
        <v>2916.1</v>
      </c>
      <c r="W300" s="1">
        <v>2950.95</v>
      </c>
      <c r="X300" s="1">
        <f>((W300-T300)/T300)</f>
        <v>-2.0459925600271158E-3</v>
      </c>
      <c r="AB300" s="14">
        <v>44761</v>
      </c>
      <c r="AC300" s="1">
        <v>995</v>
      </c>
      <c r="AD300" s="1">
        <v>1008</v>
      </c>
      <c r="AE300" s="1">
        <v>988</v>
      </c>
      <c r="AF300" s="1">
        <v>1001.05</v>
      </c>
      <c r="AG300" s="1">
        <f>((AF300-AC300)/AC300)</f>
        <v>6.0804020100502058E-3</v>
      </c>
      <c r="AK300" s="14">
        <v>44761</v>
      </c>
      <c r="AL300" s="1">
        <v>5256.7</v>
      </c>
      <c r="AM300" s="1">
        <v>5281.35</v>
      </c>
      <c r="AN300" s="1">
        <v>5175.05</v>
      </c>
      <c r="AO300" s="1">
        <v>5244.4</v>
      </c>
      <c r="AP300" s="1">
        <f>((AO300-AL300)/AL300)</f>
        <v>-2.3398710217437143E-3</v>
      </c>
    </row>
    <row r="301" spans="1:42">
      <c r="A301" s="14">
        <v>44760</v>
      </c>
      <c r="B301" s="1">
        <v>672</v>
      </c>
      <c r="C301" s="1">
        <v>687.45</v>
      </c>
      <c r="D301" s="1">
        <v>672</v>
      </c>
      <c r="E301" s="1">
        <v>685.25</v>
      </c>
      <c r="F301" s="1">
        <f>(((E301-B301)/B301)*100)</f>
        <v>1.9717261904761905</v>
      </c>
      <c r="J301" s="14">
        <v>44760</v>
      </c>
      <c r="K301" s="1">
        <v>488</v>
      </c>
      <c r="L301" s="1">
        <v>499.1</v>
      </c>
      <c r="M301" s="1">
        <v>481.35</v>
      </c>
      <c r="N301" s="1">
        <v>482.6</v>
      </c>
      <c r="O301" s="1">
        <f>((N301-K301)/K301)</f>
        <v>-1.1065573770491756E-2</v>
      </c>
      <c r="S301" s="14">
        <v>44760</v>
      </c>
      <c r="T301" s="1">
        <v>2950</v>
      </c>
      <c r="U301" s="1">
        <v>2985</v>
      </c>
      <c r="V301" s="1">
        <v>2936.1</v>
      </c>
      <c r="W301" s="1">
        <v>2964.15</v>
      </c>
      <c r="X301" s="1">
        <f>((W301-T301)/T301)</f>
        <v>4.796610169491556E-3</v>
      </c>
      <c r="AB301" s="14">
        <v>44760</v>
      </c>
      <c r="AC301" s="1">
        <v>981.15</v>
      </c>
      <c r="AD301" s="1">
        <v>1018.75</v>
      </c>
      <c r="AE301" s="1">
        <v>979.8</v>
      </c>
      <c r="AF301" s="1">
        <v>1003.15</v>
      </c>
      <c r="AG301" s="1">
        <f>((AF301-AC301)/AC301)</f>
        <v>2.2422667278193958E-2</v>
      </c>
      <c r="AK301" s="14">
        <v>44760</v>
      </c>
      <c r="AL301" s="1">
        <v>5304.65</v>
      </c>
      <c r="AM301" s="1">
        <v>5346.9</v>
      </c>
      <c r="AN301" s="1">
        <v>5237.05</v>
      </c>
      <c r="AO301" s="1">
        <v>5248.05</v>
      </c>
      <c r="AP301" s="1">
        <f>((AO301-AL301)/AL301)</f>
        <v>-1.0669883969724573E-2</v>
      </c>
    </row>
    <row r="302" spans="1:42">
      <c r="A302" s="14">
        <v>44757</v>
      </c>
      <c r="B302" s="1">
        <v>673.2</v>
      </c>
      <c r="C302" s="1">
        <v>674.8</v>
      </c>
      <c r="D302" s="1">
        <v>663.65</v>
      </c>
      <c r="E302" s="1">
        <v>669.45</v>
      </c>
      <c r="F302" s="1">
        <f>(((E302-B302)/B302)*100)</f>
        <v>-0.55704099821746877</v>
      </c>
      <c r="J302" s="14">
        <v>44757</v>
      </c>
      <c r="K302" s="1">
        <v>486.1</v>
      </c>
      <c r="L302" s="1">
        <v>492.75</v>
      </c>
      <c r="M302" s="1">
        <v>480.35</v>
      </c>
      <c r="N302" s="1">
        <v>487</v>
      </c>
      <c r="O302" s="1">
        <f>((N302-K302)/K302)</f>
        <v>1.8514708907631705E-3</v>
      </c>
      <c r="S302" s="14">
        <v>44757</v>
      </c>
      <c r="T302" s="1">
        <v>2900</v>
      </c>
      <c r="U302" s="1">
        <v>2959</v>
      </c>
      <c r="V302" s="1">
        <v>2888.9</v>
      </c>
      <c r="W302" s="1">
        <v>2954.25</v>
      </c>
      <c r="X302" s="1">
        <f>((W302-T302)/T302)</f>
        <v>1.8706896551724139E-2</v>
      </c>
      <c r="AB302" s="14">
        <v>44757</v>
      </c>
      <c r="AC302" s="1">
        <v>980.75</v>
      </c>
      <c r="AD302" s="1">
        <v>981.3</v>
      </c>
      <c r="AE302" s="1">
        <v>960.8</v>
      </c>
      <c r="AF302" s="1">
        <v>979.6</v>
      </c>
      <c r="AG302" s="1">
        <f>((AF302-AC302)/AC302)</f>
        <v>-1.172572011215883E-3</v>
      </c>
      <c r="AK302" s="14">
        <v>44757</v>
      </c>
      <c r="AL302" s="1">
        <v>5289</v>
      </c>
      <c r="AM302" s="1">
        <v>5347.95</v>
      </c>
      <c r="AN302" s="1">
        <v>5250.7</v>
      </c>
      <c r="AO302" s="1">
        <v>5284</v>
      </c>
      <c r="AP302" s="1">
        <f>((AO302-AL302)/AL302)</f>
        <v>-9.4535829079221028E-4</v>
      </c>
    </row>
    <row r="303" spans="1:42">
      <c r="A303" s="14">
        <v>44756</v>
      </c>
      <c r="B303" s="1">
        <v>685</v>
      </c>
      <c r="C303" s="1">
        <v>685</v>
      </c>
      <c r="D303" s="1">
        <v>666.6</v>
      </c>
      <c r="E303" s="1">
        <v>669.95</v>
      </c>
      <c r="F303" s="1">
        <f>(((E303-B303)/B303)*100)</f>
        <v>-2.1970802919707966</v>
      </c>
      <c r="J303" s="14">
        <v>44756</v>
      </c>
      <c r="K303" s="1">
        <v>494</v>
      </c>
      <c r="L303" s="1">
        <v>497.65</v>
      </c>
      <c r="M303" s="1">
        <v>484.8</v>
      </c>
      <c r="N303" s="1">
        <v>489.55</v>
      </c>
      <c r="O303" s="1">
        <f>((N303-K303)/K303)</f>
        <v>-9.0080971659918796E-3</v>
      </c>
      <c r="S303" s="14">
        <v>44756</v>
      </c>
      <c r="T303" s="1">
        <v>2930.2</v>
      </c>
      <c r="U303" s="1">
        <v>2952.5</v>
      </c>
      <c r="V303" s="1">
        <v>2860.1</v>
      </c>
      <c r="W303" s="1">
        <v>2869.3</v>
      </c>
      <c r="X303" s="1">
        <f>((W303-T303)/T303)</f>
        <v>-2.0783564261825007E-2</v>
      </c>
      <c r="AB303" s="14">
        <v>44756</v>
      </c>
      <c r="AC303" s="1">
        <v>981.65</v>
      </c>
      <c r="AD303" s="1">
        <v>988.8</v>
      </c>
      <c r="AE303" s="1">
        <v>965.95</v>
      </c>
      <c r="AF303" s="1">
        <v>970.6</v>
      </c>
      <c r="AG303" s="1">
        <f>((AF303-AC303)/AC303)</f>
        <v>-1.1256557836295986E-2</v>
      </c>
      <c r="AK303" s="14">
        <v>44756</v>
      </c>
      <c r="AL303" s="1">
        <v>5341.65</v>
      </c>
      <c r="AM303" s="1">
        <v>5341.65</v>
      </c>
      <c r="AN303" s="1">
        <v>5240</v>
      </c>
      <c r="AO303" s="1">
        <v>5280</v>
      </c>
      <c r="AP303" s="1">
        <f>((AO303-AL303)/AL303)</f>
        <v>-1.1541377664204813E-2</v>
      </c>
    </row>
    <row r="304" spans="1:42">
      <c r="A304" s="14">
        <v>44755</v>
      </c>
      <c r="B304" s="1">
        <v>680.6</v>
      </c>
      <c r="C304" s="1">
        <v>687.15</v>
      </c>
      <c r="D304" s="1">
        <v>676.4</v>
      </c>
      <c r="E304" s="1">
        <v>679.25</v>
      </c>
      <c r="F304" s="1">
        <f>(((E304-B304)/B304)*100)</f>
        <v>-0.19835439318248937</v>
      </c>
      <c r="J304" s="14">
        <v>44755</v>
      </c>
      <c r="K304" s="1">
        <v>486.35</v>
      </c>
      <c r="L304" s="1">
        <v>497.35</v>
      </c>
      <c r="M304" s="1">
        <v>485.25</v>
      </c>
      <c r="N304" s="1">
        <v>494.2</v>
      </c>
      <c r="O304" s="1">
        <f>((N304-K304)/K304)</f>
        <v>1.6140639457180972E-2</v>
      </c>
      <c r="S304" s="14">
        <v>44755</v>
      </c>
      <c r="T304" s="1">
        <v>2845</v>
      </c>
      <c r="U304" s="1">
        <v>2936</v>
      </c>
      <c r="V304" s="1">
        <v>2845</v>
      </c>
      <c r="W304" s="1">
        <v>2930.05</v>
      </c>
      <c r="X304" s="1">
        <f>((W304-T304)/T304)</f>
        <v>2.989455184534277E-2</v>
      </c>
      <c r="AB304" s="14">
        <v>44755</v>
      </c>
      <c r="AC304" s="1">
        <v>992.3</v>
      </c>
      <c r="AD304" s="1">
        <v>992.3</v>
      </c>
      <c r="AE304" s="1">
        <v>966.05</v>
      </c>
      <c r="AF304" s="1">
        <v>982.4</v>
      </c>
      <c r="AG304" s="1">
        <f>((AF304-AC304)/AC304)</f>
        <v>-9.9768215257482386E-3</v>
      </c>
      <c r="AK304" s="14">
        <v>44755</v>
      </c>
      <c r="AL304" s="1">
        <v>5277.15</v>
      </c>
      <c r="AM304" s="1">
        <v>5380</v>
      </c>
      <c r="AN304" s="1">
        <v>5273.5</v>
      </c>
      <c r="AO304" s="1">
        <v>5365.55</v>
      </c>
      <c r="AP304" s="1">
        <f>((AO304-AL304)/AL304)</f>
        <v>1.6751466227035532E-2</v>
      </c>
    </row>
    <row r="305" spans="1:42">
      <c r="A305" s="14">
        <v>44754</v>
      </c>
      <c r="B305" s="1">
        <v>696</v>
      </c>
      <c r="C305" s="1">
        <v>696</v>
      </c>
      <c r="D305" s="1">
        <v>676.6</v>
      </c>
      <c r="E305" s="1">
        <v>680.6</v>
      </c>
      <c r="F305" s="1">
        <f>(((E305-B305)/B305)*100)</f>
        <v>-2.2126436781609162</v>
      </c>
      <c r="J305" s="14">
        <v>44754</v>
      </c>
      <c r="K305" s="1">
        <v>495</v>
      </c>
      <c r="L305" s="1">
        <v>511.85</v>
      </c>
      <c r="M305" s="1">
        <v>483.4</v>
      </c>
      <c r="N305" s="1">
        <v>486.35</v>
      </c>
      <c r="O305" s="1">
        <f>((N305-K305)/K305)</f>
        <v>-1.7474747474747428E-2</v>
      </c>
      <c r="S305" s="14">
        <v>44754</v>
      </c>
      <c r="T305" s="1">
        <v>2766</v>
      </c>
      <c r="U305" s="1">
        <v>2846.6</v>
      </c>
      <c r="V305" s="1">
        <v>2747.6</v>
      </c>
      <c r="W305" s="1">
        <v>2834.95</v>
      </c>
      <c r="X305" s="1">
        <f>((W305-T305)/T305)</f>
        <v>2.4927693420101163E-2</v>
      </c>
      <c r="AB305" s="14">
        <v>44754</v>
      </c>
      <c r="AC305" s="1">
        <v>998</v>
      </c>
      <c r="AD305" s="1">
        <v>998</v>
      </c>
      <c r="AE305" s="1">
        <v>975.55</v>
      </c>
      <c r="AF305" s="1">
        <v>982.3</v>
      </c>
      <c r="AG305" s="1">
        <f>((AF305-AC305)/AC305)</f>
        <v>-1.5731462925851748E-2</v>
      </c>
      <c r="AK305" s="14">
        <v>44754</v>
      </c>
      <c r="AL305" s="1">
        <v>5338.85</v>
      </c>
      <c r="AM305" s="1">
        <v>5377</v>
      </c>
      <c r="AN305" s="1">
        <v>5254.2</v>
      </c>
      <c r="AO305" s="1">
        <v>5288.5</v>
      </c>
      <c r="AP305" s="1">
        <f>((AO305-AL305)/AL305)</f>
        <v>-9.4308699439018435E-3</v>
      </c>
    </row>
    <row r="306" spans="1:42">
      <c r="A306" s="14">
        <v>44753</v>
      </c>
      <c r="B306" s="1">
        <v>686</v>
      </c>
      <c r="C306" s="1">
        <v>695.25</v>
      </c>
      <c r="D306" s="1">
        <v>684</v>
      </c>
      <c r="E306" s="1">
        <v>690.65</v>
      </c>
      <c r="F306" s="1">
        <f>(((E306-B306)/B306)*100)</f>
        <v>0.67784256559766431</v>
      </c>
      <c r="J306" s="14">
        <v>44753</v>
      </c>
      <c r="K306" s="1">
        <v>472</v>
      </c>
      <c r="L306" s="1">
        <v>504.5</v>
      </c>
      <c r="M306" s="1">
        <v>471.7</v>
      </c>
      <c r="N306" s="1">
        <v>495.35</v>
      </c>
      <c r="O306" s="1">
        <f>((N306-K306)/K306)</f>
        <v>4.9470338983050893E-2</v>
      </c>
      <c r="S306" s="14">
        <v>44753</v>
      </c>
      <c r="T306" s="1">
        <v>2739</v>
      </c>
      <c r="U306" s="1">
        <v>2806.95</v>
      </c>
      <c r="V306" s="1">
        <v>2735.1</v>
      </c>
      <c r="W306" s="1">
        <v>2791.5</v>
      </c>
      <c r="X306" s="1">
        <f>((W306-T306)/T306)</f>
        <v>1.9167579408543262E-2</v>
      </c>
      <c r="AB306" s="14">
        <v>44753</v>
      </c>
      <c r="AC306" s="1">
        <v>975</v>
      </c>
      <c r="AD306" s="1">
        <v>1013.2</v>
      </c>
      <c r="AE306" s="1">
        <v>974</v>
      </c>
      <c r="AF306" s="1">
        <v>992.95</v>
      </c>
      <c r="AG306" s="1">
        <f>((AF306-AC306)/AC306)</f>
        <v>1.8410256410256457E-2</v>
      </c>
      <c r="AK306" s="14">
        <v>44753</v>
      </c>
      <c r="AL306" s="1">
        <v>5250</v>
      </c>
      <c r="AM306" s="1">
        <v>5360.65</v>
      </c>
      <c r="AN306" s="1">
        <v>5191.1000000000004</v>
      </c>
      <c r="AO306" s="1">
        <v>5338.85</v>
      </c>
      <c r="AP306" s="1">
        <f>((AO306-AL306)/AL306)</f>
        <v>1.6923809523809594E-2</v>
      </c>
    </row>
    <row r="307" spans="1:42">
      <c r="A307" s="14">
        <v>44750</v>
      </c>
      <c r="B307" s="1">
        <v>684.95</v>
      </c>
      <c r="C307" s="1">
        <v>692.4</v>
      </c>
      <c r="D307" s="1">
        <v>681.45</v>
      </c>
      <c r="E307" s="1">
        <v>689.35</v>
      </c>
      <c r="F307" s="1">
        <f>(((E307-B307)/B307)*100)</f>
        <v>0.64238265566829356</v>
      </c>
      <c r="J307" s="14">
        <v>44750</v>
      </c>
      <c r="K307" s="1">
        <v>478.8</v>
      </c>
      <c r="L307" s="1">
        <v>479.25</v>
      </c>
      <c r="M307" s="1">
        <v>468.95</v>
      </c>
      <c r="N307" s="1">
        <v>470.3</v>
      </c>
      <c r="O307" s="1">
        <f>((N307-K307)/K307)</f>
        <v>-1.7752715121136173E-2</v>
      </c>
      <c r="S307" s="14">
        <v>44750</v>
      </c>
      <c r="T307" s="1">
        <v>2779.3</v>
      </c>
      <c r="U307" s="1">
        <v>2780.6</v>
      </c>
      <c r="V307" s="1">
        <v>2717.9</v>
      </c>
      <c r="W307" s="1">
        <v>2752.5</v>
      </c>
      <c r="X307" s="1">
        <f>((W307-T307)/T307)</f>
        <v>-9.6427157917461873E-3</v>
      </c>
      <c r="AB307" s="14">
        <v>44750</v>
      </c>
      <c r="AC307" s="1">
        <v>977.8</v>
      </c>
      <c r="AD307" s="1">
        <v>983</v>
      </c>
      <c r="AE307" s="1">
        <v>964.6</v>
      </c>
      <c r="AF307" s="1">
        <v>974.25</v>
      </c>
      <c r="AG307" s="1">
        <f>((AF307-AC307)/AC307)</f>
        <v>-3.6305993045612135E-3</v>
      </c>
      <c r="AK307" s="14">
        <v>44750</v>
      </c>
      <c r="AL307" s="1">
        <v>5228.6000000000004</v>
      </c>
      <c r="AM307" s="1">
        <v>5311.95</v>
      </c>
      <c r="AN307" s="1">
        <v>5125.6499999999996</v>
      </c>
      <c r="AO307" s="1">
        <v>5206.3500000000004</v>
      </c>
      <c r="AP307" s="1">
        <f>((AO307-AL307)/AL307)</f>
        <v>-4.2554412270971193E-3</v>
      </c>
    </row>
    <row r="308" spans="1:42">
      <c r="A308" s="14">
        <v>44749</v>
      </c>
      <c r="B308" s="1">
        <v>669</v>
      </c>
      <c r="C308" s="1">
        <v>684.45</v>
      </c>
      <c r="D308" s="1">
        <v>665</v>
      </c>
      <c r="E308" s="1">
        <v>682.15</v>
      </c>
      <c r="F308" s="1">
        <f>(((E308-B308)/B308)*100)</f>
        <v>1.965620328849025</v>
      </c>
      <c r="J308" s="14">
        <v>44749</v>
      </c>
      <c r="K308" s="1">
        <v>467.5</v>
      </c>
      <c r="L308" s="1">
        <v>483.45</v>
      </c>
      <c r="M308" s="1">
        <v>463.55</v>
      </c>
      <c r="N308" s="1">
        <v>470.25</v>
      </c>
      <c r="O308" s="1">
        <f>((N308-K308)/K308)</f>
        <v>5.8823529411764705E-3</v>
      </c>
      <c r="S308" s="14">
        <v>44749</v>
      </c>
      <c r="T308" s="1">
        <v>2720</v>
      </c>
      <c r="U308" s="1">
        <v>2790</v>
      </c>
      <c r="V308" s="1">
        <v>2720</v>
      </c>
      <c r="W308" s="1">
        <v>2784.05</v>
      </c>
      <c r="X308" s="1">
        <f>((W308-T308)/T308)</f>
        <v>2.3547794117647125E-2</v>
      </c>
      <c r="AB308" s="14">
        <v>44749</v>
      </c>
      <c r="AC308" s="1">
        <v>981</v>
      </c>
      <c r="AD308" s="1">
        <v>988.25</v>
      </c>
      <c r="AE308" s="1">
        <v>968.1</v>
      </c>
      <c r="AF308" s="1">
        <v>972.6</v>
      </c>
      <c r="AG308" s="1">
        <f>((AF308-AC308)/AC308)</f>
        <v>-8.5626911314984483E-3</v>
      </c>
      <c r="AK308" s="14">
        <v>44749</v>
      </c>
      <c r="AL308" s="1">
        <v>5158.6000000000004</v>
      </c>
      <c r="AM308" s="1">
        <v>5247.4</v>
      </c>
      <c r="AN308" s="1">
        <v>5153.8</v>
      </c>
      <c r="AO308" s="1">
        <v>5223.7</v>
      </c>
      <c r="AP308" s="1">
        <f>((AO308-AL308)/AL308)</f>
        <v>1.2619703020199172E-2</v>
      </c>
    </row>
    <row r="309" spans="1:42">
      <c r="A309" s="14">
        <v>44748</v>
      </c>
      <c r="B309" s="1">
        <v>652.20000000000005</v>
      </c>
      <c r="C309" s="1">
        <v>664.6</v>
      </c>
      <c r="D309" s="1">
        <v>652.20000000000005</v>
      </c>
      <c r="E309" s="1">
        <v>662.25</v>
      </c>
      <c r="F309" s="1">
        <f>(((E309-B309)/B309)*100)</f>
        <v>1.5409383624654942</v>
      </c>
      <c r="J309" s="14">
        <v>44748</v>
      </c>
      <c r="K309" s="1">
        <v>468.95</v>
      </c>
      <c r="L309" s="1">
        <v>468.95</v>
      </c>
      <c r="M309" s="1">
        <v>450.1</v>
      </c>
      <c r="N309" s="1">
        <v>464.15</v>
      </c>
      <c r="O309" s="1">
        <f>((N309-K309)/K309)</f>
        <v>-1.0235632796673444E-2</v>
      </c>
      <c r="S309" s="14">
        <v>44748</v>
      </c>
      <c r="T309" s="1">
        <v>2680</v>
      </c>
      <c r="U309" s="1">
        <v>2715.9</v>
      </c>
      <c r="V309" s="1">
        <v>2634.25</v>
      </c>
      <c r="W309" s="1">
        <v>2705.65</v>
      </c>
      <c r="X309" s="1">
        <f>((W309-T309)/T309)</f>
        <v>9.570895522388094E-3</v>
      </c>
      <c r="AB309" s="14">
        <v>44748</v>
      </c>
      <c r="AC309" s="1">
        <v>963</v>
      </c>
      <c r="AD309" s="1">
        <v>982.35</v>
      </c>
      <c r="AE309" s="1">
        <v>954</v>
      </c>
      <c r="AF309" s="1">
        <v>979.4</v>
      </c>
      <c r="AG309" s="1">
        <f>((AF309-AC309)/AC309)</f>
        <v>1.7030114226375886E-2</v>
      </c>
      <c r="AK309" s="14">
        <v>44748</v>
      </c>
      <c r="AL309" s="1">
        <v>5218.8500000000004</v>
      </c>
      <c r="AM309" s="1">
        <v>5224.6499999999996</v>
      </c>
      <c r="AN309" s="1">
        <v>5124.8500000000004</v>
      </c>
      <c r="AO309" s="1">
        <v>5150.55</v>
      </c>
      <c r="AP309" s="1">
        <f>((AO309-AL309)/AL309)</f>
        <v>-1.3087174377496992E-2</v>
      </c>
    </row>
    <row r="310" spans="1:42">
      <c r="A310" s="14">
        <v>44747</v>
      </c>
      <c r="B310" s="1">
        <v>663.4</v>
      </c>
      <c r="C310" s="1">
        <v>671.5</v>
      </c>
      <c r="D310" s="1">
        <v>654.4</v>
      </c>
      <c r="E310" s="1">
        <v>656.05</v>
      </c>
      <c r="F310" s="1">
        <f>(((E310-B310)/B310)*100)</f>
        <v>-1.1079288513717249</v>
      </c>
      <c r="J310" s="14">
        <v>44747</v>
      </c>
      <c r="K310" s="1">
        <v>446.4</v>
      </c>
      <c r="L310" s="1">
        <v>468</v>
      </c>
      <c r="M310" s="1">
        <v>443.6</v>
      </c>
      <c r="N310" s="1">
        <v>465.15</v>
      </c>
      <c r="O310" s="1">
        <f>((N310-K310)/K310)</f>
        <v>4.2002688172043015E-2</v>
      </c>
      <c r="S310" s="14">
        <v>44747</v>
      </c>
      <c r="T310" s="1">
        <v>2646.95</v>
      </c>
      <c r="U310" s="1">
        <v>2675.35</v>
      </c>
      <c r="V310" s="1">
        <v>2616.4</v>
      </c>
      <c r="W310" s="1">
        <v>2644.95</v>
      </c>
      <c r="X310" s="1">
        <f>((W310-T310)/T310)</f>
        <v>-7.5558661856098535E-4</v>
      </c>
      <c r="AB310" s="14">
        <v>44747</v>
      </c>
      <c r="AC310" s="1">
        <v>982.5</v>
      </c>
      <c r="AD310" s="1">
        <v>996.25</v>
      </c>
      <c r="AE310" s="1">
        <v>945</v>
      </c>
      <c r="AF310" s="1">
        <v>948.6</v>
      </c>
      <c r="AG310" s="1">
        <f>((AF310-AC310)/AC310)</f>
        <v>-3.4503816793893104E-2</v>
      </c>
      <c r="AK310" s="14">
        <v>44747</v>
      </c>
      <c r="AL310" s="1">
        <v>5256.55</v>
      </c>
      <c r="AM310" s="1">
        <v>5298</v>
      </c>
      <c r="AN310" s="1">
        <v>5206</v>
      </c>
      <c r="AO310" s="1">
        <v>5230.8999999999996</v>
      </c>
      <c r="AP310" s="1">
        <f>((AO310-AL310)/AL310)</f>
        <v>-4.8796263709087791E-3</v>
      </c>
    </row>
    <row r="311" spans="1:42">
      <c r="A311" s="14">
        <v>44746</v>
      </c>
      <c r="B311" s="1">
        <v>643.70000000000005</v>
      </c>
      <c r="C311" s="1">
        <v>657.25</v>
      </c>
      <c r="D311" s="1">
        <v>636.15</v>
      </c>
      <c r="E311" s="1">
        <v>654.9</v>
      </c>
      <c r="F311" s="1">
        <f>(((E311-B311)/B311)*100)</f>
        <v>1.7399409662886329</v>
      </c>
      <c r="J311" s="14">
        <v>44746</v>
      </c>
      <c r="K311" s="1">
        <v>421.3</v>
      </c>
      <c r="L311" s="1">
        <v>453</v>
      </c>
      <c r="M311" s="1">
        <v>421.3</v>
      </c>
      <c r="N311" s="1">
        <v>444.45</v>
      </c>
      <c r="O311" s="1">
        <f>((N311-K311)/K311)</f>
        <v>5.4948967481604501E-2</v>
      </c>
      <c r="S311" s="14">
        <v>44746</v>
      </c>
      <c r="T311" s="1">
        <v>2600</v>
      </c>
      <c r="U311" s="1">
        <v>2662.25</v>
      </c>
      <c r="V311" s="1">
        <v>2556.5500000000002</v>
      </c>
      <c r="W311" s="1">
        <v>2647.95</v>
      </c>
      <c r="X311" s="1">
        <f>((W311-T311)/T311)</f>
        <v>1.8442307692307622E-2</v>
      </c>
      <c r="AB311" s="14">
        <v>44746</v>
      </c>
      <c r="AC311" s="1">
        <v>974.55</v>
      </c>
      <c r="AD311" s="1">
        <v>999.75</v>
      </c>
      <c r="AE311" s="1">
        <v>967.5</v>
      </c>
      <c r="AF311" s="1">
        <v>982.45</v>
      </c>
      <c r="AG311" s="1">
        <f>((AF311-AC311)/AC311)</f>
        <v>8.1063054743215762E-3</v>
      </c>
      <c r="AK311" s="14">
        <v>44746</v>
      </c>
      <c r="AL311" s="1">
        <v>5100.3500000000004</v>
      </c>
      <c r="AM311" s="1">
        <v>5269.8</v>
      </c>
      <c r="AN311" s="1">
        <v>5100.3500000000004</v>
      </c>
      <c r="AO311" s="1">
        <v>5236.1499999999996</v>
      </c>
      <c r="AP311" s="1">
        <f>((AO311-AL311)/AL311)</f>
        <v>2.6625623731704542E-2</v>
      </c>
    </row>
    <row r="312" spans="1:42">
      <c r="A312" s="14">
        <v>44743</v>
      </c>
      <c r="B312" s="1">
        <v>629.95000000000005</v>
      </c>
      <c r="C312" s="1">
        <v>645.5</v>
      </c>
      <c r="D312" s="1">
        <v>622.45000000000005</v>
      </c>
      <c r="E312" s="1">
        <v>642.85</v>
      </c>
      <c r="F312" s="1">
        <f>(((E312-B312)/B312)*100)</f>
        <v>2.0477815699658666</v>
      </c>
      <c r="J312" s="14">
        <v>44743</v>
      </c>
      <c r="K312" s="1">
        <v>423</v>
      </c>
      <c r="L312" s="1">
        <v>425.65</v>
      </c>
      <c r="M312" s="1">
        <v>421.05</v>
      </c>
      <c r="N312" s="1">
        <v>423.25</v>
      </c>
      <c r="O312" s="1">
        <f>((N312-K312)/K312)</f>
        <v>5.9101654846335696E-4</v>
      </c>
      <c r="S312" s="14">
        <v>44743</v>
      </c>
      <c r="T312" s="1">
        <v>2550.8000000000002</v>
      </c>
      <c r="U312" s="1">
        <v>2586.5500000000002</v>
      </c>
      <c r="V312" s="1">
        <v>2515</v>
      </c>
      <c r="W312" s="1">
        <v>2582.4</v>
      </c>
      <c r="X312" s="1">
        <f>((W312-T312)/T312)</f>
        <v>1.2388270346557905E-2</v>
      </c>
      <c r="AB312" s="14">
        <v>44743</v>
      </c>
      <c r="AC312" s="1">
        <v>962.6</v>
      </c>
      <c r="AD312" s="1">
        <v>967.5</v>
      </c>
      <c r="AE312" s="1">
        <v>933.05</v>
      </c>
      <c r="AF312" s="1">
        <v>964.15</v>
      </c>
      <c r="AG312" s="1">
        <f>((AF312-AC312)/AC312)</f>
        <v>1.6102223145646733E-3</v>
      </c>
      <c r="AK312" s="14">
        <v>44743</v>
      </c>
      <c r="AL312" s="1">
        <v>4988.7</v>
      </c>
      <c r="AM312" s="1">
        <v>5130</v>
      </c>
      <c r="AN312" s="1">
        <v>4984.05</v>
      </c>
      <c r="AO312" s="1">
        <v>5070.5</v>
      </c>
      <c r="AP312" s="1">
        <f>((AO312-AL312)/AL312)</f>
        <v>1.6397057349610156E-2</v>
      </c>
    </row>
    <row r="313" spans="1:42">
      <c r="A313" s="14">
        <v>44742</v>
      </c>
      <c r="B313" s="1">
        <v>638.70000000000005</v>
      </c>
      <c r="C313" s="1">
        <v>645.5</v>
      </c>
      <c r="D313" s="1">
        <v>630</v>
      </c>
      <c r="E313" s="1">
        <v>631.95000000000005</v>
      </c>
      <c r="F313" s="1">
        <f>(((E313-B313)/B313)*100)</f>
        <v>-1.0568341944574917</v>
      </c>
      <c r="J313" s="14">
        <v>44742</v>
      </c>
      <c r="K313" s="1">
        <v>427.45</v>
      </c>
      <c r="L313" s="1">
        <v>430.1</v>
      </c>
      <c r="M313" s="1">
        <v>421.75</v>
      </c>
      <c r="N313" s="1">
        <v>423.8</v>
      </c>
      <c r="O313" s="1">
        <f>((N313-K313)/K313)</f>
        <v>-8.5390104105742826E-3</v>
      </c>
      <c r="S313" s="14">
        <v>44742</v>
      </c>
      <c r="T313" s="1">
        <v>2575</v>
      </c>
      <c r="U313" s="1">
        <v>2603.4499999999998</v>
      </c>
      <c r="V313" s="1">
        <v>2543.9</v>
      </c>
      <c r="W313" s="1">
        <v>2555.4499999999998</v>
      </c>
      <c r="X313" s="1">
        <f>((W313-T313)/T313)</f>
        <v>-7.5922330097088087E-3</v>
      </c>
      <c r="AB313" s="14">
        <v>44742</v>
      </c>
      <c r="AC313" s="1">
        <v>962.55</v>
      </c>
      <c r="AD313" s="1">
        <v>975.85</v>
      </c>
      <c r="AE313" s="1">
        <v>945</v>
      </c>
      <c r="AF313" s="1">
        <v>952.65</v>
      </c>
      <c r="AG313" s="1">
        <f>((AF313-AC313)/AC313)</f>
        <v>-1.0285179990649812E-2</v>
      </c>
      <c r="AK313" s="14">
        <v>44742</v>
      </c>
      <c r="AL313" s="1">
        <v>5031.6499999999996</v>
      </c>
      <c r="AM313" s="1">
        <v>5031.6499999999996</v>
      </c>
      <c r="AN313" s="1">
        <v>4950</v>
      </c>
      <c r="AO313" s="1">
        <v>4988.1499999999996</v>
      </c>
      <c r="AP313" s="1">
        <f>((AO313-AL313)/AL313)</f>
        <v>-8.6452754066757426E-3</v>
      </c>
    </row>
    <row r="314" spans="1:42">
      <c r="A314" s="14">
        <v>44741</v>
      </c>
      <c r="B314" s="1">
        <v>653.9</v>
      </c>
      <c r="C314" s="1">
        <v>653.9</v>
      </c>
      <c r="D314" s="1">
        <v>641.79999999999995</v>
      </c>
      <c r="E314" s="1">
        <v>644.5</v>
      </c>
      <c r="F314" s="1">
        <f>(((E314-B314)/B314)*100)</f>
        <v>-1.4375286741091877</v>
      </c>
      <c r="J314" s="14">
        <v>44741</v>
      </c>
      <c r="K314" s="1">
        <v>420.9</v>
      </c>
      <c r="L314" s="1">
        <v>427.45</v>
      </c>
      <c r="M314" s="1">
        <v>418.55</v>
      </c>
      <c r="N314" s="1">
        <v>423.95</v>
      </c>
      <c r="O314" s="1">
        <f>((N314-K314)/K314)</f>
        <v>7.2463768115942299E-3</v>
      </c>
      <c r="S314" s="14">
        <v>44741</v>
      </c>
      <c r="T314" s="1">
        <v>2600.0500000000002</v>
      </c>
      <c r="U314" s="1">
        <v>2655.35</v>
      </c>
      <c r="V314" s="1">
        <v>2574.65</v>
      </c>
      <c r="W314" s="1">
        <v>2580.4499999999998</v>
      </c>
      <c r="X314" s="1">
        <f>((W314-T314)/T314)</f>
        <v>-7.5383165708353154E-3</v>
      </c>
      <c r="AB314" s="14">
        <v>44741</v>
      </c>
      <c r="AC314" s="1">
        <v>924</v>
      </c>
      <c r="AD314" s="1">
        <v>968</v>
      </c>
      <c r="AE314" s="1">
        <v>924</v>
      </c>
      <c r="AF314" s="1">
        <v>963.35</v>
      </c>
      <c r="AG314" s="1">
        <f>((AF314-AC314)/AC314)</f>
        <v>4.258658008658011E-2</v>
      </c>
      <c r="AK314" s="14">
        <v>44741</v>
      </c>
      <c r="AL314" s="1">
        <v>5027</v>
      </c>
      <c r="AM314" s="1">
        <v>5045.75</v>
      </c>
      <c r="AN314" s="1">
        <v>4974.1499999999996</v>
      </c>
      <c r="AO314" s="1">
        <v>5026.8500000000004</v>
      </c>
      <c r="AP314" s="1">
        <f>((AO314-AL314)/AL314)</f>
        <v>-2.9838870101379789E-5</v>
      </c>
    </row>
    <row r="315" spans="1:42">
      <c r="A315" s="14">
        <v>44740</v>
      </c>
      <c r="B315" s="1">
        <v>656.25</v>
      </c>
      <c r="C315" s="1">
        <v>665.6</v>
      </c>
      <c r="D315" s="1">
        <v>647.9</v>
      </c>
      <c r="E315" s="1">
        <v>655.4</v>
      </c>
      <c r="F315" s="1">
        <f>(((E315-B315)/B315)*100)</f>
        <v>-0.12952380952381298</v>
      </c>
      <c r="J315" s="14">
        <v>44740</v>
      </c>
      <c r="K315" s="1">
        <v>421.35</v>
      </c>
      <c r="L315" s="1">
        <v>423.95</v>
      </c>
      <c r="M315" s="1">
        <v>416.3</v>
      </c>
      <c r="N315" s="1">
        <v>418.85</v>
      </c>
      <c r="O315" s="1">
        <f>((N315-K315)/K315)</f>
        <v>-5.9333096000949324E-3</v>
      </c>
      <c r="S315" s="14">
        <v>44740</v>
      </c>
      <c r="T315" s="1">
        <v>2592.35</v>
      </c>
      <c r="U315" s="1">
        <v>2646</v>
      </c>
      <c r="V315" s="1">
        <v>2586.85</v>
      </c>
      <c r="W315" s="1">
        <v>2627.05</v>
      </c>
      <c r="X315" s="1">
        <f>((W315-T315)/T315)</f>
        <v>1.3385538218219096E-2</v>
      </c>
      <c r="AB315" s="14">
        <v>44740</v>
      </c>
      <c r="AC315" s="1">
        <v>938.5</v>
      </c>
      <c r="AD315" s="1">
        <v>948</v>
      </c>
      <c r="AE315" s="1">
        <v>932.45</v>
      </c>
      <c r="AF315" s="1">
        <v>938.2</v>
      </c>
      <c r="AG315" s="1">
        <f>((AF315-AC315)/AC315)</f>
        <v>-3.1965903036755946E-4</v>
      </c>
      <c r="AK315" s="14">
        <v>44740</v>
      </c>
      <c r="AL315" s="1">
        <v>4913.7</v>
      </c>
      <c r="AM315" s="1">
        <v>5041</v>
      </c>
      <c r="AN315" s="1">
        <v>4911.8</v>
      </c>
      <c r="AO315" s="1">
        <v>5028</v>
      </c>
      <c r="AP315" s="1">
        <f>((AO315-AL315)/AL315)</f>
        <v>2.3261493375663998E-2</v>
      </c>
    </row>
    <row r="316" spans="1:42">
      <c r="A316" s="14">
        <v>44739</v>
      </c>
      <c r="B316" s="1">
        <v>641.4</v>
      </c>
      <c r="C316" s="1">
        <v>666.5</v>
      </c>
      <c r="D316" s="1">
        <v>641.4</v>
      </c>
      <c r="E316" s="1">
        <v>656.7</v>
      </c>
      <c r="F316" s="1">
        <f>(((E316-B316)/B316)*100)</f>
        <v>2.3854069223573542</v>
      </c>
      <c r="J316" s="14">
        <v>44739</v>
      </c>
      <c r="K316" s="1">
        <v>419.7</v>
      </c>
      <c r="L316" s="1">
        <v>429.25</v>
      </c>
      <c r="M316" s="1">
        <v>419.7</v>
      </c>
      <c r="N316" s="1">
        <v>423.4</v>
      </c>
      <c r="O316" s="1">
        <f>((N316-K316)/K316)</f>
        <v>8.8158208243983537E-3</v>
      </c>
      <c r="S316" s="14">
        <v>44739</v>
      </c>
      <c r="T316" s="1">
        <v>2601</v>
      </c>
      <c r="U316" s="1">
        <v>2630</v>
      </c>
      <c r="V316" s="1">
        <v>2562.65</v>
      </c>
      <c r="W316" s="1">
        <v>2610.4499999999998</v>
      </c>
      <c r="X316" s="1">
        <f>((W316-T316)/T316)</f>
        <v>3.6332179930795147E-3</v>
      </c>
      <c r="AB316" s="14">
        <v>44739</v>
      </c>
      <c r="AC316" s="1">
        <v>949.9</v>
      </c>
      <c r="AD316" s="1">
        <v>952.75</v>
      </c>
      <c r="AE316" s="1">
        <v>932.1</v>
      </c>
      <c r="AF316" s="1">
        <v>946.8</v>
      </c>
      <c r="AG316" s="1">
        <f>((AF316-AC316)/AC316)</f>
        <v>-3.2635014212022556E-3</v>
      </c>
      <c r="AK316" s="14">
        <v>44739</v>
      </c>
      <c r="AL316" s="1">
        <v>4837.25</v>
      </c>
      <c r="AM316" s="1">
        <v>4998.8</v>
      </c>
      <c r="AN316" s="1">
        <v>4823.8</v>
      </c>
      <c r="AO316" s="1">
        <v>4947.6499999999996</v>
      </c>
      <c r="AP316" s="1">
        <f>((AO316-AL316)/AL316)</f>
        <v>2.2822884903612516E-2</v>
      </c>
    </row>
    <row r="317" spans="1:42">
      <c r="A317" s="14">
        <v>44736</v>
      </c>
      <c r="B317" s="1">
        <v>635</v>
      </c>
      <c r="C317" s="1">
        <v>645</v>
      </c>
      <c r="D317" s="1">
        <v>633.5</v>
      </c>
      <c r="E317" s="1">
        <v>640.65</v>
      </c>
      <c r="F317" s="1">
        <f>(((E317-B317)/B317)*100)</f>
        <v>0.88976377952755559</v>
      </c>
      <c r="J317" s="14">
        <v>44736</v>
      </c>
      <c r="K317" s="1">
        <v>424.9</v>
      </c>
      <c r="L317" s="1">
        <v>424.9</v>
      </c>
      <c r="M317" s="1">
        <v>416.8</v>
      </c>
      <c r="N317" s="1">
        <v>419.7</v>
      </c>
      <c r="O317" s="1">
        <f>((N317-K317)/K317)</f>
        <v>-1.2238173687926545E-2</v>
      </c>
      <c r="S317" s="14">
        <v>44736</v>
      </c>
      <c r="T317" s="1">
        <v>2534.4</v>
      </c>
      <c r="U317" s="1">
        <v>2560</v>
      </c>
      <c r="V317" s="1">
        <v>2512.6</v>
      </c>
      <c r="W317" s="1">
        <v>2547.75</v>
      </c>
      <c r="X317" s="1">
        <f>((W317-T317)/T317)</f>
        <v>5.2675189393939035E-3</v>
      </c>
      <c r="AB317" s="14">
        <v>44736</v>
      </c>
      <c r="AC317" s="1">
        <v>925</v>
      </c>
      <c r="AD317" s="1">
        <v>940.65</v>
      </c>
      <c r="AE317" s="1">
        <v>925</v>
      </c>
      <c r="AF317" s="1">
        <v>932.45</v>
      </c>
      <c r="AG317" s="1">
        <f>((AF317-AC317)/AC317)</f>
        <v>8.0540540540541029E-3</v>
      </c>
      <c r="AK317" s="14">
        <v>44736</v>
      </c>
      <c r="AL317" s="1">
        <v>4843.3999999999996</v>
      </c>
      <c r="AM317" s="1">
        <v>4856.3500000000004</v>
      </c>
      <c r="AN317" s="1">
        <v>4755</v>
      </c>
      <c r="AO317" s="1">
        <v>4765.25</v>
      </c>
      <c r="AP317" s="1">
        <f>((AO317-AL317)/AL317)</f>
        <v>-1.6135359458231746E-2</v>
      </c>
    </row>
    <row r="318" spans="1:42">
      <c r="A318" s="14">
        <v>44735</v>
      </c>
      <c r="B318" s="1">
        <v>612</v>
      </c>
      <c r="C318" s="1">
        <v>635.5</v>
      </c>
      <c r="D318" s="1">
        <v>607.79999999999995</v>
      </c>
      <c r="E318" s="1">
        <v>633.5</v>
      </c>
      <c r="F318" s="1">
        <f>(((E318-B318)/B318)*100)</f>
        <v>3.5130718954248366</v>
      </c>
      <c r="J318" s="14">
        <v>44735</v>
      </c>
      <c r="K318" s="1">
        <v>414.8</v>
      </c>
      <c r="L318" s="1">
        <v>417.3</v>
      </c>
      <c r="M318" s="1">
        <v>408.7</v>
      </c>
      <c r="N318" s="1">
        <v>414.35</v>
      </c>
      <c r="O318" s="1">
        <f>((N318-K318)/K318)</f>
        <v>-1.0848601735776004E-3</v>
      </c>
      <c r="S318" s="14">
        <v>44735</v>
      </c>
      <c r="T318" s="1">
        <v>2500</v>
      </c>
      <c r="U318" s="1">
        <v>2562.25</v>
      </c>
      <c r="V318" s="1">
        <v>2488.6999999999998</v>
      </c>
      <c r="W318" s="1">
        <v>2522.5</v>
      </c>
      <c r="X318" s="1">
        <f>((W318-T318)/T318)</f>
        <v>8.9999999999999993E-3</v>
      </c>
      <c r="AB318" s="14">
        <v>44735</v>
      </c>
      <c r="AC318" s="1">
        <v>918.7</v>
      </c>
      <c r="AD318" s="1">
        <v>945.25</v>
      </c>
      <c r="AE318" s="1">
        <v>912.5</v>
      </c>
      <c r="AF318" s="1">
        <v>921.4</v>
      </c>
      <c r="AG318" s="1">
        <f>((AF318-AC318)/AC318)</f>
        <v>2.9389354522694369E-3</v>
      </c>
      <c r="AK318" s="14">
        <v>44735</v>
      </c>
      <c r="AL318" s="1">
        <v>4885.3</v>
      </c>
      <c r="AM318" s="1">
        <v>4902</v>
      </c>
      <c r="AN318" s="1">
        <v>4816.5</v>
      </c>
      <c r="AO318" s="1">
        <v>4844.05</v>
      </c>
      <c r="AP318" s="1">
        <f>((AO318-AL318)/AL318)</f>
        <v>-8.4436984422655726E-3</v>
      </c>
    </row>
    <row r="319" spans="1:42">
      <c r="A319" s="14">
        <v>44734</v>
      </c>
      <c r="B319" s="1">
        <v>649.9</v>
      </c>
      <c r="C319" s="1">
        <v>651.45000000000005</v>
      </c>
      <c r="D319" s="1">
        <v>611</v>
      </c>
      <c r="E319" s="1">
        <v>613.5</v>
      </c>
      <c r="F319" s="1">
        <f>(((E319-B319)/B319)*100)</f>
        <v>-5.6008616710263084</v>
      </c>
      <c r="J319" s="14">
        <v>44734</v>
      </c>
      <c r="K319" s="1">
        <v>433</v>
      </c>
      <c r="L319" s="1">
        <v>433</v>
      </c>
      <c r="M319" s="1">
        <v>406.55</v>
      </c>
      <c r="N319" s="1">
        <v>409.55</v>
      </c>
      <c r="O319" s="1">
        <f>((N319-K319)/K319)</f>
        <v>-5.4157043879907593E-2</v>
      </c>
      <c r="S319" s="14">
        <v>44734</v>
      </c>
      <c r="T319" s="1">
        <v>2545</v>
      </c>
      <c r="U319" s="1">
        <v>2545</v>
      </c>
      <c r="V319" s="1">
        <v>2462.85</v>
      </c>
      <c r="W319" s="1">
        <v>2488.25</v>
      </c>
      <c r="X319" s="1">
        <f>((W319-T319)/T319)</f>
        <v>-2.2298624754420432E-2</v>
      </c>
      <c r="AB319" s="14">
        <v>44734</v>
      </c>
      <c r="AC319" s="1">
        <v>925.05</v>
      </c>
      <c r="AD319" s="1">
        <v>933.7</v>
      </c>
      <c r="AE319" s="1">
        <v>920.25</v>
      </c>
      <c r="AF319" s="1">
        <v>925.45</v>
      </c>
      <c r="AG319" s="1">
        <f>((AF319-AC319)/AC319)</f>
        <v>4.3240905896988374E-4</v>
      </c>
      <c r="AK319" s="14">
        <v>44734</v>
      </c>
      <c r="AL319" s="1">
        <v>5002.45</v>
      </c>
      <c r="AM319" s="1">
        <v>5002.45</v>
      </c>
      <c r="AN319" s="1">
        <v>4805</v>
      </c>
      <c r="AO319" s="1">
        <v>4866.7</v>
      </c>
      <c r="AP319" s="1">
        <f>((AO319-AL319)/AL319)</f>
        <v>-2.7136703015522394E-2</v>
      </c>
    </row>
    <row r="320" spans="1:42">
      <c r="A320" s="14">
        <v>44733</v>
      </c>
      <c r="B320" s="1">
        <v>642</v>
      </c>
      <c r="C320" s="1">
        <v>656.75</v>
      </c>
      <c r="D320" s="1">
        <v>642</v>
      </c>
      <c r="E320" s="1">
        <v>654.1</v>
      </c>
      <c r="F320" s="1">
        <f>(((E320-B320)/B320)*100)</f>
        <v>1.8847352024922153</v>
      </c>
      <c r="J320" s="14">
        <v>44733</v>
      </c>
      <c r="K320" s="1">
        <v>422</v>
      </c>
      <c r="L320" s="1">
        <v>433.95</v>
      </c>
      <c r="M320" s="1">
        <v>422</v>
      </c>
      <c r="N320" s="1">
        <v>430.95</v>
      </c>
      <c r="O320" s="1">
        <f>((N320-K320)/K320)</f>
        <v>2.1208530805687176E-2</v>
      </c>
      <c r="S320" s="14">
        <v>44733</v>
      </c>
      <c r="T320" s="1">
        <v>2482.65</v>
      </c>
      <c r="U320" s="1">
        <v>2556.3000000000002</v>
      </c>
      <c r="V320" s="1">
        <v>2477.9</v>
      </c>
      <c r="W320" s="1">
        <v>2546.6999999999998</v>
      </c>
      <c r="X320" s="1">
        <f>((W320-T320)/T320)</f>
        <v>2.5799045374901707E-2</v>
      </c>
      <c r="AB320" s="14">
        <v>44733</v>
      </c>
      <c r="AC320" s="1">
        <v>904.5</v>
      </c>
      <c r="AD320" s="1">
        <v>938.7</v>
      </c>
      <c r="AE320" s="1">
        <v>904.5</v>
      </c>
      <c r="AF320" s="1">
        <v>926.55</v>
      </c>
      <c r="AG320" s="1">
        <f>((AF320-AC320)/AC320)</f>
        <v>2.4378109452736267E-2</v>
      </c>
      <c r="AK320" s="14">
        <v>44733</v>
      </c>
      <c r="AL320" s="1">
        <v>4757.55</v>
      </c>
      <c r="AM320" s="1">
        <v>5034</v>
      </c>
      <c r="AN320" s="1">
        <v>4731.3500000000004</v>
      </c>
      <c r="AO320" s="1">
        <v>5009.25</v>
      </c>
      <c r="AP320" s="1">
        <f>((AO320-AL320)/AL320)</f>
        <v>5.290538197181318E-2</v>
      </c>
    </row>
    <row r="321" spans="1:42">
      <c r="A321" s="14">
        <v>44732</v>
      </c>
      <c r="B321" s="1">
        <v>670</v>
      </c>
      <c r="C321" s="1">
        <v>670.4</v>
      </c>
      <c r="D321" s="1">
        <v>630.29999999999995</v>
      </c>
      <c r="E321" s="1">
        <v>639.79999999999995</v>
      </c>
      <c r="F321" s="1">
        <f>(((E321-B321)/B321)*100)</f>
        <v>-4.5074626865671705</v>
      </c>
      <c r="J321" s="14">
        <v>44732</v>
      </c>
      <c r="K321" s="1">
        <v>434.2</v>
      </c>
      <c r="L321" s="1">
        <v>438.7</v>
      </c>
      <c r="M321" s="1">
        <v>413</v>
      </c>
      <c r="N321" s="1">
        <v>418.15</v>
      </c>
      <c r="O321" s="1">
        <f>((N321-K321)/K321)</f>
        <v>-3.6964532473514534E-2</v>
      </c>
      <c r="S321" s="14">
        <v>44732</v>
      </c>
      <c r="T321" s="1">
        <v>2475.5</v>
      </c>
      <c r="U321" s="1">
        <v>2495</v>
      </c>
      <c r="V321" s="1">
        <v>2443.9</v>
      </c>
      <c r="W321" s="1">
        <v>2468.3000000000002</v>
      </c>
      <c r="X321" s="1">
        <f>((W321-T321)/T321)</f>
        <v>-2.9085033326599953E-3</v>
      </c>
      <c r="AB321" s="14">
        <v>44732</v>
      </c>
      <c r="AC321" s="1">
        <v>925</v>
      </c>
      <c r="AD321" s="1">
        <v>930.9</v>
      </c>
      <c r="AE321" s="1">
        <v>887.95</v>
      </c>
      <c r="AF321" s="1">
        <v>904.5</v>
      </c>
      <c r="AG321" s="1">
        <f>((AF321-AC321)/AC321)</f>
        <v>-2.2162162162162161E-2</v>
      </c>
      <c r="AK321" s="14">
        <v>44732</v>
      </c>
      <c r="AL321" s="1">
        <v>4919.95</v>
      </c>
      <c r="AM321" s="1">
        <v>4919.95</v>
      </c>
      <c r="AN321" s="1">
        <v>4710.1000000000004</v>
      </c>
      <c r="AO321" s="1">
        <v>4740.45</v>
      </c>
      <c r="AP321" s="1">
        <f>((AO321-AL321)/AL321)</f>
        <v>-3.6484110610880194E-2</v>
      </c>
    </row>
    <row r="322" spans="1:42">
      <c r="A322" s="14">
        <v>44729</v>
      </c>
      <c r="B322" s="1">
        <v>688</v>
      </c>
      <c r="C322" s="1">
        <v>688</v>
      </c>
      <c r="D322" s="1">
        <v>659.25</v>
      </c>
      <c r="E322" s="1">
        <v>665.25</v>
      </c>
      <c r="F322" s="1">
        <f>(((E322-B322)/B322)*100)</f>
        <v>-3.3066860465116283</v>
      </c>
      <c r="J322" s="14">
        <v>44729</v>
      </c>
      <c r="K322" s="1">
        <v>425.1</v>
      </c>
      <c r="L322" s="1">
        <v>439.95</v>
      </c>
      <c r="M322" s="1">
        <v>425.1</v>
      </c>
      <c r="N322" s="1">
        <v>434.75</v>
      </c>
      <c r="O322" s="1">
        <f>((N322-K322)/K322)</f>
        <v>2.2700541049164847E-2</v>
      </c>
      <c r="S322" s="14">
        <v>44729</v>
      </c>
      <c r="T322" s="1">
        <v>2531.15</v>
      </c>
      <c r="U322" s="1">
        <v>2531.15</v>
      </c>
      <c r="V322" s="1">
        <v>2461</v>
      </c>
      <c r="W322" s="1">
        <v>2474.6</v>
      </c>
      <c r="X322" s="1">
        <f>((W322-T322)/T322)</f>
        <v>-2.2341623372775291E-2</v>
      </c>
      <c r="AB322" s="14">
        <v>44729</v>
      </c>
      <c r="AC322" s="1">
        <v>912.15</v>
      </c>
      <c r="AD322" s="1">
        <v>937.1</v>
      </c>
      <c r="AE322" s="1">
        <v>912.15</v>
      </c>
      <c r="AF322" s="1">
        <v>923.85</v>
      </c>
      <c r="AG322" s="1">
        <f>((AF322-AC322)/AC322)</f>
        <v>1.2826837691169267E-2</v>
      </c>
      <c r="AK322" s="14">
        <v>44729</v>
      </c>
      <c r="AL322" s="1">
        <v>5089</v>
      </c>
      <c r="AM322" s="1">
        <v>5118.7</v>
      </c>
      <c r="AN322" s="1">
        <v>4865</v>
      </c>
      <c r="AO322" s="1">
        <v>4907.8999999999996</v>
      </c>
      <c r="AP322" s="1">
        <f>((AO322-AL322)/AL322)</f>
        <v>-3.5586559245431394E-2</v>
      </c>
    </row>
    <row r="323" spans="1:42">
      <c r="A323" s="14">
        <v>44728</v>
      </c>
      <c r="B323" s="1">
        <v>717.5</v>
      </c>
      <c r="C323" s="1">
        <v>726.65</v>
      </c>
      <c r="D323" s="1">
        <v>680</v>
      </c>
      <c r="E323" s="1">
        <v>682.35</v>
      </c>
      <c r="F323" s="1">
        <f>(((E323-B323)/B323)*100)</f>
        <v>-4.8989547038327492</v>
      </c>
      <c r="J323" s="14">
        <v>44728</v>
      </c>
      <c r="K323" s="1">
        <v>436.2</v>
      </c>
      <c r="L323" s="1">
        <v>440.85</v>
      </c>
      <c r="M323" s="1">
        <v>425.2</v>
      </c>
      <c r="N323" s="1">
        <v>430</v>
      </c>
      <c r="O323" s="1">
        <f>((N323-K323)/K323)</f>
        <v>-1.4213663457129731E-2</v>
      </c>
      <c r="S323" s="14">
        <v>44728</v>
      </c>
      <c r="T323" s="1">
        <v>2610</v>
      </c>
      <c r="U323" s="1">
        <v>2622.35</v>
      </c>
      <c r="V323" s="1">
        <v>2509.5</v>
      </c>
      <c r="W323" s="1">
        <v>2532.6999999999998</v>
      </c>
      <c r="X323" s="1">
        <f>((W323-T323)/T323)</f>
        <v>-2.9616858237547963E-2</v>
      </c>
      <c r="AB323" s="14">
        <v>44728</v>
      </c>
      <c r="AC323" s="1">
        <v>963.15</v>
      </c>
      <c r="AD323" s="1">
        <v>966.15</v>
      </c>
      <c r="AE323" s="1">
        <v>921</v>
      </c>
      <c r="AF323" s="1">
        <v>928.6</v>
      </c>
      <c r="AG323" s="1">
        <f>((AF323-AC323)/AC323)</f>
        <v>-3.5871878731246386E-2</v>
      </c>
      <c r="AK323" s="14">
        <v>44728</v>
      </c>
      <c r="AL323" s="1">
        <v>5030.45</v>
      </c>
      <c r="AM323" s="1">
        <v>5144.3999999999996</v>
      </c>
      <c r="AN323" s="1">
        <v>4948.5</v>
      </c>
      <c r="AO323" s="1">
        <v>5087.1499999999996</v>
      </c>
      <c r="AP323" s="1">
        <f>((AO323-AL323)/AL323)</f>
        <v>1.1271357433231583E-2</v>
      </c>
    </row>
    <row r="324" spans="1:42">
      <c r="A324" s="14">
        <v>44727</v>
      </c>
      <c r="B324" s="1">
        <v>712.05</v>
      </c>
      <c r="C324" s="1">
        <v>723.4</v>
      </c>
      <c r="D324" s="1">
        <v>706.85</v>
      </c>
      <c r="E324" s="1">
        <v>711.65</v>
      </c>
      <c r="F324" s="1">
        <f>(((E324-B324)/B324)*100)</f>
        <v>-5.6175830348989153E-2</v>
      </c>
      <c r="J324" s="14">
        <v>44727</v>
      </c>
      <c r="K324" s="1">
        <v>430.8</v>
      </c>
      <c r="L324" s="1">
        <v>438.25</v>
      </c>
      <c r="M324" s="1">
        <v>428</v>
      </c>
      <c r="N324" s="1">
        <v>430.2</v>
      </c>
      <c r="O324" s="1">
        <f>((N324-K324)/K324)</f>
        <v>-1.3927576601671836E-3</v>
      </c>
      <c r="S324" s="14">
        <v>44727</v>
      </c>
      <c r="T324" s="1">
        <v>2553.35</v>
      </c>
      <c r="U324" s="1">
        <v>2607.6</v>
      </c>
      <c r="V324" s="1">
        <v>2538.0500000000002</v>
      </c>
      <c r="W324" s="1">
        <v>2594.5500000000002</v>
      </c>
      <c r="X324" s="1">
        <f>((W324-T324)/T324)</f>
        <v>1.6135664910803562E-2</v>
      </c>
      <c r="AB324" s="14">
        <v>44727</v>
      </c>
      <c r="AC324" s="1">
        <v>949.8</v>
      </c>
      <c r="AD324" s="1">
        <v>964.15</v>
      </c>
      <c r="AE324" s="1">
        <v>948.65</v>
      </c>
      <c r="AF324" s="1">
        <v>961.5</v>
      </c>
      <c r="AG324" s="1">
        <f>((AF324-AC324)/AC324)</f>
        <v>1.2318382817435298E-2</v>
      </c>
      <c r="AK324" s="14">
        <v>44727</v>
      </c>
      <c r="AL324" s="1">
        <v>5217.1000000000004</v>
      </c>
      <c r="AM324" s="1">
        <v>5217.1000000000004</v>
      </c>
      <c r="AN324" s="1">
        <v>4956.95</v>
      </c>
      <c r="AO324" s="1">
        <v>5019.1499999999996</v>
      </c>
      <c r="AP324" s="1">
        <f>((AO324-AL324)/AL324)</f>
        <v>-3.7942535124877941E-2</v>
      </c>
    </row>
    <row r="325" spans="1:42">
      <c r="A325" s="14">
        <v>44726</v>
      </c>
      <c r="B325" s="1">
        <v>716</v>
      </c>
      <c r="C325" s="1">
        <v>731.2</v>
      </c>
      <c r="D325" s="1">
        <v>712.45</v>
      </c>
      <c r="E325" s="1">
        <v>715.7</v>
      </c>
      <c r="F325" s="1">
        <f>(((E325-B325)/B325)*100)</f>
        <v>-4.1899441340775771E-2</v>
      </c>
      <c r="J325" s="14">
        <v>44726</v>
      </c>
      <c r="K325" s="1">
        <v>439.9</v>
      </c>
      <c r="L325" s="1">
        <v>444.6</v>
      </c>
      <c r="M325" s="1">
        <v>432.15</v>
      </c>
      <c r="N325" s="1">
        <v>434.9</v>
      </c>
      <c r="O325" s="1">
        <f>((N325-K325)/K325)</f>
        <v>-1.1366219595362582E-2</v>
      </c>
      <c r="S325" s="14">
        <v>44726</v>
      </c>
      <c r="T325" s="1">
        <v>2568.1999999999998</v>
      </c>
      <c r="U325" s="1">
        <v>2598.6</v>
      </c>
      <c r="V325" s="1">
        <v>2529.5500000000002</v>
      </c>
      <c r="W325" s="1">
        <v>2540.0500000000002</v>
      </c>
      <c r="X325" s="1">
        <f>((W325-T325)/T325)</f>
        <v>-1.0960984347013331E-2</v>
      </c>
      <c r="AB325" s="14">
        <v>44726</v>
      </c>
      <c r="AC325" s="1">
        <v>920.25</v>
      </c>
      <c r="AD325" s="1">
        <v>947.8</v>
      </c>
      <c r="AE325" s="1">
        <v>915.05</v>
      </c>
      <c r="AF325" s="1">
        <v>943</v>
      </c>
      <c r="AG325" s="1">
        <f>((AF325-AC325)/AC325)</f>
        <v>2.4721543058951374E-2</v>
      </c>
      <c r="AK325" s="14">
        <v>44726</v>
      </c>
      <c r="AL325" s="1">
        <v>5037.6000000000004</v>
      </c>
      <c r="AM325" s="1">
        <v>5189</v>
      </c>
      <c r="AN325" s="1">
        <v>5036.8500000000004</v>
      </c>
      <c r="AO325" s="1">
        <v>5124.3500000000004</v>
      </c>
      <c r="AP325" s="1">
        <f>((AO325-AL325)/AL325)</f>
        <v>1.7220501826266475E-2</v>
      </c>
    </row>
    <row r="326" spans="1:42">
      <c r="A326" s="14">
        <v>44725</v>
      </c>
      <c r="B326" s="1">
        <v>725</v>
      </c>
      <c r="C326" s="1">
        <v>732.35</v>
      </c>
      <c r="D326" s="1">
        <v>720</v>
      </c>
      <c r="E326" s="1">
        <v>726.4</v>
      </c>
      <c r="F326" s="1">
        <f>(((E326-B326)/B326)*100)</f>
        <v>0.19310344827585893</v>
      </c>
      <c r="J326" s="14">
        <v>44725</v>
      </c>
      <c r="K326" s="1">
        <v>457.7</v>
      </c>
      <c r="L326" s="1">
        <v>457.7</v>
      </c>
      <c r="M326" s="1">
        <v>434.65</v>
      </c>
      <c r="N326" s="1">
        <v>436.2</v>
      </c>
      <c r="O326" s="1">
        <f>((N326-K326)/K326)</f>
        <v>-4.697400043696745E-2</v>
      </c>
      <c r="S326" s="14">
        <v>44725</v>
      </c>
      <c r="T326" s="1">
        <v>2543.4499999999998</v>
      </c>
      <c r="U326" s="1">
        <v>2599.4499999999998</v>
      </c>
      <c r="V326" s="1">
        <v>2537.6</v>
      </c>
      <c r="W326" s="1">
        <v>2590.9</v>
      </c>
      <c r="X326" s="1">
        <f>((W326-T326)/T326)</f>
        <v>1.8655762841809462E-2</v>
      </c>
      <c r="AB326" s="14">
        <v>44725</v>
      </c>
      <c r="AC326" s="1">
        <v>892.35</v>
      </c>
      <c r="AD326" s="1">
        <v>924.95</v>
      </c>
      <c r="AE326" s="1">
        <v>892.35</v>
      </c>
      <c r="AF326" s="1">
        <v>919</v>
      </c>
      <c r="AG326" s="1">
        <f>((AF326-AC326)/AC326)</f>
        <v>2.9864963299153894E-2</v>
      </c>
      <c r="AK326" s="14">
        <v>44725</v>
      </c>
      <c r="AL326" s="1">
        <v>5139.7</v>
      </c>
      <c r="AM326" s="1">
        <v>5139.7</v>
      </c>
      <c r="AN326" s="1">
        <v>5008.3</v>
      </c>
      <c r="AO326" s="1">
        <v>5063</v>
      </c>
      <c r="AP326" s="1">
        <f>((AO326-AL326)/AL326)</f>
        <v>-1.4923049983462035E-2</v>
      </c>
    </row>
    <row r="327" spans="1:42">
      <c r="A327" s="14">
        <v>44722</v>
      </c>
      <c r="B327" s="1">
        <v>723.9</v>
      </c>
      <c r="C327" s="1">
        <v>745</v>
      </c>
      <c r="D327" s="1">
        <v>723.9</v>
      </c>
      <c r="E327" s="1">
        <v>734.05</v>
      </c>
      <c r="F327" s="1">
        <f>(((E327-B327)/B327)*100)</f>
        <v>1.4021273656582369</v>
      </c>
      <c r="J327" s="14">
        <v>44722</v>
      </c>
      <c r="K327" s="1">
        <v>466</v>
      </c>
      <c r="L327" s="1">
        <v>473.85</v>
      </c>
      <c r="M327" s="1">
        <v>458.85</v>
      </c>
      <c r="N327" s="1">
        <v>460.95</v>
      </c>
      <c r="O327" s="1">
        <f>((N327-K327)/K327)</f>
        <v>-1.083690987124466E-2</v>
      </c>
      <c r="S327" s="14">
        <v>44722</v>
      </c>
      <c r="T327" s="1">
        <v>2566.5500000000002</v>
      </c>
      <c r="U327" s="1">
        <v>2603.4</v>
      </c>
      <c r="V327" s="1">
        <v>2545.0500000000002</v>
      </c>
      <c r="W327" s="1">
        <v>2581.6</v>
      </c>
      <c r="X327" s="1">
        <f>((W327-T327)/T327)</f>
        <v>5.8639029046773788E-3</v>
      </c>
      <c r="AB327" s="14">
        <v>44722</v>
      </c>
      <c r="AC327" s="1">
        <v>926.45</v>
      </c>
      <c r="AD327" s="1">
        <v>948.7</v>
      </c>
      <c r="AE327" s="1">
        <v>921.1</v>
      </c>
      <c r="AF327" s="1">
        <v>925.9</v>
      </c>
      <c r="AG327" s="1">
        <f>((AF327-AC327)/AC327)</f>
        <v>-5.9366398618389358E-4</v>
      </c>
      <c r="AK327" s="14">
        <v>44722</v>
      </c>
      <c r="AL327" s="1">
        <v>5193.5</v>
      </c>
      <c r="AM327" s="1">
        <v>5263.5</v>
      </c>
      <c r="AN327" s="1">
        <v>5160</v>
      </c>
      <c r="AO327" s="1">
        <v>5188.2</v>
      </c>
      <c r="AP327" s="1">
        <f>((AO327-AL327)/AL327)</f>
        <v>-1.0205064022335963E-3</v>
      </c>
    </row>
    <row r="328" spans="1:42">
      <c r="A328" s="14">
        <v>44721</v>
      </c>
      <c r="B328" s="1">
        <v>735.9</v>
      </c>
      <c r="C328" s="1">
        <v>750.75</v>
      </c>
      <c r="D328" s="1">
        <v>727.1</v>
      </c>
      <c r="E328" s="1">
        <v>748.2</v>
      </c>
      <c r="F328" s="1">
        <f>(((E328-B328)/B328)*100)</f>
        <v>1.6714227476559409</v>
      </c>
      <c r="J328" s="14">
        <v>44721</v>
      </c>
      <c r="K328" s="1">
        <v>476</v>
      </c>
      <c r="L328" s="1">
        <v>477.35</v>
      </c>
      <c r="M328" s="1">
        <v>466.45</v>
      </c>
      <c r="N328" s="1">
        <v>472.55</v>
      </c>
      <c r="O328" s="1">
        <f>((N328-K328)/K328)</f>
        <v>-7.2478991596638415E-3</v>
      </c>
      <c r="S328" s="14">
        <v>44721</v>
      </c>
      <c r="T328" s="1">
        <v>2578.75</v>
      </c>
      <c r="U328" s="1">
        <v>2616.5500000000002</v>
      </c>
      <c r="V328" s="1">
        <v>2566.4</v>
      </c>
      <c r="W328" s="1">
        <v>2588.4499999999998</v>
      </c>
      <c r="X328" s="1">
        <f>((W328-T328)/T328)</f>
        <v>3.7615123606397744E-3</v>
      </c>
      <c r="AB328" s="14">
        <v>44721</v>
      </c>
      <c r="AC328" s="1">
        <v>923.75</v>
      </c>
      <c r="AD328" s="1">
        <v>943</v>
      </c>
      <c r="AE328" s="1">
        <v>917</v>
      </c>
      <c r="AF328" s="1">
        <v>940.2</v>
      </c>
      <c r="AG328" s="1">
        <f>((AF328-AC328)/AC328)</f>
        <v>1.7807848443843081E-2</v>
      </c>
      <c r="AK328" s="14">
        <v>44721</v>
      </c>
      <c r="AL328" s="1">
        <v>5200</v>
      </c>
      <c r="AM328" s="1">
        <v>5259</v>
      </c>
      <c r="AN328" s="1">
        <v>5174.05</v>
      </c>
      <c r="AO328" s="1">
        <v>5229.75</v>
      </c>
      <c r="AP328" s="1">
        <f>((AO328-AL328)/AL328)</f>
        <v>5.7211538461538463E-3</v>
      </c>
    </row>
    <row r="329" spans="1:42">
      <c r="A329" s="14">
        <v>44720</v>
      </c>
      <c r="B329" s="1">
        <v>746</v>
      </c>
      <c r="C329" s="1">
        <v>747.8</v>
      </c>
      <c r="D329" s="1">
        <v>730</v>
      </c>
      <c r="E329" s="1">
        <v>734.85</v>
      </c>
      <c r="F329" s="1">
        <f>(((E329-B329)/B329)*100)</f>
        <v>-1.4946380697050907</v>
      </c>
      <c r="J329" s="14">
        <v>44720</v>
      </c>
      <c r="K329" s="1">
        <v>477</v>
      </c>
      <c r="L329" s="1">
        <v>485</v>
      </c>
      <c r="M329" s="1">
        <v>471.45</v>
      </c>
      <c r="N329" s="1">
        <v>475.85</v>
      </c>
      <c r="O329" s="1">
        <f>((N329-K329)/K329)</f>
        <v>-2.4109014675051934E-3</v>
      </c>
      <c r="S329" s="14">
        <v>44720</v>
      </c>
      <c r="T329" s="1">
        <v>2603.65</v>
      </c>
      <c r="U329" s="1">
        <v>2673</v>
      </c>
      <c r="V329" s="1">
        <v>2562.0500000000002</v>
      </c>
      <c r="W329" s="1">
        <v>2597.15</v>
      </c>
      <c r="X329" s="1">
        <f>((W329-T329)/T329)</f>
        <v>-2.4964953046684463E-3</v>
      </c>
      <c r="AB329" s="14">
        <v>44720</v>
      </c>
      <c r="AC329" s="1">
        <v>941</v>
      </c>
      <c r="AD329" s="1">
        <v>944.3</v>
      </c>
      <c r="AE329" s="1">
        <v>917</v>
      </c>
      <c r="AF329" s="1">
        <v>925.8</v>
      </c>
      <c r="AG329" s="1">
        <f>((AF329-AC329)/AC329)</f>
        <v>-1.6153028692879965E-2</v>
      </c>
      <c r="AK329" s="14">
        <v>44720</v>
      </c>
      <c r="AL329" s="1">
        <v>5277.65</v>
      </c>
      <c r="AM329" s="1">
        <v>5292</v>
      </c>
      <c r="AN329" s="1">
        <v>5150</v>
      </c>
      <c r="AO329" s="1">
        <v>5194.25</v>
      </c>
      <c r="AP329" s="1">
        <f>((AO329-AL329)/AL329)</f>
        <v>-1.5802487849705768E-2</v>
      </c>
    </row>
    <row r="330" spans="1:42">
      <c r="A330" s="14">
        <v>44719</v>
      </c>
      <c r="B330" s="1">
        <v>779.5</v>
      </c>
      <c r="C330" s="1">
        <v>779.5</v>
      </c>
      <c r="D330" s="1">
        <v>742.5</v>
      </c>
      <c r="E330" s="1">
        <v>745.9</v>
      </c>
      <c r="F330" s="1">
        <f>(((E330-B330)/B330)*100)</f>
        <v>-4.3104554201411194</v>
      </c>
      <c r="J330" s="14">
        <v>44719</v>
      </c>
      <c r="K330" s="1">
        <v>488.9</v>
      </c>
      <c r="L330" s="1">
        <v>489.8</v>
      </c>
      <c r="M330" s="1">
        <v>470.75</v>
      </c>
      <c r="N330" s="1">
        <v>474.8</v>
      </c>
      <c r="O330" s="1">
        <f>((N330-K330)/K330)</f>
        <v>-2.8840253630599236E-2</v>
      </c>
      <c r="S330" s="14">
        <v>44719</v>
      </c>
      <c r="T330" s="1">
        <v>2630.6</v>
      </c>
      <c r="U330" s="1">
        <v>2646.35</v>
      </c>
      <c r="V330" s="1">
        <v>2575.0500000000002</v>
      </c>
      <c r="W330" s="1">
        <v>2598.1</v>
      </c>
      <c r="X330" s="1">
        <f>((W330-T330)/T330)</f>
        <v>-1.2354595909678402E-2</v>
      </c>
      <c r="AB330" s="14">
        <v>44719</v>
      </c>
      <c r="AC330" s="1">
        <v>969</v>
      </c>
      <c r="AD330" s="1">
        <v>969</v>
      </c>
      <c r="AE330" s="1">
        <v>938.65</v>
      </c>
      <c r="AF330" s="1">
        <v>941.5</v>
      </c>
      <c r="AG330" s="1">
        <f>((AF330-AC330)/AC330)</f>
        <v>-2.8379772961816305E-2</v>
      </c>
      <c r="AK330" s="14">
        <v>44719</v>
      </c>
      <c r="AL330" s="1">
        <v>5313.25</v>
      </c>
      <c r="AM330" s="1">
        <v>5325.85</v>
      </c>
      <c r="AN330" s="1">
        <v>5263</v>
      </c>
      <c r="AO330" s="1">
        <v>5282.95</v>
      </c>
      <c r="AP330" s="1">
        <f>((AO330-AL330)/AL330)</f>
        <v>-5.7027243212723249E-3</v>
      </c>
    </row>
    <row r="331" spans="1:42">
      <c r="A331" s="14">
        <v>44718</v>
      </c>
      <c r="B331" s="1">
        <v>777.3</v>
      </c>
      <c r="C331" s="1">
        <v>781</v>
      </c>
      <c r="D331" s="1">
        <v>764.5</v>
      </c>
      <c r="E331" s="1">
        <v>779</v>
      </c>
      <c r="F331" s="1">
        <f>(((E331-B331)/B331)*100)</f>
        <v>0.21870577640551209</v>
      </c>
      <c r="J331" s="14">
        <v>44718</v>
      </c>
      <c r="K331" s="1">
        <v>469</v>
      </c>
      <c r="L331" s="1">
        <v>491.8</v>
      </c>
      <c r="M331" s="1">
        <v>457.75</v>
      </c>
      <c r="N331" s="1">
        <v>483.7</v>
      </c>
      <c r="O331" s="1">
        <f>((N331-K331)/K331)</f>
        <v>3.1343283582089529E-2</v>
      </c>
      <c r="S331" s="14">
        <v>44718</v>
      </c>
      <c r="T331" s="1">
        <v>2699</v>
      </c>
      <c r="U331" s="1">
        <v>2707.55</v>
      </c>
      <c r="V331" s="1">
        <v>2624</v>
      </c>
      <c r="W331" s="1">
        <v>2678.85</v>
      </c>
      <c r="X331" s="1">
        <f>((W331-T331)/T331)</f>
        <v>-7.4657280474250062E-3</v>
      </c>
      <c r="AB331" s="14">
        <v>44718</v>
      </c>
      <c r="AC331" s="1">
        <v>944.15</v>
      </c>
      <c r="AD331" s="1">
        <v>977</v>
      </c>
      <c r="AE331" s="1">
        <v>938.65</v>
      </c>
      <c r="AF331" s="1">
        <v>964.35</v>
      </c>
      <c r="AG331" s="1">
        <f>((AF331-AC331)/AC331)</f>
        <v>2.1394905470529097E-2</v>
      </c>
      <c r="AK331" s="14">
        <v>44718</v>
      </c>
      <c r="AL331" s="1">
        <v>5339.55</v>
      </c>
      <c r="AM331" s="1">
        <v>5347</v>
      </c>
      <c r="AN331" s="1">
        <v>5300.9</v>
      </c>
      <c r="AO331" s="1">
        <v>5307.75</v>
      </c>
      <c r="AP331" s="1">
        <f>((AO331-AL331)/AL331)</f>
        <v>-5.9555580526449194E-3</v>
      </c>
    </row>
    <row r="332" spans="1:42">
      <c r="A332" s="14">
        <v>44715</v>
      </c>
      <c r="B332" s="1">
        <v>780</v>
      </c>
      <c r="C332" s="1">
        <v>782.15</v>
      </c>
      <c r="D332" s="1">
        <v>766.75</v>
      </c>
      <c r="E332" s="1">
        <v>770.2</v>
      </c>
      <c r="F332" s="1">
        <f>(((E332-B332)/B332)*100)</f>
        <v>-1.2564102564102506</v>
      </c>
      <c r="J332" s="14">
        <v>44715</v>
      </c>
      <c r="K332" s="1">
        <v>473.4</v>
      </c>
      <c r="L332" s="1">
        <v>475.45</v>
      </c>
      <c r="M332" s="1">
        <v>443</v>
      </c>
      <c r="N332" s="1">
        <v>461.45</v>
      </c>
      <c r="O332" s="1">
        <f>((N332-K332)/K332)</f>
        <v>-2.5242923531896892E-2</v>
      </c>
      <c r="S332" s="14">
        <v>44715</v>
      </c>
      <c r="T332" s="1">
        <v>2711.9</v>
      </c>
      <c r="U332" s="1">
        <v>2748.2</v>
      </c>
      <c r="V332" s="1">
        <v>2681.25</v>
      </c>
      <c r="W332" s="1">
        <v>2686.25</v>
      </c>
      <c r="X332" s="1">
        <f>((W332-T332)/T332)</f>
        <v>-9.4583133596371875E-3</v>
      </c>
      <c r="AB332" s="14">
        <v>44715</v>
      </c>
      <c r="AC332" s="1">
        <v>960</v>
      </c>
      <c r="AD332" s="1">
        <v>969.65</v>
      </c>
      <c r="AE332" s="1">
        <v>934.25</v>
      </c>
      <c r="AF332" s="1">
        <v>944.1</v>
      </c>
      <c r="AG332" s="1">
        <f>((AF332-AC332)/AC332)</f>
        <v>-1.6562499999999977E-2</v>
      </c>
      <c r="AK332" s="14">
        <v>44715</v>
      </c>
      <c r="AL332" s="1">
        <v>5342.85</v>
      </c>
      <c r="AM332" s="1">
        <v>5395.95</v>
      </c>
      <c r="AN332" s="1">
        <v>5326.95</v>
      </c>
      <c r="AO332" s="1">
        <v>5350.8</v>
      </c>
      <c r="AP332" s="1">
        <f>((AO332-AL332)/AL332)</f>
        <v>1.4879699037030456E-3</v>
      </c>
    </row>
    <row r="333" spans="1:42">
      <c r="A333" s="14">
        <v>44714</v>
      </c>
      <c r="B333" s="1">
        <v>787</v>
      </c>
      <c r="C333" s="1">
        <v>787.4</v>
      </c>
      <c r="D333" s="1">
        <v>769.4</v>
      </c>
      <c r="E333" s="1">
        <v>775.3</v>
      </c>
      <c r="F333" s="1">
        <f>(((E333-B333)/B333)*100)</f>
        <v>-1.4866581956798024</v>
      </c>
      <c r="J333" s="14">
        <v>44714</v>
      </c>
      <c r="K333" s="1">
        <v>475</v>
      </c>
      <c r="L333" s="1">
        <v>477.95</v>
      </c>
      <c r="M333" s="1">
        <v>465</v>
      </c>
      <c r="N333" s="1">
        <v>471.25</v>
      </c>
      <c r="O333" s="1">
        <f>((N333-K333)/K333)</f>
        <v>-7.8947368421052634E-3</v>
      </c>
      <c r="S333" s="14">
        <v>44714</v>
      </c>
      <c r="T333" s="1">
        <v>2747.5</v>
      </c>
      <c r="U333" s="1">
        <v>2747.5</v>
      </c>
      <c r="V333" s="1">
        <v>2642.95</v>
      </c>
      <c r="W333" s="1">
        <v>2700.85</v>
      </c>
      <c r="X333" s="1">
        <f>((W333-T333)/T333)</f>
        <v>-1.6979071883530514E-2</v>
      </c>
      <c r="AB333" s="14">
        <v>44714</v>
      </c>
      <c r="AC333" s="1">
        <v>968</v>
      </c>
      <c r="AD333" s="1">
        <v>984.2</v>
      </c>
      <c r="AE333" s="1">
        <v>915.4</v>
      </c>
      <c r="AF333" s="1">
        <v>953.05</v>
      </c>
      <c r="AG333" s="1">
        <f>((AF333-AC333)/AC333)</f>
        <v>-1.5444214876033105E-2</v>
      </c>
      <c r="AK333" s="14">
        <v>44714</v>
      </c>
      <c r="AL333" s="1">
        <v>5360</v>
      </c>
      <c r="AM333" s="1">
        <v>5360</v>
      </c>
      <c r="AN333" s="1">
        <v>5223.45</v>
      </c>
      <c r="AO333" s="1">
        <v>5311.15</v>
      </c>
      <c r="AP333" s="1">
        <f>((AO333-AL333)/AL333)</f>
        <v>-9.1138059701493211E-3</v>
      </c>
    </row>
    <row r="334" spans="1:42">
      <c r="A334" s="14">
        <v>44713</v>
      </c>
      <c r="B334" s="1">
        <v>778</v>
      </c>
      <c r="C334" s="1">
        <v>784.45</v>
      </c>
      <c r="D334" s="1">
        <v>775.35</v>
      </c>
      <c r="E334" s="1">
        <v>780.15</v>
      </c>
      <c r="F334" s="1">
        <f>(((E334-B334)/B334)*100)</f>
        <v>0.27634961439588396</v>
      </c>
      <c r="J334" s="14">
        <v>44713</v>
      </c>
      <c r="K334" s="1">
        <v>473</v>
      </c>
      <c r="L334" s="1">
        <v>488.95</v>
      </c>
      <c r="M334" s="1">
        <v>468.25</v>
      </c>
      <c r="N334" s="1">
        <v>473.65</v>
      </c>
      <c r="O334" s="1">
        <f>((N334-K334)/K334)</f>
        <v>1.3742071881606285E-3</v>
      </c>
      <c r="S334" s="14">
        <v>44713</v>
      </c>
      <c r="T334" s="1">
        <v>2780</v>
      </c>
      <c r="U334" s="1">
        <v>2785.65</v>
      </c>
      <c r="V334" s="1">
        <v>2705</v>
      </c>
      <c r="W334" s="1">
        <v>2731.6</v>
      </c>
      <c r="X334" s="1">
        <f>((W334-T334)/T334)</f>
        <v>-1.7410071942446075E-2</v>
      </c>
      <c r="AB334" s="14">
        <v>44713</v>
      </c>
      <c r="AC334" s="1">
        <v>939.15</v>
      </c>
      <c r="AD334" s="1">
        <v>966</v>
      </c>
      <c r="AE334" s="1">
        <v>939.15</v>
      </c>
      <c r="AF334" s="1">
        <v>963.25</v>
      </c>
      <c r="AG334" s="1">
        <f>((AF334-AC334)/AC334)</f>
        <v>2.5661502422403261E-2</v>
      </c>
      <c r="AK334" s="14">
        <v>44713</v>
      </c>
      <c r="AL334" s="1">
        <v>5397.9</v>
      </c>
      <c r="AM334" s="1">
        <v>5446.8</v>
      </c>
      <c r="AN334" s="1">
        <v>5223.45</v>
      </c>
      <c r="AO334" s="1">
        <v>5246.1</v>
      </c>
      <c r="AP334" s="1">
        <f>((AO334-AL334)/AL334)</f>
        <v>-2.8122047462902106E-2</v>
      </c>
    </row>
    <row r="335" spans="1:42">
      <c r="A335" s="14">
        <v>44712</v>
      </c>
      <c r="B335" s="1">
        <v>782.6</v>
      </c>
      <c r="C335" s="1">
        <v>791.1</v>
      </c>
      <c r="D335" s="1">
        <v>775.25</v>
      </c>
      <c r="E335" s="1">
        <v>779.7</v>
      </c>
      <c r="F335" s="1">
        <f>(((E335-B335)/B335)*100)</f>
        <v>-0.37055967288525138</v>
      </c>
      <c r="J335" s="14">
        <v>44712</v>
      </c>
      <c r="K335" s="1">
        <v>444.9</v>
      </c>
      <c r="L335" s="1">
        <v>472.4</v>
      </c>
      <c r="M335" s="1">
        <v>441</v>
      </c>
      <c r="N335" s="1">
        <v>463.05</v>
      </c>
      <c r="O335" s="1">
        <f>((N335-K335)/K335)</f>
        <v>4.0795684423466025E-2</v>
      </c>
      <c r="S335" s="14">
        <v>44712</v>
      </c>
      <c r="T335" s="1">
        <v>2746.95</v>
      </c>
      <c r="U335" s="1">
        <v>2815</v>
      </c>
      <c r="V335" s="1">
        <v>2692.65</v>
      </c>
      <c r="W335" s="1">
        <v>2762</v>
      </c>
      <c r="X335" s="1">
        <f>((W335-T335)/T335)</f>
        <v>5.4788037641748787E-3</v>
      </c>
      <c r="AB335" s="14">
        <v>44712</v>
      </c>
      <c r="AC335" s="1">
        <v>956.7</v>
      </c>
      <c r="AD335" s="1">
        <v>957</v>
      </c>
      <c r="AE335" s="1">
        <v>939.85</v>
      </c>
      <c r="AF335" s="1">
        <v>943.15</v>
      </c>
      <c r="AG335" s="1">
        <f>((AF335-AC335)/AC335)</f>
        <v>-1.4163269572488833E-2</v>
      </c>
      <c r="AK335" s="14">
        <v>44712</v>
      </c>
      <c r="AL335" s="1">
        <v>5249.9</v>
      </c>
      <c r="AM335" s="1">
        <v>5445.2</v>
      </c>
      <c r="AN335" s="1">
        <v>5249.9</v>
      </c>
      <c r="AO335" s="1">
        <v>5397.1</v>
      </c>
      <c r="AP335" s="1">
        <f>((AO335-AL335)/AL335)</f>
        <v>2.8038629307225039E-2</v>
      </c>
    </row>
    <row r="336" spans="1:42">
      <c r="A336" s="14">
        <v>44711</v>
      </c>
      <c r="B336" s="1">
        <v>769</v>
      </c>
      <c r="C336" s="1">
        <v>787.4</v>
      </c>
      <c r="D336" s="1">
        <v>762.15</v>
      </c>
      <c r="E336" s="1">
        <v>782.6</v>
      </c>
      <c r="F336" s="1">
        <f>(((E336-B336)/B336)*100)</f>
        <v>1.7685305591677531</v>
      </c>
      <c r="J336" s="14">
        <v>44711</v>
      </c>
      <c r="K336" s="1">
        <v>443.35</v>
      </c>
      <c r="L336" s="1">
        <v>447.5</v>
      </c>
      <c r="M336" s="1">
        <v>435.65</v>
      </c>
      <c r="N336" s="1">
        <v>439.95</v>
      </c>
      <c r="O336" s="1">
        <f>((N336-K336)/K336)</f>
        <v>-7.668884628397505E-3</v>
      </c>
      <c r="S336" s="14">
        <v>44711</v>
      </c>
      <c r="T336" s="1">
        <v>2700</v>
      </c>
      <c r="U336" s="1">
        <v>2746.1</v>
      </c>
      <c r="V336" s="1">
        <v>2676.1</v>
      </c>
      <c r="W336" s="1">
        <v>2719.5</v>
      </c>
      <c r="X336" s="1">
        <f>((W336-T336)/T336)</f>
        <v>7.2222222222222219E-3</v>
      </c>
      <c r="AB336" s="14">
        <v>44711</v>
      </c>
      <c r="AC336" s="1">
        <v>945</v>
      </c>
      <c r="AD336" s="1">
        <v>959.1</v>
      </c>
      <c r="AE336" s="1">
        <v>944.1</v>
      </c>
      <c r="AF336" s="1">
        <v>952</v>
      </c>
      <c r="AG336" s="1">
        <f>((AF336-AC336)/AC336)</f>
        <v>7.4074074074074077E-3</v>
      </c>
      <c r="AK336" s="14">
        <v>44711</v>
      </c>
      <c r="AL336" s="1">
        <v>5139</v>
      </c>
      <c r="AM336" s="1">
        <v>5355</v>
      </c>
      <c r="AN336" s="1">
        <v>5064.95</v>
      </c>
      <c r="AO336" s="1">
        <v>5296.8</v>
      </c>
      <c r="AP336" s="1">
        <f>((AO336-AL336)/AL336)</f>
        <v>3.0706363105662614E-2</v>
      </c>
    </row>
    <row r="337" spans="1:42">
      <c r="A337" s="14">
        <v>44708</v>
      </c>
      <c r="B337" s="1">
        <v>748</v>
      </c>
      <c r="C337" s="1">
        <v>762.7</v>
      </c>
      <c r="D337" s="1">
        <v>746.6</v>
      </c>
      <c r="E337" s="1">
        <v>757.2</v>
      </c>
      <c r="F337" s="1">
        <f>(((E337-B337)/B337)*100)</f>
        <v>1.2299465240641774</v>
      </c>
      <c r="J337" s="14">
        <v>44708</v>
      </c>
      <c r="K337" s="1">
        <v>431.2</v>
      </c>
      <c r="L337" s="1">
        <v>449.65</v>
      </c>
      <c r="M337" s="1">
        <v>431.2</v>
      </c>
      <c r="N337" s="1">
        <v>437.75</v>
      </c>
      <c r="O337" s="1">
        <f>((N337-K337)/K337)</f>
        <v>1.5190166975881289E-2</v>
      </c>
      <c r="S337" s="14">
        <v>44708</v>
      </c>
      <c r="T337" s="1">
        <v>2617.0500000000002</v>
      </c>
      <c r="U337" s="1">
        <v>2689</v>
      </c>
      <c r="V337" s="1">
        <v>2617.0500000000002</v>
      </c>
      <c r="W337" s="1">
        <v>2671.4</v>
      </c>
      <c r="X337" s="1">
        <f>((W337-T337)/T337)</f>
        <v>2.0767658241149348E-2</v>
      </c>
      <c r="AB337" s="14">
        <v>44708</v>
      </c>
      <c r="AC337" s="1">
        <v>935</v>
      </c>
      <c r="AD337" s="1">
        <v>941.4</v>
      </c>
      <c r="AE337" s="1">
        <v>921.1</v>
      </c>
      <c r="AF337" s="1">
        <v>938.85</v>
      </c>
      <c r="AG337" s="1">
        <f>((AF337-AC337)/AC337)</f>
        <v>4.117647058823554E-3</v>
      </c>
      <c r="AK337" s="14">
        <v>44708</v>
      </c>
      <c r="AL337" s="1">
        <v>5060.3</v>
      </c>
      <c r="AM337" s="1">
        <v>5092</v>
      </c>
      <c r="AN337" s="1">
        <v>5009</v>
      </c>
      <c r="AO337" s="1">
        <v>5077.8500000000004</v>
      </c>
      <c r="AP337" s="1">
        <f>((AO337-AL337)/AL337)</f>
        <v>3.4681738236863784E-3</v>
      </c>
    </row>
    <row r="338" spans="1:42">
      <c r="A338" s="14">
        <v>44707</v>
      </c>
      <c r="B338" s="1">
        <v>758.55</v>
      </c>
      <c r="C338" s="1">
        <v>765.45</v>
      </c>
      <c r="D338" s="1">
        <v>733.25</v>
      </c>
      <c r="E338" s="1">
        <v>747.3</v>
      </c>
      <c r="F338" s="1">
        <f>(((E338-B338)/B338)*100)</f>
        <v>-1.4830927427328455</v>
      </c>
      <c r="J338" s="14">
        <v>44707</v>
      </c>
      <c r="K338" s="1">
        <v>418</v>
      </c>
      <c r="L338" s="1">
        <v>436.55</v>
      </c>
      <c r="M338" s="1">
        <v>415.8</v>
      </c>
      <c r="N338" s="1">
        <v>432.5</v>
      </c>
      <c r="O338" s="1">
        <f>((N338-K338)/K338)</f>
        <v>3.4688995215311005E-2</v>
      </c>
      <c r="S338" s="14">
        <v>44707</v>
      </c>
      <c r="T338" s="1">
        <v>2570.1</v>
      </c>
      <c r="U338" s="1">
        <v>2620.35</v>
      </c>
      <c r="V338" s="1">
        <v>2520.5500000000002</v>
      </c>
      <c r="W338" s="1">
        <v>2609.65</v>
      </c>
      <c r="X338" s="1">
        <f>((W338-T338)/T338)</f>
        <v>1.5388506283802257E-2</v>
      </c>
      <c r="AB338" s="14">
        <v>44707</v>
      </c>
      <c r="AC338" s="1">
        <v>910</v>
      </c>
      <c r="AD338" s="1">
        <v>924.35</v>
      </c>
      <c r="AE338" s="1">
        <v>882</v>
      </c>
      <c r="AF338" s="1">
        <v>919.3</v>
      </c>
      <c r="AG338" s="1">
        <f>((AF338-AC338)/AC338)</f>
        <v>1.0219780219780169E-2</v>
      </c>
      <c r="AK338" s="14">
        <v>44707</v>
      </c>
      <c r="AL338" s="1">
        <v>4951.25</v>
      </c>
      <c r="AM338" s="1">
        <v>5045.2</v>
      </c>
      <c r="AN338" s="1">
        <v>4864.05</v>
      </c>
      <c r="AO338" s="1">
        <v>5003.2</v>
      </c>
      <c r="AP338" s="1">
        <f>((AO338-AL338)/AL338)</f>
        <v>1.0492299924261513E-2</v>
      </c>
    </row>
    <row r="339" spans="1:42">
      <c r="A339" s="14">
        <v>44706</v>
      </c>
      <c r="B339" s="1">
        <v>789</v>
      </c>
      <c r="C339" s="1">
        <v>797.4</v>
      </c>
      <c r="D339" s="1">
        <v>758.5</v>
      </c>
      <c r="E339" s="1">
        <v>763.6</v>
      </c>
      <c r="F339" s="1">
        <f>(((E339-B339)/B339)*100)</f>
        <v>-3.2192648922686917</v>
      </c>
      <c r="J339" s="14">
        <v>44706</v>
      </c>
      <c r="K339" s="1">
        <v>439</v>
      </c>
      <c r="L339" s="1">
        <v>440.25</v>
      </c>
      <c r="M339" s="1">
        <v>416.35</v>
      </c>
      <c r="N339" s="1">
        <v>423.05</v>
      </c>
      <c r="O339" s="1">
        <f>((N339-K339)/K339)</f>
        <v>-3.6332574031890635E-2</v>
      </c>
      <c r="S339" s="14">
        <v>44706</v>
      </c>
      <c r="T339" s="1">
        <v>2635.85</v>
      </c>
      <c r="U339" s="1">
        <v>2658.55</v>
      </c>
      <c r="V339" s="1">
        <v>2561.65</v>
      </c>
      <c r="W339" s="1">
        <v>2580</v>
      </c>
      <c r="X339" s="1">
        <f>((W339-T339)/T339)</f>
        <v>-2.1188610884534366E-2</v>
      </c>
      <c r="AB339" s="14">
        <v>44706</v>
      </c>
      <c r="AC339" s="1">
        <v>979.5</v>
      </c>
      <c r="AD339" s="1">
        <v>984.8</v>
      </c>
      <c r="AE339" s="1">
        <v>876.95</v>
      </c>
      <c r="AF339" s="1">
        <v>897.1</v>
      </c>
      <c r="AG339" s="1">
        <f>((AF339-AC339)/AC339)</f>
        <v>-8.4124553343542602E-2</v>
      </c>
      <c r="AK339" s="14">
        <v>44706</v>
      </c>
      <c r="AL339" s="1">
        <v>4990</v>
      </c>
      <c r="AM339" s="1">
        <v>5078.55</v>
      </c>
      <c r="AN339" s="1">
        <v>4915</v>
      </c>
      <c r="AO339" s="1">
        <v>4968.8999999999996</v>
      </c>
      <c r="AP339" s="1">
        <f>((AO339-AL339)/AL339)</f>
        <v>-4.2284569138277281E-3</v>
      </c>
    </row>
    <row r="340" spans="1:42">
      <c r="A340" s="14">
        <v>44705</v>
      </c>
      <c r="B340" s="1">
        <v>781</v>
      </c>
      <c r="C340" s="1">
        <v>798.8</v>
      </c>
      <c r="D340" s="1">
        <v>781</v>
      </c>
      <c r="E340" s="1">
        <v>793</v>
      </c>
      <c r="F340" s="1">
        <f>(((E340-B340)/B340)*100)</f>
        <v>1.5364916773367476</v>
      </c>
      <c r="J340" s="14">
        <v>44705</v>
      </c>
      <c r="K340" s="1">
        <v>446.25</v>
      </c>
      <c r="L340" s="1">
        <v>446.25</v>
      </c>
      <c r="M340" s="1">
        <v>433.8</v>
      </c>
      <c r="N340" s="1">
        <v>435.75</v>
      </c>
      <c r="O340" s="1">
        <f>((N340-K340)/K340)</f>
        <v>-2.3529411764705882E-2</v>
      </c>
      <c r="S340" s="14">
        <v>44705</v>
      </c>
      <c r="T340" s="1">
        <v>2630</v>
      </c>
      <c r="U340" s="1">
        <v>2672.95</v>
      </c>
      <c r="V340" s="1">
        <v>2602.1</v>
      </c>
      <c r="W340" s="1">
        <v>2636.45</v>
      </c>
      <c r="X340" s="1">
        <f>((W340-T340)/T340)</f>
        <v>2.4524714828896648E-3</v>
      </c>
      <c r="AB340" s="14">
        <v>44705</v>
      </c>
      <c r="AC340" s="1">
        <v>933</v>
      </c>
      <c r="AD340" s="1">
        <v>977.05</v>
      </c>
      <c r="AE340" s="1">
        <v>933</v>
      </c>
      <c r="AF340" s="1">
        <v>972.5</v>
      </c>
      <c r="AG340" s="1">
        <f>((AF340-AC340)/AC340)</f>
        <v>4.2336548767416937E-2</v>
      </c>
      <c r="AK340" s="14">
        <v>44705</v>
      </c>
      <c r="AL340" s="1">
        <v>4711.05</v>
      </c>
      <c r="AM340" s="1">
        <v>4843.3999999999996</v>
      </c>
      <c r="AN340" s="1">
        <v>4703.6499999999996</v>
      </c>
      <c r="AO340" s="1">
        <v>4737.55</v>
      </c>
      <c r="AP340" s="1">
        <f>((AO340-AL340)/AL340)</f>
        <v>5.6250729667483889E-3</v>
      </c>
    </row>
    <row r="341" spans="1:42">
      <c r="A341" s="14">
        <v>44704</v>
      </c>
      <c r="B341" s="1">
        <v>805.3</v>
      </c>
      <c r="C341" s="1">
        <v>814.9</v>
      </c>
      <c r="D341" s="1">
        <v>789</v>
      </c>
      <c r="E341" s="1">
        <v>790.95</v>
      </c>
      <c r="F341" s="1">
        <f>(((E341-B341)/B341)*100)</f>
        <v>-1.7819446169129405</v>
      </c>
      <c r="J341" s="14">
        <v>44704</v>
      </c>
      <c r="K341" s="1">
        <v>448</v>
      </c>
      <c r="L341" s="1">
        <v>450</v>
      </c>
      <c r="M341" s="1">
        <v>435.3</v>
      </c>
      <c r="N341" s="1">
        <v>438.25</v>
      </c>
      <c r="O341" s="1">
        <f>((N341-K341)/K341)</f>
        <v>-2.1763392857142856E-2</v>
      </c>
      <c r="S341" s="14">
        <v>44704</v>
      </c>
      <c r="T341" s="1">
        <v>2636.25</v>
      </c>
      <c r="U341" s="1">
        <v>2709.15</v>
      </c>
      <c r="V341" s="1">
        <v>2601.1</v>
      </c>
      <c r="W341" s="1">
        <v>2642.7</v>
      </c>
      <c r="X341" s="1">
        <f>((W341-T341)/T341)</f>
        <v>2.4466571834992198E-3</v>
      </c>
      <c r="AB341" s="14">
        <v>44704</v>
      </c>
      <c r="AC341" s="1">
        <v>949.85</v>
      </c>
      <c r="AD341" s="1">
        <v>949.85</v>
      </c>
      <c r="AE341" s="1">
        <v>925.15</v>
      </c>
      <c r="AF341" s="1">
        <v>931.55</v>
      </c>
      <c r="AG341" s="1">
        <f>((AF341-AC341)/AC341)</f>
        <v>-1.9266199926304226E-2</v>
      </c>
      <c r="AK341" s="14">
        <v>44704</v>
      </c>
      <c r="AL341" s="1">
        <v>4700.05</v>
      </c>
      <c r="AM341" s="1">
        <v>4766.8999999999996</v>
      </c>
      <c r="AN341" s="1">
        <v>4699.05</v>
      </c>
      <c r="AO341" s="1">
        <v>4748.3</v>
      </c>
      <c r="AP341" s="1">
        <f>((AO341-AL341)/AL341)</f>
        <v>1.0265848235657068E-2</v>
      </c>
    </row>
    <row r="342" spans="1:42">
      <c r="A342" s="14">
        <v>44701</v>
      </c>
      <c r="B342" s="1">
        <v>818</v>
      </c>
      <c r="C342" s="1">
        <v>827.3</v>
      </c>
      <c r="D342" s="1">
        <v>804</v>
      </c>
      <c r="E342" s="1">
        <v>808.05</v>
      </c>
      <c r="F342" s="1">
        <f>(((E342-B342)/B342)*100)</f>
        <v>-1.2163814180929151</v>
      </c>
      <c r="J342" s="14">
        <v>44701</v>
      </c>
      <c r="K342" s="1">
        <v>444</v>
      </c>
      <c r="L342" s="1">
        <v>448</v>
      </c>
      <c r="M342" s="1">
        <v>438.35</v>
      </c>
      <c r="N342" s="1">
        <v>441.75</v>
      </c>
      <c r="O342" s="1">
        <f>((N342-K342)/K342)</f>
        <v>-5.0675675675675678E-3</v>
      </c>
      <c r="S342" s="14">
        <v>44701</v>
      </c>
      <c r="T342" s="1">
        <v>2675.5</v>
      </c>
      <c r="U342" s="1">
        <v>2689.3</v>
      </c>
      <c r="V342" s="1">
        <v>2602.1</v>
      </c>
      <c r="W342" s="1">
        <v>2617.1</v>
      </c>
      <c r="X342" s="1">
        <f>((W342-T342)/T342)</f>
        <v>-2.1827695757802315E-2</v>
      </c>
      <c r="AB342" s="14">
        <v>44701</v>
      </c>
      <c r="AC342" s="1">
        <v>924.8</v>
      </c>
      <c r="AD342" s="1">
        <v>934.4</v>
      </c>
      <c r="AE342" s="1">
        <v>912.8</v>
      </c>
      <c r="AF342" s="1">
        <v>931.35</v>
      </c>
      <c r="AG342" s="1">
        <f>((AF342-AC342)/AC342)</f>
        <v>7.0826124567474787E-3</v>
      </c>
      <c r="AK342" s="14">
        <v>44701</v>
      </c>
      <c r="AL342" s="1">
        <v>4758.3</v>
      </c>
      <c r="AM342" s="1">
        <v>4769.2</v>
      </c>
      <c r="AN342" s="1">
        <v>4660.95</v>
      </c>
      <c r="AO342" s="1">
        <v>4685.75</v>
      </c>
      <c r="AP342" s="1">
        <f>((AO342-AL342)/AL342)</f>
        <v>-1.5247042010802216E-2</v>
      </c>
    </row>
    <row r="343" spans="1:42">
      <c r="A343" s="14">
        <v>44700</v>
      </c>
      <c r="B343" s="1">
        <v>801.5</v>
      </c>
      <c r="C343" s="1">
        <v>816.05</v>
      </c>
      <c r="D343" s="1">
        <v>801.5</v>
      </c>
      <c r="E343" s="1">
        <v>814.1</v>
      </c>
      <c r="F343" s="1">
        <f>(((E343-B343)/B343)*100)</f>
        <v>1.5720524017467277</v>
      </c>
      <c r="J343" s="14">
        <v>44700</v>
      </c>
      <c r="K343" s="1">
        <v>438.9</v>
      </c>
      <c r="L343" s="1">
        <v>440</v>
      </c>
      <c r="M343" s="1">
        <v>433.15</v>
      </c>
      <c r="N343" s="1">
        <v>437.3</v>
      </c>
      <c r="O343" s="1">
        <f>((N343-K343)/K343)</f>
        <v>-3.6454773296877786E-3</v>
      </c>
      <c r="S343" s="14">
        <v>44700</v>
      </c>
      <c r="T343" s="1">
        <v>2600</v>
      </c>
      <c r="U343" s="1">
        <v>2718.5</v>
      </c>
      <c r="V343" s="1">
        <v>2556.1999999999998</v>
      </c>
      <c r="W343" s="1">
        <v>2669.65</v>
      </c>
      <c r="X343" s="1">
        <f>((W343-T343)/T343)</f>
        <v>2.6788461538461573E-2</v>
      </c>
      <c r="AB343" s="14">
        <v>44700</v>
      </c>
      <c r="AC343" s="1">
        <v>913.05</v>
      </c>
      <c r="AD343" s="1">
        <v>920</v>
      </c>
      <c r="AE343" s="1">
        <v>895.1</v>
      </c>
      <c r="AF343" s="1">
        <v>907.75</v>
      </c>
      <c r="AG343" s="1">
        <f>((AF343-AC343)/AC343)</f>
        <v>-5.8047204424729803E-3</v>
      </c>
      <c r="AK343" s="14">
        <v>44700</v>
      </c>
      <c r="AL343" s="1">
        <v>4750</v>
      </c>
      <c r="AM343" s="1">
        <v>4830</v>
      </c>
      <c r="AN343" s="1">
        <v>4511.8</v>
      </c>
      <c r="AO343" s="1">
        <v>4729.95</v>
      </c>
      <c r="AP343" s="1">
        <f>((AO343-AL343)/AL343)</f>
        <v>-4.2210526315789856E-3</v>
      </c>
    </row>
    <row r="344" spans="1:42">
      <c r="A344" s="14">
        <v>44699</v>
      </c>
      <c r="B344" s="1">
        <v>820</v>
      </c>
      <c r="C344" s="1">
        <v>826.95</v>
      </c>
      <c r="D344" s="1">
        <v>809.7</v>
      </c>
      <c r="E344" s="1">
        <v>821.65</v>
      </c>
      <c r="F344" s="1">
        <f>(((E344-B344)/B344)*100)</f>
        <v>0.20121951219511919</v>
      </c>
      <c r="J344" s="14">
        <v>44699</v>
      </c>
      <c r="K344" s="1">
        <v>457</v>
      </c>
      <c r="L344" s="1">
        <v>458.65</v>
      </c>
      <c r="M344" s="1">
        <v>439.5</v>
      </c>
      <c r="N344" s="1">
        <v>441.25</v>
      </c>
      <c r="O344" s="1">
        <f>((N344-K344)/K344)</f>
        <v>-3.4463894967177243E-2</v>
      </c>
      <c r="S344" s="14">
        <v>44699</v>
      </c>
      <c r="T344" s="1">
        <v>2550.5</v>
      </c>
      <c r="U344" s="1">
        <v>2640</v>
      </c>
      <c r="V344" s="1">
        <v>2548.9499999999998</v>
      </c>
      <c r="W344" s="1">
        <v>2627.9</v>
      </c>
      <c r="X344" s="1">
        <f>((W344-T344)/T344)</f>
        <v>3.0346990786120406E-2</v>
      </c>
      <c r="AB344" s="14">
        <v>44699</v>
      </c>
      <c r="AC344" s="1">
        <v>950</v>
      </c>
      <c r="AD344" s="1">
        <v>954.2</v>
      </c>
      <c r="AE344" s="1">
        <v>920.1</v>
      </c>
      <c r="AF344" s="1">
        <v>930.05</v>
      </c>
      <c r="AG344" s="1">
        <f>((AF344-AC344)/AC344)</f>
        <v>-2.1000000000000046E-2</v>
      </c>
      <c r="AK344" s="14">
        <v>44699</v>
      </c>
      <c r="AL344" s="1">
        <v>4660</v>
      </c>
      <c r="AM344" s="1">
        <v>4751.95</v>
      </c>
      <c r="AN344" s="1">
        <v>4602</v>
      </c>
      <c r="AO344" s="1">
        <v>4701</v>
      </c>
      <c r="AP344" s="1">
        <f>((AO344-AL344)/AL344)</f>
        <v>8.7982832618025749E-3</v>
      </c>
    </row>
    <row r="345" spans="1:42">
      <c r="A345" s="14">
        <v>44698</v>
      </c>
      <c r="B345" s="1">
        <v>814.8</v>
      </c>
      <c r="C345" s="1">
        <v>819.85</v>
      </c>
      <c r="D345" s="1">
        <v>799.15</v>
      </c>
      <c r="E345" s="1">
        <v>817.45</v>
      </c>
      <c r="F345" s="1">
        <f>(((E345-B345)/B345)*100)</f>
        <v>0.32523318605793949</v>
      </c>
      <c r="J345" s="14">
        <v>44698</v>
      </c>
      <c r="K345" s="1">
        <v>425</v>
      </c>
      <c r="L345" s="1">
        <v>451.2</v>
      </c>
      <c r="M345" s="1">
        <v>421.8</v>
      </c>
      <c r="N345" s="1">
        <v>448.55</v>
      </c>
      <c r="O345" s="1">
        <f>((N345-K345)/K345)</f>
        <v>5.5411764705882383E-2</v>
      </c>
      <c r="S345" s="14">
        <v>44698</v>
      </c>
      <c r="T345" s="1">
        <v>2438.1999999999998</v>
      </c>
      <c r="U345" s="1">
        <v>2541.15</v>
      </c>
      <c r="V345" s="1">
        <v>2399.1</v>
      </c>
      <c r="W345" s="1">
        <v>2522.85</v>
      </c>
      <c r="X345" s="1">
        <f>((W345-T345)/T345)</f>
        <v>3.471823476335005E-2</v>
      </c>
      <c r="AB345" s="14">
        <v>44698</v>
      </c>
      <c r="AC345" s="1">
        <v>899</v>
      </c>
      <c r="AD345" s="1">
        <v>948.8</v>
      </c>
      <c r="AE345" s="1">
        <v>889.7</v>
      </c>
      <c r="AF345" s="1">
        <v>943</v>
      </c>
      <c r="AG345" s="1">
        <f>((AF345-AC345)/AC345)</f>
        <v>4.8943270300333706E-2</v>
      </c>
      <c r="AK345" s="14">
        <v>44698</v>
      </c>
      <c r="AL345" s="1">
        <v>4487.3</v>
      </c>
      <c r="AM345" s="1">
        <v>4766.3500000000004</v>
      </c>
      <c r="AN345" s="1">
        <v>4482</v>
      </c>
      <c r="AO345" s="1">
        <v>4597.45</v>
      </c>
      <c r="AP345" s="1">
        <f>((AO345-AL345)/AL345)</f>
        <v>2.4547055021950755E-2</v>
      </c>
    </row>
    <row r="346" spans="1:42">
      <c r="A346" s="14">
        <v>44697</v>
      </c>
      <c r="B346" s="1">
        <v>790</v>
      </c>
      <c r="C346" s="1">
        <v>806.65</v>
      </c>
      <c r="D346" s="1">
        <v>775.9</v>
      </c>
      <c r="E346" s="1">
        <v>802.05</v>
      </c>
      <c r="F346" s="1">
        <f>(((E346-B346)/B346)*100)</f>
        <v>1.5253164556961967</v>
      </c>
      <c r="J346" s="14">
        <v>44697</v>
      </c>
      <c r="K346" s="1">
        <v>413.9</v>
      </c>
      <c r="L346" s="1">
        <v>425.75</v>
      </c>
      <c r="M346" s="1">
        <v>410.9</v>
      </c>
      <c r="N346" s="1">
        <v>423.15</v>
      </c>
      <c r="O346" s="1">
        <f>((N346-K346)/K346)</f>
        <v>2.234839333172264E-2</v>
      </c>
      <c r="S346" s="14">
        <v>44697</v>
      </c>
      <c r="T346" s="1">
        <v>2453</v>
      </c>
      <c r="U346" s="1">
        <v>2454.35</v>
      </c>
      <c r="V346" s="1">
        <v>2366.5500000000002</v>
      </c>
      <c r="W346" s="1">
        <v>2400.5500000000002</v>
      </c>
      <c r="X346" s="1">
        <f>((W346-T346)/T346)</f>
        <v>-2.1381981247452025E-2</v>
      </c>
      <c r="AB346" s="14">
        <v>44697</v>
      </c>
      <c r="AC346" s="1">
        <v>899.9</v>
      </c>
      <c r="AD346" s="1">
        <v>899.9</v>
      </c>
      <c r="AE346" s="1">
        <v>877.45</v>
      </c>
      <c r="AF346" s="1">
        <v>890.3</v>
      </c>
      <c r="AG346" s="1">
        <f>((AF346-AC346)/AC346)</f>
        <v>-1.0667851983553753E-2</v>
      </c>
      <c r="AK346" s="14">
        <v>44697</v>
      </c>
      <c r="AL346" s="1">
        <v>4527.6000000000004</v>
      </c>
      <c r="AM346" s="1">
        <v>4538.3</v>
      </c>
      <c r="AN346" s="1">
        <v>4415</v>
      </c>
      <c r="AO346" s="1">
        <v>4496.3</v>
      </c>
      <c r="AP346" s="1">
        <f>((AO346-AL346)/AL346)</f>
        <v>-6.9131548723385854E-3</v>
      </c>
    </row>
    <row r="347" spans="1:42">
      <c r="A347" s="14">
        <v>44694</v>
      </c>
      <c r="B347" s="1">
        <v>767.55</v>
      </c>
      <c r="C347" s="1">
        <v>795</v>
      </c>
      <c r="D347" s="1">
        <v>767.55</v>
      </c>
      <c r="E347" s="1">
        <v>782.4</v>
      </c>
      <c r="F347" s="1">
        <f>(((E347-B347)/B347)*100)</f>
        <v>1.9347273793238258</v>
      </c>
      <c r="J347" s="14">
        <v>44694</v>
      </c>
      <c r="K347" s="1">
        <v>419.9</v>
      </c>
      <c r="L347" s="1">
        <v>425.9</v>
      </c>
      <c r="M347" s="1">
        <v>411.7</v>
      </c>
      <c r="N347" s="1">
        <v>415</v>
      </c>
      <c r="O347" s="1">
        <f>((N347-K347)/K347)</f>
        <v>-1.1669445105977561E-2</v>
      </c>
      <c r="S347" s="14">
        <v>44694</v>
      </c>
      <c r="T347" s="1">
        <v>2482</v>
      </c>
      <c r="U347" s="1">
        <v>2482</v>
      </c>
      <c r="V347" s="1">
        <v>2370</v>
      </c>
      <c r="W347" s="1">
        <v>2381.25</v>
      </c>
      <c r="X347" s="1">
        <f>((W347-T347)/T347)</f>
        <v>-4.0592264302981469E-2</v>
      </c>
      <c r="AB347" s="14">
        <v>44694</v>
      </c>
      <c r="AC347" s="1">
        <v>877.15</v>
      </c>
      <c r="AD347" s="1">
        <v>909.15</v>
      </c>
      <c r="AE347" s="1">
        <v>877.15</v>
      </c>
      <c r="AF347" s="1">
        <v>882.2</v>
      </c>
      <c r="AG347" s="1">
        <f>((AF347-AC347)/AC347)</f>
        <v>5.7572821068233122E-3</v>
      </c>
      <c r="AK347" s="14">
        <v>44694</v>
      </c>
      <c r="AL347" s="1">
        <v>4545.3999999999996</v>
      </c>
      <c r="AM347" s="1">
        <v>4605.3</v>
      </c>
      <c r="AN347" s="1">
        <v>4470</v>
      </c>
      <c r="AO347" s="1">
        <v>4516.5</v>
      </c>
      <c r="AP347" s="1">
        <f>((AO347-AL347)/AL347)</f>
        <v>-6.3580762969154834E-3</v>
      </c>
    </row>
    <row r="348" spans="1:42">
      <c r="A348" s="14">
        <v>44693</v>
      </c>
      <c r="B348" s="1">
        <v>790</v>
      </c>
      <c r="C348" s="1">
        <v>790</v>
      </c>
      <c r="D348" s="1">
        <v>753.55</v>
      </c>
      <c r="E348" s="1">
        <v>766.35</v>
      </c>
      <c r="F348" s="1">
        <f>(((E348-B348)/B348)*100)</f>
        <v>-2.9936708860759467</v>
      </c>
      <c r="J348" s="14">
        <v>44693</v>
      </c>
      <c r="K348" s="1">
        <v>405</v>
      </c>
      <c r="L348" s="1">
        <v>419.35</v>
      </c>
      <c r="M348" s="1">
        <v>402.35</v>
      </c>
      <c r="N348" s="1">
        <v>411.85</v>
      </c>
      <c r="O348" s="1">
        <f>((N348-K348)/K348)</f>
        <v>1.6913580246913636E-2</v>
      </c>
      <c r="S348" s="14">
        <v>44693</v>
      </c>
      <c r="T348" s="1">
        <v>2427.1999999999998</v>
      </c>
      <c r="U348" s="1">
        <v>2499.25</v>
      </c>
      <c r="V348" s="1">
        <v>2386.0500000000002</v>
      </c>
      <c r="W348" s="1">
        <v>2409.9</v>
      </c>
      <c r="X348" s="1">
        <f>((W348-T348)/T348)</f>
        <v>-7.1275543836518329E-3</v>
      </c>
      <c r="AB348" s="14">
        <v>44693</v>
      </c>
      <c r="AC348" s="1">
        <v>891</v>
      </c>
      <c r="AD348" s="1">
        <v>901.05</v>
      </c>
      <c r="AE348" s="1">
        <v>864.4</v>
      </c>
      <c r="AF348" s="1">
        <v>872.6</v>
      </c>
      <c r="AG348" s="1">
        <f>((AF348-AC348)/AC348)</f>
        <v>-2.0650953984287294E-2</v>
      </c>
      <c r="AK348" s="14">
        <v>44693</v>
      </c>
      <c r="AL348" s="1">
        <v>4565</v>
      </c>
      <c r="AM348" s="1">
        <v>4600</v>
      </c>
      <c r="AN348" s="1">
        <v>4414.05</v>
      </c>
      <c r="AO348" s="1">
        <v>4544.55</v>
      </c>
      <c r="AP348" s="1">
        <f>((AO348-AL348)/AL348)</f>
        <v>-4.4797371303394997E-3</v>
      </c>
    </row>
    <row r="349" spans="1:42">
      <c r="A349" s="14">
        <v>44692</v>
      </c>
      <c r="B349" s="1">
        <v>800</v>
      </c>
      <c r="C349" s="1">
        <v>812.7</v>
      </c>
      <c r="D349" s="1">
        <v>783</v>
      </c>
      <c r="E349" s="1">
        <v>792.05</v>
      </c>
      <c r="F349" s="1">
        <f>(((E349-B349)/B349)*100)</f>
        <v>-0.99375000000000568</v>
      </c>
      <c r="J349" s="14">
        <v>44692</v>
      </c>
      <c r="K349" s="1">
        <v>419</v>
      </c>
      <c r="L349" s="1">
        <v>422.95</v>
      </c>
      <c r="M349" s="1">
        <v>395.65</v>
      </c>
      <c r="N349" s="1">
        <v>412.1</v>
      </c>
      <c r="O349" s="1">
        <f>((N349-K349)/K349)</f>
        <v>-1.6467780429594219E-2</v>
      </c>
      <c r="S349" s="14">
        <v>44692</v>
      </c>
      <c r="T349" s="1">
        <v>2510.9</v>
      </c>
      <c r="U349" s="1">
        <v>2528.85</v>
      </c>
      <c r="V349" s="1">
        <v>2423.8000000000002</v>
      </c>
      <c r="W349" s="1">
        <v>2457.5500000000002</v>
      </c>
      <c r="X349" s="1">
        <f>((W349-T349)/T349)</f>
        <v>-2.1247361503843206E-2</v>
      </c>
      <c r="AB349" s="14">
        <v>44692</v>
      </c>
      <c r="AC349" s="1">
        <v>895</v>
      </c>
      <c r="AD349" s="1">
        <v>908.7</v>
      </c>
      <c r="AE349" s="1">
        <v>881</v>
      </c>
      <c r="AF349" s="1">
        <v>902.35</v>
      </c>
      <c r="AG349" s="1">
        <f>((AF349-AC349)/AC349)</f>
        <v>8.2122905027933214E-3</v>
      </c>
      <c r="AK349" s="14">
        <v>44692</v>
      </c>
      <c r="AL349" s="1">
        <v>4361.75</v>
      </c>
      <c r="AM349" s="1">
        <v>4634</v>
      </c>
      <c r="AN349" s="1">
        <v>4307.7</v>
      </c>
      <c r="AO349" s="1">
        <v>4554.6499999999996</v>
      </c>
      <c r="AP349" s="1">
        <f>((AO349-AL349)/AL349)</f>
        <v>4.422536825815318E-2</v>
      </c>
    </row>
    <row r="350" spans="1:42">
      <c r="A350" s="14">
        <v>44691</v>
      </c>
      <c r="B350" s="1">
        <v>784</v>
      </c>
      <c r="C350" s="1">
        <v>800.35</v>
      </c>
      <c r="D350" s="1">
        <v>779.1</v>
      </c>
      <c r="E350" s="1">
        <v>789.9</v>
      </c>
      <c r="F350" s="1">
        <f>(((E350-B350)/B350)*100)</f>
        <v>0.75255102040816035</v>
      </c>
      <c r="J350" s="14">
        <v>44691</v>
      </c>
      <c r="K350" s="1">
        <v>421</v>
      </c>
      <c r="L350" s="1">
        <v>437.35</v>
      </c>
      <c r="M350" s="1">
        <v>410</v>
      </c>
      <c r="N350" s="1">
        <v>420.65</v>
      </c>
      <c r="O350" s="1">
        <f>((N350-K350)/K350)</f>
        <v>-8.3135391923995895E-4</v>
      </c>
      <c r="S350" s="14">
        <v>44691</v>
      </c>
      <c r="T350" s="1">
        <v>2540</v>
      </c>
      <c r="U350" s="1">
        <v>2612</v>
      </c>
      <c r="V350" s="1">
        <v>2464.75</v>
      </c>
      <c r="W350" s="1">
        <v>2478.4499999999998</v>
      </c>
      <c r="X350" s="1">
        <f>((W350-T350)/T350)</f>
        <v>-2.4232283464567E-2</v>
      </c>
      <c r="AB350" s="14">
        <v>44691</v>
      </c>
      <c r="AC350" s="1">
        <v>910</v>
      </c>
      <c r="AD350" s="1">
        <v>924.05</v>
      </c>
      <c r="AE350" s="1">
        <v>874.65</v>
      </c>
      <c r="AF350" s="1">
        <v>881.6</v>
      </c>
      <c r="AG350" s="1">
        <f>((AF350-AC350)/AC350)</f>
        <v>-3.1208791208791185E-2</v>
      </c>
      <c r="AK350" s="14">
        <v>44691</v>
      </c>
      <c r="AL350" s="1">
        <v>4513.3</v>
      </c>
      <c r="AM350" s="1">
        <v>4552.7</v>
      </c>
      <c r="AN350" s="1">
        <v>4310</v>
      </c>
      <c r="AO350" s="1">
        <v>4356.8500000000004</v>
      </c>
      <c r="AP350" s="1">
        <f>((AO350-AL350)/AL350)</f>
        <v>-3.4664214654465647E-2</v>
      </c>
    </row>
    <row r="351" spans="1:42">
      <c r="A351" s="14">
        <v>44690</v>
      </c>
      <c r="B351" s="1">
        <v>767</v>
      </c>
      <c r="C351" s="1">
        <v>806.15</v>
      </c>
      <c r="D351" s="1">
        <v>767</v>
      </c>
      <c r="E351" s="1">
        <v>777.55</v>
      </c>
      <c r="F351" s="1">
        <f>(((E351-B351)/B351)*100)</f>
        <v>1.3754889178617933</v>
      </c>
      <c r="J351" s="14">
        <v>44690</v>
      </c>
      <c r="K351" s="1">
        <v>426.55</v>
      </c>
      <c r="L351" s="1">
        <v>442.1</v>
      </c>
      <c r="M351" s="1">
        <v>425.7</v>
      </c>
      <c r="N351" s="1">
        <v>427.3</v>
      </c>
      <c r="O351" s="1">
        <f>((N351-K351)/K351)</f>
        <v>1.7582932833196576E-3</v>
      </c>
      <c r="S351" s="14">
        <v>44690</v>
      </c>
      <c r="T351" s="1">
        <v>2625</v>
      </c>
      <c r="U351" s="1">
        <v>2631.9</v>
      </c>
      <c r="V351" s="1">
        <v>2550</v>
      </c>
      <c r="W351" s="1">
        <v>2554.85</v>
      </c>
      <c r="X351" s="1">
        <f>((W351-T351)/T351)</f>
        <v>-2.6723809523809559E-2</v>
      </c>
      <c r="AB351" s="14">
        <v>44690</v>
      </c>
      <c r="AC351" s="1">
        <v>911.4</v>
      </c>
      <c r="AD351" s="1">
        <v>1002.5</v>
      </c>
      <c r="AE351" s="1">
        <v>892.75</v>
      </c>
      <c r="AF351" s="1">
        <v>903.7</v>
      </c>
      <c r="AG351" s="1">
        <f>((AF351-AC351)/AC351)</f>
        <v>-8.4485407066051486E-3</v>
      </c>
      <c r="AK351" s="14">
        <v>44690</v>
      </c>
      <c r="AL351" s="1">
        <v>4500</v>
      </c>
      <c r="AM351" s="1">
        <v>4594.8</v>
      </c>
      <c r="AN351" s="1">
        <v>4397.3999999999996</v>
      </c>
      <c r="AO351" s="1">
        <v>4510.5</v>
      </c>
      <c r="AP351" s="1">
        <f>((AO351-AL351)/AL351)</f>
        <v>2.3333333333333335E-3</v>
      </c>
    </row>
    <row r="352" spans="1:42">
      <c r="A352" s="14">
        <v>44687</v>
      </c>
      <c r="B352" s="1">
        <v>802.6</v>
      </c>
      <c r="C352" s="1">
        <v>813.15</v>
      </c>
      <c r="D352" s="1">
        <v>779.8</v>
      </c>
      <c r="E352" s="1">
        <v>786.8</v>
      </c>
      <c r="F352" s="1">
        <f>(((E352-B352)/B352)*100)</f>
        <v>-1.9686020433590916</v>
      </c>
      <c r="J352" s="14">
        <v>44687</v>
      </c>
      <c r="K352" s="1">
        <v>437.7</v>
      </c>
      <c r="L352" s="1">
        <v>446.1</v>
      </c>
      <c r="M352" s="1">
        <v>426</v>
      </c>
      <c r="N352" s="1">
        <v>439.85</v>
      </c>
      <c r="O352" s="1">
        <f>((N352-K352)/K352)</f>
        <v>4.9120402101897054E-3</v>
      </c>
      <c r="S352" s="14">
        <v>44687</v>
      </c>
      <c r="T352" s="1">
        <v>2708.05</v>
      </c>
      <c r="U352" s="1">
        <v>2718.5</v>
      </c>
      <c r="V352" s="1">
        <v>2590.35</v>
      </c>
      <c r="W352" s="1">
        <v>2615.4</v>
      </c>
      <c r="X352" s="1">
        <f>((W352-T352)/T352)</f>
        <v>-3.4212809955503069E-2</v>
      </c>
      <c r="AB352" s="14">
        <v>44687</v>
      </c>
      <c r="AC352" s="1">
        <v>910</v>
      </c>
      <c r="AD352" s="1">
        <v>928</v>
      </c>
      <c r="AE352" s="1">
        <v>895.45</v>
      </c>
      <c r="AF352" s="1">
        <v>911.4</v>
      </c>
      <c r="AG352" s="1">
        <f>((AF352-AC352)/AC352)</f>
        <v>1.5384615384615135E-3</v>
      </c>
      <c r="AK352" s="14">
        <v>44687</v>
      </c>
      <c r="AL352" s="1">
        <v>4611</v>
      </c>
      <c r="AM352" s="1">
        <v>4692.7</v>
      </c>
      <c r="AN352" s="1">
        <v>4508.3999999999996</v>
      </c>
      <c r="AO352" s="1">
        <v>4529.6499999999996</v>
      </c>
      <c r="AP352" s="1">
        <f>((AO352-AL352)/AL352)</f>
        <v>-1.7642593797440979E-2</v>
      </c>
    </row>
    <row r="353" spans="1:42">
      <c r="A353" s="14">
        <v>44686</v>
      </c>
      <c r="B353" s="1">
        <v>825.2</v>
      </c>
      <c r="C353" s="1">
        <v>841.1</v>
      </c>
      <c r="D353" s="1">
        <v>819.7</v>
      </c>
      <c r="E353" s="1">
        <v>823.95</v>
      </c>
      <c r="F353" s="1">
        <f>(((E353-B353)/B353)*100)</f>
        <v>-0.15147842947164325</v>
      </c>
      <c r="J353" s="14">
        <v>44686</v>
      </c>
      <c r="K353" s="1">
        <v>455</v>
      </c>
      <c r="L353" s="1">
        <v>464.75</v>
      </c>
      <c r="M353" s="1">
        <v>434.9</v>
      </c>
      <c r="N353" s="1">
        <v>437.95</v>
      </c>
      <c r="O353" s="1">
        <f>((N353-K353)/K353)</f>
        <v>-3.7472527472527495E-2</v>
      </c>
      <c r="S353" s="14">
        <v>44686</v>
      </c>
      <c r="T353" s="1">
        <v>2800</v>
      </c>
      <c r="U353" s="1">
        <v>2825.35</v>
      </c>
      <c r="V353" s="1">
        <v>2724.9</v>
      </c>
      <c r="W353" s="1">
        <v>2731.65</v>
      </c>
      <c r="X353" s="1">
        <f>((W353-T353)/T353)</f>
        <v>-2.4410714285714254E-2</v>
      </c>
      <c r="AB353" s="14">
        <v>44686</v>
      </c>
      <c r="AC353" s="1">
        <v>918</v>
      </c>
      <c r="AD353" s="1">
        <v>924.1</v>
      </c>
      <c r="AE353" s="1">
        <v>906.4</v>
      </c>
      <c r="AF353" s="1">
        <v>912.85</v>
      </c>
      <c r="AG353" s="1">
        <f>((AF353-AC353)/AC353)</f>
        <v>-5.6100217864923502E-3</v>
      </c>
      <c r="AK353" s="14">
        <v>44686</v>
      </c>
      <c r="AL353" s="1">
        <v>4699.8999999999996</v>
      </c>
      <c r="AM353" s="1">
        <v>4753.75</v>
      </c>
      <c r="AN353" s="1">
        <v>4615</v>
      </c>
      <c r="AO353" s="1">
        <v>4632.95</v>
      </c>
      <c r="AP353" s="1">
        <f>((AO353-AL353)/AL353)</f>
        <v>-1.4244983935828385E-2</v>
      </c>
    </row>
    <row r="354" spans="1:42">
      <c r="A354" s="14">
        <v>44685</v>
      </c>
      <c r="B354" s="1">
        <v>830</v>
      </c>
      <c r="C354" s="1">
        <v>848</v>
      </c>
      <c r="D354" s="1">
        <v>817.05</v>
      </c>
      <c r="E354" s="1">
        <v>824.2</v>
      </c>
      <c r="F354" s="1">
        <f>(((E354-B354)/B354)*100)</f>
        <v>-0.69879518072288616</v>
      </c>
      <c r="J354" s="14">
        <v>44685</v>
      </c>
      <c r="K354" s="1">
        <v>443</v>
      </c>
      <c r="L354" s="1">
        <v>476.7</v>
      </c>
      <c r="M354" s="1">
        <v>442</v>
      </c>
      <c r="N354" s="1">
        <v>451.1</v>
      </c>
      <c r="O354" s="1">
        <f>((N354-K354)/K354)</f>
        <v>1.8284424379232556E-2</v>
      </c>
      <c r="S354" s="14">
        <v>44685</v>
      </c>
      <c r="T354" s="1">
        <v>2897.4</v>
      </c>
      <c r="U354" s="1">
        <v>2897.5</v>
      </c>
      <c r="V354" s="1">
        <v>2731.6</v>
      </c>
      <c r="W354" s="1">
        <v>2772.9</v>
      </c>
      <c r="X354" s="1">
        <f>((W354-T354)/T354)</f>
        <v>-4.2969558914889211E-2</v>
      </c>
      <c r="AB354" s="14">
        <v>44685</v>
      </c>
      <c r="AC354" s="1">
        <v>925</v>
      </c>
      <c r="AD354" s="1">
        <v>925</v>
      </c>
      <c r="AE354" s="1">
        <v>895</v>
      </c>
      <c r="AF354" s="1">
        <v>907.75</v>
      </c>
      <c r="AG354" s="1">
        <f>((AF354-AC354)/AC354)</f>
        <v>-1.8648648648648649E-2</v>
      </c>
      <c r="AK354" s="14">
        <v>44685</v>
      </c>
      <c r="AL354" s="1">
        <v>4719.75</v>
      </c>
      <c r="AM354" s="1">
        <v>4766.3500000000004</v>
      </c>
      <c r="AN354" s="1">
        <v>4620.6499999999996</v>
      </c>
      <c r="AO354" s="1">
        <v>4693.3500000000004</v>
      </c>
      <c r="AP354" s="1">
        <f>((AO354-AL354)/AL354)</f>
        <v>-5.5935166057523465E-3</v>
      </c>
    </row>
    <row r="355" spans="1:42">
      <c r="A355" s="14">
        <v>44683</v>
      </c>
      <c r="B355" s="1">
        <v>821.9</v>
      </c>
      <c r="C355" s="1">
        <v>837.2</v>
      </c>
      <c r="D355" s="1">
        <v>813</v>
      </c>
      <c r="E355" s="1">
        <v>829.65</v>
      </c>
      <c r="F355" s="1">
        <f>(((E355-B355)/B355)*100)</f>
        <v>0.94293709697043437</v>
      </c>
      <c r="J355" s="14">
        <v>44683</v>
      </c>
      <c r="K355" s="1">
        <v>430</v>
      </c>
      <c r="L355" s="1">
        <v>440</v>
      </c>
      <c r="M355" s="1">
        <v>422.85</v>
      </c>
      <c r="N355" s="1">
        <v>436.05</v>
      </c>
      <c r="O355" s="1">
        <f>((N355-K355)/K355)</f>
        <v>1.4069767441860491E-2</v>
      </c>
      <c r="S355" s="14">
        <v>44683</v>
      </c>
      <c r="T355" s="1">
        <v>2825.1</v>
      </c>
      <c r="U355" s="1">
        <v>2874.65</v>
      </c>
      <c r="V355" s="1">
        <v>2822.2</v>
      </c>
      <c r="W355" s="1">
        <v>2864.65</v>
      </c>
      <c r="X355" s="1">
        <f>((W355-T355)/T355)</f>
        <v>1.399950444232069E-2</v>
      </c>
      <c r="AB355" s="14">
        <v>44683</v>
      </c>
      <c r="AC355" s="1">
        <v>892.5</v>
      </c>
      <c r="AD355" s="1">
        <v>918.15</v>
      </c>
      <c r="AE355" s="1">
        <v>890</v>
      </c>
      <c r="AF355" s="1">
        <v>912.45</v>
      </c>
      <c r="AG355" s="1">
        <f>((AF355-AC355)/AC355)</f>
        <v>2.2352941176470638E-2</v>
      </c>
      <c r="AK355" s="14">
        <v>44683</v>
      </c>
      <c r="AL355" s="1">
        <v>4639.8</v>
      </c>
      <c r="AM355" s="1">
        <v>4731.95</v>
      </c>
      <c r="AN355" s="1">
        <v>4616.55</v>
      </c>
      <c r="AO355" s="1">
        <v>4685.8500000000004</v>
      </c>
      <c r="AP355" s="1">
        <f>((AO355-AL355)/AL355)</f>
        <v>9.9249967671020695E-3</v>
      </c>
    </row>
    <row r="356" spans="1:42">
      <c r="A356" s="14">
        <v>44680</v>
      </c>
      <c r="B356" s="1">
        <v>830</v>
      </c>
      <c r="C356" s="1">
        <v>833.4</v>
      </c>
      <c r="D356" s="1">
        <v>816.45</v>
      </c>
      <c r="E356" s="1">
        <v>821.9</v>
      </c>
      <c r="F356" s="1">
        <f>(((E356-B356)/B356)*100)</f>
        <v>-0.97590361445783413</v>
      </c>
      <c r="J356" s="14">
        <v>44680</v>
      </c>
      <c r="K356" s="1">
        <v>431.8</v>
      </c>
      <c r="L356" s="1">
        <v>437.15</v>
      </c>
      <c r="M356" s="1">
        <v>425</v>
      </c>
      <c r="N356" s="1">
        <v>429.05</v>
      </c>
      <c r="O356" s="1">
        <f>((N356-K356)/K356)</f>
        <v>-6.3686892079666511E-3</v>
      </c>
      <c r="S356" s="14">
        <v>44680</v>
      </c>
      <c r="T356" s="1">
        <v>2900.3</v>
      </c>
      <c r="U356" s="1">
        <v>2923.15</v>
      </c>
      <c r="V356" s="1">
        <v>2837.35</v>
      </c>
      <c r="W356" s="1">
        <v>2853.1</v>
      </c>
      <c r="X356" s="1">
        <f>((W356-T356)/T356)</f>
        <v>-1.6274178533255274E-2</v>
      </c>
      <c r="AB356" s="14">
        <v>44680</v>
      </c>
      <c r="AC356" s="1">
        <v>908.1</v>
      </c>
      <c r="AD356" s="1">
        <v>919.75</v>
      </c>
      <c r="AE356" s="1">
        <v>888.45</v>
      </c>
      <c r="AF356" s="1">
        <v>893.9</v>
      </c>
      <c r="AG356" s="1">
        <f>((AF356-AC356)/AC356)</f>
        <v>-1.5637044378372475E-2</v>
      </c>
      <c r="AK356" s="14">
        <v>44680</v>
      </c>
      <c r="AL356" s="1">
        <v>4678.3999999999996</v>
      </c>
      <c r="AM356" s="1">
        <v>4688</v>
      </c>
      <c r="AN356" s="1">
        <v>4627.6000000000004</v>
      </c>
      <c r="AO356" s="1">
        <v>4639.8500000000004</v>
      </c>
      <c r="AP356" s="1">
        <f>((AO356-AL356)/AL356)</f>
        <v>-8.2399965800272045E-3</v>
      </c>
    </row>
    <row r="357" spans="1:42">
      <c r="A357" s="14">
        <v>44679</v>
      </c>
      <c r="B357" s="1">
        <v>805.3</v>
      </c>
      <c r="C357" s="1">
        <v>827.55</v>
      </c>
      <c r="D357" s="1">
        <v>804.4</v>
      </c>
      <c r="E357" s="1">
        <v>825.3</v>
      </c>
      <c r="F357" s="1">
        <f>(((E357-B357)/B357)*100)</f>
        <v>2.4835465044082952</v>
      </c>
      <c r="J357" s="14">
        <v>44679</v>
      </c>
      <c r="K357" s="1">
        <v>422.05</v>
      </c>
      <c r="L357" s="1">
        <v>434</v>
      </c>
      <c r="M357" s="1">
        <v>422.05</v>
      </c>
      <c r="N357" s="1">
        <v>427.9</v>
      </c>
      <c r="O357" s="1">
        <f>((N357-K357)/K357)</f>
        <v>1.3860916952967577E-2</v>
      </c>
      <c r="S357" s="14">
        <v>44679</v>
      </c>
      <c r="T357" s="1">
        <v>2830</v>
      </c>
      <c r="U357" s="1">
        <v>2923.8</v>
      </c>
      <c r="V357" s="1">
        <v>2830</v>
      </c>
      <c r="W357" s="1">
        <v>2896.65</v>
      </c>
      <c r="X357" s="1">
        <f>((W357-T357)/T357)</f>
        <v>2.355123674911664E-2</v>
      </c>
      <c r="AB357" s="14">
        <v>44679</v>
      </c>
      <c r="AC357" s="1">
        <v>858.7</v>
      </c>
      <c r="AD357" s="1">
        <v>920.9</v>
      </c>
      <c r="AE357" s="1">
        <v>856.35</v>
      </c>
      <c r="AF357" s="1">
        <v>900.1</v>
      </c>
      <c r="AG357" s="1">
        <f>((AF357-AC357)/AC357)</f>
        <v>4.8212414114358886E-2</v>
      </c>
      <c r="AK357" s="14">
        <v>44679</v>
      </c>
      <c r="AL357" s="1">
        <v>4690</v>
      </c>
      <c r="AM357" s="1">
        <v>4700</v>
      </c>
      <c r="AN357" s="1">
        <v>4661</v>
      </c>
      <c r="AO357" s="1">
        <v>4674.8500000000004</v>
      </c>
      <c r="AP357" s="1">
        <f>((AO357-AL357)/AL357)</f>
        <v>-3.2302771855009884E-3</v>
      </c>
    </row>
    <row r="358" spans="1:42">
      <c r="A358" s="14">
        <v>44678</v>
      </c>
      <c r="B358" s="1">
        <v>804</v>
      </c>
      <c r="C358" s="1">
        <v>810</v>
      </c>
      <c r="D358" s="1">
        <v>794</v>
      </c>
      <c r="E358" s="1">
        <v>797.4</v>
      </c>
      <c r="F358" s="1">
        <f>(((E358-B358)/B358)*100)</f>
        <v>-0.8208955223880624</v>
      </c>
      <c r="J358" s="14">
        <v>44678</v>
      </c>
      <c r="K358" s="1">
        <v>430.5</v>
      </c>
      <c r="L358" s="1">
        <v>430.5</v>
      </c>
      <c r="M358" s="1">
        <v>421.8</v>
      </c>
      <c r="N358" s="1">
        <v>425.7</v>
      </c>
      <c r="O358" s="1">
        <f>((N358-K358)/K358)</f>
        <v>-1.1149825783972151E-2</v>
      </c>
      <c r="S358" s="14">
        <v>44678</v>
      </c>
      <c r="T358" s="1">
        <v>2886</v>
      </c>
      <c r="U358" s="1">
        <v>2886</v>
      </c>
      <c r="V358" s="1">
        <v>2826.75</v>
      </c>
      <c r="W358" s="1">
        <v>2846.2</v>
      </c>
      <c r="X358" s="1">
        <f>((W358-T358)/T358)</f>
        <v>-1.3790713790713853E-2</v>
      </c>
      <c r="AB358" s="14">
        <v>44678</v>
      </c>
      <c r="AC358" s="1">
        <v>849.95</v>
      </c>
      <c r="AD358" s="1">
        <v>856.95</v>
      </c>
      <c r="AE358" s="1">
        <v>835</v>
      </c>
      <c r="AF358" s="1">
        <v>847.35</v>
      </c>
      <c r="AG358" s="1">
        <f>((AF358-AC358)/AC358)</f>
        <v>-3.0590034707924261E-3</v>
      </c>
      <c r="AK358" s="14">
        <v>44678</v>
      </c>
      <c r="AL358" s="1">
        <v>4705</v>
      </c>
      <c r="AM358" s="1">
        <v>4742.8999999999996</v>
      </c>
      <c r="AN358" s="1">
        <v>4674.6499999999996</v>
      </c>
      <c r="AO358" s="1">
        <v>4697.75</v>
      </c>
      <c r="AP358" s="1">
        <f>((AO358-AL358)/AL358)</f>
        <v>-1.5409139213602551E-3</v>
      </c>
    </row>
    <row r="359" spans="1:42">
      <c r="A359" s="14">
        <v>44677</v>
      </c>
      <c r="B359" s="1">
        <v>807.95</v>
      </c>
      <c r="C359" s="1">
        <v>819.3</v>
      </c>
      <c r="D359" s="1">
        <v>807.95</v>
      </c>
      <c r="E359" s="1">
        <v>812.75</v>
      </c>
      <c r="F359" s="1">
        <f>(((E359-B359)/B359)*100)</f>
        <v>0.59409616931740261</v>
      </c>
      <c r="J359" s="14">
        <v>44677</v>
      </c>
      <c r="K359" s="1">
        <v>428</v>
      </c>
      <c r="L359" s="1">
        <v>435.5</v>
      </c>
      <c r="M359" s="1">
        <v>426</v>
      </c>
      <c r="N359" s="1">
        <v>430.55</v>
      </c>
      <c r="O359" s="1">
        <f>((N359-K359)/K359)</f>
        <v>5.9579439252336712E-3</v>
      </c>
      <c r="S359" s="14">
        <v>44677</v>
      </c>
      <c r="T359" s="1">
        <v>2880</v>
      </c>
      <c r="U359" s="1">
        <v>2903.25</v>
      </c>
      <c r="V359" s="1">
        <v>2867.3</v>
      </c>
      <c r="W359" s="1">
        <v>2887.65</v>
      </c>
      <c r="X359" s="1">
        <f>((W359-T359)/T359)</f>
        <v>2.6562500000000314E-3</v>
      </c>
      <c r="AB359" s="14">
        <v>44677</v>
      </c>
      <c r="AC359" s="1">
        <v>834.15</v>
      </c>
      <c r="AD359" s="1">
        <v>848.2</v>
      </c>
      <c r="AE359" s="1">
        <v>828.15</v>
      </c>
      <c r="AF359" s="1">
        <v>846.35</v>
      </c>
      <c r="AG359" s="1">
        <f>((AF359-AC359)/AC359)</f>
        <v>1.4625666846490495E-2</v>
      </c>
      <c r="AK359" s="14">
        <v>44677</v>
      </c>
      <c r="AL359" s="1">
        <v>4773.7</v>
      </c>
      <c r="AM359" s="1">
        <v>4796.95</v>
      </c>
      <c r="AN359" s="1">
        <v>4698</v>
      </c>
      <c r="AO359" s="1">
        <v>4758.6000000000004</v>
      </c>
      <c r="AP359" s="1">
        <f>((AO359-AL359)/AL359)</f>
        <v>-3.1631648406894976E-3</v>
      </c>
    </row>
    <row r="360" spans="1:42">
      <c r="A360" s="14">
        <v>44676</v>
      </c>
      <c r="B360" s="1">
        <v>804.1</v>
      </c>
      <c r="C360" s="1">
        <v>808</v>
      </c>
      <c r="D360" s="1">
        <v>791.25</v>
      </c>
      <c r="E360" s="1">
        <v>802.95</v>
      </c>
      <c r="F360" s="1">
        <f>(((E360-B360)/B360)*100)</f>
        <v>-0.14301703768187754</v>
      </c>
      <c r="J360" s="14">
        <v>44676</v>
      </c>
      <c r="K360" s="1">
        <v>421.85</v>
      </c>
      <c r="L360" s="1">
        <v>431.9</v>
      </c>
      <c r="M360" s="1">
        <v>421.85</v>
      </c>
      <c r="N360" s="1">
        <v>424.4</v>
      </c>
      <c r="O360" s="1">
        <f>((N360-K360)/K360)</f>
        <v>6.0448026549720386E-3</v>
      </c>
      <c r="S360" s="14">
        <v>44676</v>
      </c>
      <c r="T360" s="1">
        <v>2856.85</v>
      </c>
      <c r="U360" s="1">
        <v>2896.05</v>
      </c>
      <c r="V360" s="1">
        <v>2811.9</v>
      </c>
      <c r="W360" s="1">
        <v>2855.65</v>
      </c>
      <c r="X360" s="1">
        <f>((W360-T360)/T360)</f>
        <v>-4.2004305441301369E-4</v>
      </c>
      <c r="AB360" s="14">
        <v>44676</v>
      </c>
      <c r="AC360" s="1">
        <v>816.95</v>
      </c>
      <c r="AD360" s="1">
        <v>832.95</v>
      </c>
      <c r="AE360" s="1">
        <v>810.5</v>
      </c>
      <c r="AF360" s="1">
        <v>828.25</v>
      </c>
      <c r="AG360" s="1">
        <f>((AF360-AC360)/AC360)</f>
        <v>1.3831935858987641E-2</v>
      </c>
      <c r="AK360" s="14">
        <v>44676</v>
      </c>
      <c r="AL360" s="1">
        <v>4825</v>
      </c>
      <c r="AM360" s="1">
        <v>4908.55</v>
      </c>
      <c r="AN360" s="1">
        <v>4748.1000000000004</v>
      </c>
      <c r="AO360" s="1">
        <v>4765.3500000000004</v>
      </c>
      <c r="AP360" s="1">
        <f>((AO360-AL360)/AL360)</f>
        <v>-1.2362694300518059E-2</v>
      </c>
    </row>
    <row r="361" spans="1:42">
      <c r="A361" s="14">
        <v>44673</v>
      </c>
      <c r="B361" s="1">
        <v>826</v>
      </c>
      <c r="C361" s="1">
        <v>827</v>
      </c>
      <c r="D361" s="1">
        <v>812</v>
      </c>
      <c r="E361" s="1">
        <v>817</v>
      </c>
      <c r="F361" s="1">
        <f>(((E361-B361)/B361)*100)</f>
        <v>-1.0895883777239708</v>
      </c>
      <c r="J361" s="14">
        <v>44673</v>
      </c>
      <c r="K361" s="1">
        <v>429</v>
      </c>
      <c r="L361" s="1">
        <v>438</v>
      </c>
      <c r="M361" s="1">
        <v>424.55</v>
      </c>
      <c r="N361" s="1">
        <v>427.3</v>
      </c>
      <c r="O361" s="1">
        <f>((N361-K361)/K361)</f>
        <v>-3.9627039627039362E-3</v>
      </c>
      <c r="S361" s="14">
        <v>44673</v>
      </c>
      <c r="T361" s="1">
        <v>2860</v>
      </c>
      <c r="U361" s="1">
        <v>2916</v>
      </c>
      <c r="V361" s="1">
        <v>2860</v>
      </c>
      <c r="W361" s="1">
        <v>2874.05</v>
      </c>
      <c r="X361" s="1">
        <f>((W361-T361)/T361)</f>
        <v>4.9125874125874758E-3</v>
      </c>
      <c r="AB361" s="14">
        <v>44673</v>
      </c>
      <c r="AC361" s="1">
        <v>835</v>
      </c>
      <c r="AD361" s="1">
        <v>849.8</v>
      </c>
      <c r="AE361" s="1">
        <v>828.8</v>
      </c>
      <c r="AF361" s="1">
        <v>831.4</v>
      </c>
      <c r="AG361" s="1">
        <f>((AF361-AC361)/AC361)</f>
        <v>-4.3113772455090089E-3</v>
      </c>
      <c r="AK361" s="14">
        <v>44673</v>
      </c>
      <c r="AL361" s="1">
        <v>4887.8999999999996</v>
      </c>
      <c r="AM361" s="1">
        <v>4899.6499999999996</v>
      </c>
      <c r="AN361" s="1">
        <v>4827.6499999999996</v>
      </c>
      <c r="AO361" s="1">
        <v>4851.75</v>
      </c>
      <c r="AP361" s="1">
        <f>((AO361-AL361)/AL361)</f>
        <v>-7.3958141533173012E-3</v>
      </c>
    </row>
    <row r="362" spans="1:42">
      <c r="A362" s="14">
        <v>44672</v>
      </c>
      <c r="B362" s="1">
        <v>832.9</v>
      </c>
      <c r="C362" s="1">
        <v>833.85</v>
      </c>
      <c r="D362" s="1">
        <v>821.4</v>
      </c>
      <c r="E362" s="1">
        <v>828.4</v>
      </c>
      <c r="F362" s="1">
        <f>(((E362-B362)/B362)*100)</f>
        <v>-0.54028094609196775</v>
      </c>
      <c r="J362" s="14">
        <v>44672</v>
      </c>
      <c r="K362" s="1">
        <v>422.25</v>
      </c>
      <c r="L362" s="1">
        <v>425.5</v>
      </c>
      <c r="M362" s="1">
        <v>418.6</v>
      </c>
      <c r="N362" s="1">
        <v>419.8</v>
      </c>
      <c r="O362" s="1">
        <f>((N362-K362)/K362)</f>
        <v>-5.8022498519833951E-3</v>
      </c>
      <c r="S362" s="14">
        <v>44672</v>
      </c>
      <c r="T362" s="1">
        <v>2861</v>
      </c>
      <c r="U362" s="1">
        <v>2884.95</v>
      </c>
      <c r="V362" s="1">
        <v>2833.7</v>
      </c>
      <c r="W362" s="1">
        <v>2872.5</v>
      </c>
      <c r="X362" s="1">
        <f>((W362-T362)/T362)</f>
        <v>4.0195735756728412E-3</v>
      </c>
      <c r="AB362" s="14">
        <v>44672</v>
      </c>
      <c r="AC362" s="1">
        <v>833</v>
      </c>
      <c r="AD362" s="1">
        <v>853.95</v>
      </c>
      <c r="AE362" s="1">
        <v>822.3</v>
      </c>
      <c r="AF362" s="1">
        <v>839.8</v>
      </c>
      <c r="AG362" s="1">
        <f>((AF362-AC362)/AC362)</f>
        <v>8.1632653061223942E-3</v>
      </c>
      <c r="AK362" s="14">
        <v>44672</v>
      </c>
      <c r="AL362" s="1">
        <v>4918.1499999999996</v>
      </c>
      <c r="AM362" s="1">
        <v>4928.3500000000004</v>
      </c>
      <c r="AN362" s="1">
        <v>4855.2</v>
      </c>
      <c r="AO362" s="1">
        <v>4873.5</v>
      </c>
      <c r="AP362" s="1">
        <f>((AO362-AL362)/AL362)</f>
        <v>-9.0786169596290562E-3</v>
      </c>
    </row>
    <row r="363" spans="1:42">
      <c r="A363" s="14">
        <v>44671</v>
      </c>
      <c r="B363" s="1">
        <v>810</v>
      </c>
      <c r="C363" s="1">
        <v>827</v>
      </c>
      <c r="D363" s="1">
        <v>808.65</v>
      </c>
      <c r="E363" s="1">
        <v>825.45</v>
      </c>
      <c r="F363" s="1">
        <f>(((E363-B363)/B363)*100)</f>
        <v>1.9074074074074128</v>
      </c>
      <c r="J363" s="14">
        <v>44671</v>
      </c>
      <c r="K363" s="1">
        <v>409</v>
      </c>
      <c r="L363" s="1">
        <v>424.8</v>
      </c>
      <c r="M363" s="1">
        <v>409</v>
      </c>
      <c r="N363" s="1">
        <v>419.95</v>
      </c>
      <c r="O363" s="1">
        <f>((N363-K363)/K363)</f>
        <v>2.6772616136919287E-2</v>
      </c>
      <c r="S363" s="14">
        <v>44671</v>
      </c>
      <c r="T363" s="1">
        <v>2886.35</v>
      </c>
      <c r="U363" s="1">
        <v>2915.3</v>
      </c>
      <c r="V363" s="1">
        <v>2865.1</v>
      </c>
      <c r="W363" s="1">
        <v>2873.9</v>
      </c>
      <c r="X363" s="1">
        <f>((W363-T363)/T363)</f>
        <v>-4.3134062050686223E-3</v>
      </c>
      <c r="AB363" s="14">
        <v>44671</v>
      </c>
      <c r="AC363" s="1">
        <v>837</v>
      </c>
      <c r="AD363" s="1">
        <v>842.95</v>
      </c>
      <c r="AE363" s="1">
        <v>827.55</v>
      </c>
      <c r="AF363" s="1">
        <v>836.95</v>
      </c>
      <c r="AG363" s="1">
        <f>((AF363-AC363)/AC363)</f>
        <v>-5.9737156511295732E-5</v>
      </c>
      <c r="AK363" s="14">
        <v>44671</v>
      </c>
      <c r="AL363" s="1">
        <v>4994</v>
      </c>
      <c r="AM363" s="1">
        <v>4994</v>
      </c>
      <c r="AN363" s="1">
        <v>4879</v>
      </c>
      <c r="AO363" s="1">
        <v>4903.2</v>
      </c>
      <c r="AP363" s="1">
        <f>((AO363-AL363)/AL363)</f>
        <v>-1.8181818181818219E-2</v>
      </c>
    </row>
    <row r="364" spans="1:42">
      <c r="A364" s="14">
        <v>44670</v>
      </c>
      <c r="B364" s="1">
        <v>804.8</v>
      </c>
      <c r="C364" s="1">
        <v>823.9</v>
      </c>
      <c r="D364" s="1">
        <v>800</v>
      </c>
      <c r="E364" s="1">
        <v>805.1</v>
      </c>
      <c r="F364" s="1">
        <f>(((E364-B364)/B364)*100)</f>
        <v>3.7276341948318616E-2</v>
      </c>
      <c r="J364" s="14">
        <v>44670</v>
      </c>
      <c r="K364" s="1">
        <v>427.95</v>
      </c>
      <c r="L364" s="1">
        <v>430.3</v>
      </c>
      <c r="M364" s="1">
        <v>405.2</v>
      </c>
      <c r="N364" s="1">
        <v>416</v>
      </c>
      <c r="O364" s="1">
        <f>((N364-K364)/K364)</f>
        <v>-2.7923822876504238E-2</v>
      </c>
      <c r="S364" s="14">
        <v>44670</v>
      </c>
      <c r="T364" s="1">
        <v>2906</v>
      </c>
      <c r="U364" s="1">
        <v>2981.95</v>
      </c>
      <c r="V364" s="1">
        <v>2865.8</v>
      </c>
      <c r="W364" s="1">
        <v>2886.35</v>
      </c>
      <c r="X364" s="1">
        <f>((W364-T364)/T364)</f>
        <v>-6.7618719889883314E-3</v>
      </c>
      <c r="AB364" s="14">
        <v>44670</v>
      </c>
      <c r="AC364" s="1">
        <v>872</v>
      </c>
      <c r="AD364" s="1">
        <v>872</v>
      </c>
      <c r="AE364" s="1">
        <v>820.05</v>
      </c>
      <c r="AF364" s="1">
        <v>833.9</v>
      </c>
      <c r="AG364" s="1">
        <f>((AF364-AC364)/AC364)</f>
        <v>-4.3692660550458742E-2</v>
      </c>
      <c r="AK364" s="14">
        <v>44670</v>
      </c>
      <c r="AL364" s="1">
        <v>4873.1000000000004</v>
      </c>
      <c r="AM364" s="1">
        <v>4930</v>
      </c>
      <c r="AN364" s="1">
        <v>4843.3500000000004</v>
      </c>
      <c r="AO364" s="1">
        <v>4887.5</v>
      </c>
      <c r="AP364" s="1">
        <f>((AO364-AL364)/AL364)</f>
        <v>2.9549978453139963E-3</v>
      </c>
    </row>
    <row r="365" spans="1:42">
      <c r="A365" s="14">
        <v>44669</v>
      </c>
      <c r="B365" s="1">
        <v>810</v>
      </c>
      <c r="C365" s="1">
        <v>816.8</v>
      </c>
      <c r="D365" s="1">
        <v>792.8</v>
      </c>
      <c r="E365" s="1">
        <v>804.95</v>
      </c>
      <c r="F365" s="1">
        <f>(((E365-B365)/B365)*100)</f>
        <v>-0.62345679012345112</v>
      </c>
      <c r="J365" s="14">
        <v>44669</v>
      </c>
      <c r="K365" s="1">
        <v>433.9</v>
      </c>
      <c r="L365" s="1">
        <v>433.9</v>
      </c>
      <c r="M365" s="1">
        <v>421.75</v>
      </c>
      <c r="N365" s="1">
        <v>424.25</v>
      </c>
      <c r="O365" s="1">
        <f>((N365-K365)/K365)</f>
        <v>-2.2240147499423778E-2</v>
      </c>
      <c r="S365" s="14">
        <v>44669</v>
      </c>
      <c r="T365" s="1">
        <v>2926.2</v>
      </c>
      <c r="U365" s="1">
        <v>2946.8</v>
      </c>
      <c r="V365" s="1">
        <v>2835</v>
      </c>
      <c r="W365" s="1">
        <v>2924.85</v>
      </c>
      <c r="X365" s="1">
        <f>((W365-T365)/T365)</f>
        <v>-4.6134919007583528E-4</v>
      </c>
      <c r="AB365" s="14">
        <v>44669</v>
      </c>
      <c r="AC365" s="1">
        <v>844.7</v>
      </c>
      <c r="AD365" s="1">
        <v>861.9</v>
      </c>
      <c r="AE365" s="1">
        <v>832.75</v>
      </c>
      <c r="AF365" s="1">
        <v>855.95</v>
      </c>
      <c r="AG365" s="1">
        <f>((AF365-AC365)/AC365)</f>
        <v>1.3318337871433644E-2</v>
      </c>
      <c r="AK365" s="14">
        <v>44669</v>
      </c>
      <c r="AL365" s="1">
        <v>4864.8999999999996</v>
      </c>
      <c r="AM365" s="1">
        <v>4881.6000000000004</v>
      </c>
      <c r="AN365" s="1">
        <v>4807.3999999999996</v>
      </c>
      <c r="AO365" s="1">
        <v>4856.3999999999996</v>
      </c>
      <c r="AP365" s="1">
        <f>((AO365-AL365)/AL365)</f>
        <v>-1.7472096034861972E-3</v>
      </c>
    </row>
    <row r="366" spans="1:42">
      <c r="A366" s="14">
        <v>44664</v>
      </c>
      <c r="B366" s="1">
        <v>811.8</v>
      </c>
      <c r="C366" s="1">
        <v>836</v>
      </c>
      <c r="D366" s="1">
        <v>806</v>
      </c>
      <c r="E366" s="1">
        <v>818.8</v>
      </c>
      <c r="F366" s="1">
        <f>(((E366-B366)/B366)*100)</f>
        <v>0.86228135008622819</v>
      </c>
      <c r="J366" s="14">
        <v>44664</v>
      </c>
      <c r="K366" s="1">
        <v>429.9</v>
      </c>
      <c r="L366" s="1">
        <v>435</v>
      </c>
      <c r="M366" s="1">
        <v>426.75</v>
      </c>
      <c r="N366" s="1">
        <v>429.1</v>
      </c>
      <c r="O366" s="1">
        <f>((N366-K366)/K366)</f>
        <v>-1.8608978832285522E-3</v>
      </c>
      <c r="S366" s="14">
        <v>44664</v>
      </c>
      <c r="T366" s="1">
        <v>3013</v>
      </c>
      <c r="U366" s="1">
        <v>3028.65</v>
      </c>
      <c r="V366" s="1">
        <v>2935.1</v>
      </c>
      <c r="W366" s="1">
        <v>2943.65</v>
      </c>
      <c r="X366" s="1">
        <f>((W366-T366)/T366)</f>
        <v>-2.3016926651178198E-2</v>
      </c>
      <c r="AB366" s="14">
        <v>44664</v>
      </c>
      <c r="AC366" s="1">
        <v>827.5</v>
      </c>
      <c r="AD366" s="1">
        <v>844.05</v>
      </c>
      <c r="AE366" s="1">
        <v>827.5</v>
      </c>
      <c r="AF366" s="1">
        <v>840.2</v>
      </c>
      <c r="AG366" s="1">
        <f>((AF366-AC366)/AC366)</f>
        <v>1.5347432024169239E-2</v>
      </c>
      <c r="AK366" s="14">
        <v>44664</v>
      </c>
      <c r="AL366" s="1">
        <v>4950.8</v>
      </c>
      <c r="AM366" s="1">
        <v>4969.8500000000004</v>
      </c>
      <c r="AN366" s="1">
        <v>4872.3999999999996</v>
      </c>
      <c r="AO366" s="1">
        <v>4886</v>
      </c>
      <c r="AP366" s="1">
        <f>((AO366-AL366)/AL366)</f>
        <v>-1.3088793730306249E-2</v>
      </c>
    </row>
    <row r="367" spans="1:42">
      <c r="A367" s="14">
        <v>44663</v>
      </c>
      <c r="B367" s="1">
        <v>819.65</v>
      </c>
      <c r="C367" s="1">
        <v>819.65</v>
      </c>
      <c r="D367" s="1">
        <v>800.5</v>
      </c>
      <c r="E367" s="1">
        <v>806.2</v>
      </c>
      <c r="F367" s="1">
        <f>(((E367-B367)/B367)*100)</f>
        <v>-1.6409443054962403</v>
      </c>
      <c r="J367" s="14">
        <v>44663</v>
      </c>
      <c r="K367" s="1">
        <v>429.95</v>
      </c>
      <c r="L367" s="1">
        <v>429.95</v>
      </c>
      <c r="M367" s="1">
        <v>416.15</v>
      </c>
      <c r="N367" s="1">
        <v>425.4</v>
      </c>
      <c r="O367" s="1">
        <f>((N367-K367)/K367)</f>
        <v>-1.0582625886731043E-2</v>
      </c>
      <c r="S367" s="14">
        <v>44663</v>
      </c>
      <c r="T367" s="1">
        <v>2912</v>
      </c>
      <c r="U367" s="1">
        <v>3017.35</v>
      </c>
      <c r="V367" s="1">
        <v>2880.9</v>
      </c>
      <c r="W367" s="1">
        <v>2999.4</v>
      </c>
      <c r="X367" s="1">
        <f>((W367-T367)/T367)</f>
        <v>3.0013736263736296E-2</v>
      </c>
      <c r="AB367" s="14">
        <v>44663</v>
      </c>
      <c r="AC367" s="1">
        <v>844.7</v>
      </c>
      <c r="AD367" s="1">
        <v>852</v>
      </c>
      <c r="AE367" s="1">
        <v>822.55</v>
      </c>
      <c r="AF367" s="1">
        <v>829.05</v>
      </c>
      <c r="AG367" s="1">
        <f>((AF367-AC367)/AC367)</f>
        <v>-1.8527287794483354E-2</v>
      </c>
      <c r="AK367" s="14">
        <v>44663</v>
      </c>
      <c r="AL367" s="1">
        <v>4941.1000000000004</v>
      </c>
      <c r="AM367" s="1">
        <v>4946.3</v>
      </c>
      <c r="AN367" s="1">
        <v>4861.8500000000004</v>
      </c>
      <c r="AO367" s="1">
        <v>4934.45</v>
      </c>
      <c r="AP367" s="1">
        <f>((AO367-AL367)/AL367)</f>
        <v>-1.3458541620288084E-3</v>
      </c>
    </row>
    <row r="368" spans="1:42">
      <c r="A368" s="14">
        <v>44662</v>
      </c>
      <c r="B368" s="1">
        <v>816</v>
      </c>
      <c r="C368" s="1">
        <v>823.75</v>
      </c>
      <c r="D368" s="1">
        <v>809.8</v>
      </c>
      <c r="E368" s="1">
        <v>820.1</v>
      </c>
      <c r="F368" s="1">
        <f>(((E368-B368)/B368)*100)</f>
        <v>0.50245098039215963</v>
      </c>
      <c r="J368" s="14">
        <v>44662</v>
      </c>
      <c r="K368" s="1">
        <v>429.9</v>
      </c>
      <c r="L368" s="1">
        <v>434.8</v>
      </c>
      <c r="M368" s="1">
        <v>426</v>
      </c>
      <c r="N368" s="1">
        <v>426.75</v>
      </c>
      <c r="O368" s="1">
        <f>((N368-K368)/K368)</f>
        <v>-7.327285415212788E-3</v>
      </c>
      <c r="S368" s="14">
        <v>44662</v>
      </c>
      <c r="T368" s="1">
        <v>2925</v>
      </c>
      <c r="U368" s="1">
        <v>2957.05</v>
      </c>
      <c r="V368" s="1">
        <v>2902.65</v>
      </c>
      <c r="W368" s="1">
        <v>2911.8</v>
      </c>
      <c r="X368" s="1">
        <f>((W368-T368)/T368)</f>
        <v>-4.5128205128204509E-3</v>
      </c>
      <c r="AB368" s="14">
        <v>44662</v>
      </c>
      <c r="AC368" s="1">
        <v>835</v>
      </c>
      <c r="AD368" s="1">
        <v>849.3</v>
      </c>
      <c r="AE368" s="1">
        <v>835</v>
      </c>
      <c r="AF368" s="1">
        <v>839.3</v>
      </c>
      <c r="AG368" s="1">
        <f>((AF368-AC368)/AC368)</f>
        <v>5.1497005988023412E-3</v>
      </c>
      <c r="AK368" s="14">
        <v>44662</v>
      </c>
      <c r="AL368" s="1">
        <v>4844</v>
      </c>
      <c r="AM368" s="1">
        <v>4975.1499999999996</v>
      </c>
      <c r="AN368" s="1">
        <v>4836.6499999999996</v>
      </c>
      <c r="AO368" s="1">
        <v>4945</v>
      </c>
      <c r="AP368" s="1">
        <f>((AO368-AL368)/AL368)</f>
        <v>2.0850536746490504E-2</v>
      </c>
    </row>
    <row r="369" spans="1:42">
      <c r="A369" s="14">
        <v>44659</v>
      </c>
      <c r="B369" s="1">
        <v>805</v>
      </c>
      <c r="C369" s="1">
        <v>819.25</v>
      </c>
      <c r="D369" s="1">
        <v>805</v>
      </c>
      <c r="E369" s="1">
        <v>810</v>
      </c>
      <c r="F369" s="1">
        <f>(((E369-B369)/B369)*100)</f>
        <v>0.6211180124223602</v>
      </c>
      <c r="J369" s="14">
        <v>44659</v>
      </c>
      <c r="K369" s="1">
        <v>432.9</v>
      </c>
      <c r="L369" s="1">
        <v>436.55</v>
      </c>
      <c r="M369" s="1">
        <v>424.55</v>
      </c>
      <c r="N369" s="1">
        <v>426</v>
      </c>
      <c r="O369" s="1">
        <f>((N369-K369)/K369)</f>
        <v>-1.5939015939015887E-2</v>
      </c>
      <c r="S369" s="14">
        <v>44659</v>
      </c>
      <c r="T369" s="1">
        <v>2851</v>
      </c>
      <c r="U369" s="1">
        <v>2957.95</v>
      </c>
      <c r="V369" s="1">
        <v>2851</v>
      </c>
      <c r="W369" s="1">
        <v>2920.8</v>
      </c>
      <c r="X369" s="1">
        <f>((W369-T369)/T369)</f>
        <v>2.4482637670992697E-2</v>
      </c>
      <c r="AB369" s="14">
        <v>44659</v>
      </c>
      <c r="AC369" s="1">
        <v>818.4</v>
      </c>
      <c r="AD369" s="1">
        <v>847.5</v>
      </c>
      <c r="AE369" s="1">
        <v>818.4</v>
      </c>
      <c r="AF369" s="1">
        <v>833.8</v>
      </c>
      <c r="AG369" s="1">
        <f>((AF369-AC369)/AC369)</f>
        <v>1.8817204301075242E-2</v>
      </c>
      <c r="AK369" s="14">
        <v>44659</v>
      </c>
      <c r="AL369" s="1">
        <v>4855.25</v>
      </c>
      <c r="AM369" s="1">
        <v>4876.3999999999996</v>
      </c>
      <c r="AN369" s="1">
        <v>4771</v>
      </c>
      <c r="AO369" s="1">
        <v>4843.75</v>
      </c>
      <c r="AP369" s="1">
        <f>((AO369-AL369)/AL369)</f>
        <v>-2.3685701045260284E-3</v>
      </c>
    </row>
    <row r="370" spans="1:42">
      <c r="A370" s="14">
        <v>44658</v>
      </c>
      <c r="B370" s="1">
        <v>802.3</v>
      </c>
      <c r="C370" s="1">
        <v>808.85</v>
      </c>
      <c r="D370" s="1">
        <v>790.45</v>
      </c>
      <c r="E370" s="1">
        <v>801.9</v>
      </c>
      <c r="F370" s="1">
        <f>(((E370-B370)/B370)*100)</f>
        <v>-4.9856662096469807E-2</v>
      </c>
      <c r="J370" s="14">
        <v>44658</v>
      </c>
      <c r="K370" s="1">
        <v>434.95</v>
      </c>
      <c r="L370" s="1">
        <v>434.95</v>
      </c>
      <c r="M370" s="1">
        <v>424.25</v>
      </c>
      <c r="N370" s="1">
        <v>426.7</v>
      </c>
      <c r="O370" s="1">
        <f>((N370-K370)/K370)</f>
        <v>-1.8967697436486953E-2</v>
      </c>
      <c r="S370" s="14">
        <v>44658</v>
      </c>
      <c r="T370" s="1">
        <v>2891</v>
      </c>
      <c r="U370" s="1">
        <v>2933.65</v>
      </c>
      <c r="V370" s="1">
        <v>2847.9</v>
      </c>
      <c r="W370" s="1">
        <v>2857.7</v>
      </c>
      <c r="X370" s="1">
        <f>((W370-T370)/T370)</f>
        <v>-1.1518505707367756E-2</v>
      </c>
      <c r="AB370" s="14">
        <v>44658</v>
      </c>
      <c r="AC370" s="1">
        <v>831.1</v>
      </c>
      <c r="AD370" s="1">
        <v>839.35</v>
      </c>
      <c r="AE370" s="1">
        <v>814.1</v>
      </c>
      <c r="AF370" s="1">
        <v>820.4</v>
      </c>
      <c r="AG370" s="1">
        <f>((AF370-AC370)/AC370)</f>
        <v>-1.2874503669835212E-2</v>
      </c>
      <c r="AK370" s="14">
        <v>44658</v>
      </c>
      <c r="AL370" s="1">
        <v>4869</v>
      </c>
      <c r="AM370" s="1">
        <v>4923</v>
      </c>
      <c r="AN370" s="1">
        <v>4803.55</v>
      </c>
      <c r="AO370" s="1">
        <v>4831.6000000000004</v>
      </c>
      <c r="AP370" s="1">
        <f>((AO370-AL370)/AL370)</f>
        <v>-7.6812487163687897E-3</v>
      </c>
    </row>
    <row r="371" spans="1:42">
      <c r="A371" s="14">
        <v>44657</v>
      </c>
      <c r="B371" s="1">
        <v>799</v>
      </c>
      <c r="C371" s="1">
        <v>811.65</v>
      </c>
      <c r="D371" s="1">
        <v>793</v>
      </c>
      <c r="E371" s="1">
        <v>804.3</v>
      </c>
      <c r="F371" s="1">
        <f>(((E371-B371)/B371)*100)</f>
        <v>0.66332916145180909</v>
      </c>
      <c r="J371" s="14">
        <v>44657</v>
      </c>
      <c r="K371" s="1">
        <v>422.4</v>
      </c>
      <c r="L371" s="1">
        <v>435</v>
      </c>
      <c r="M371" s="1">
        <v>422.2</v>
      </c>
      <c r="N371" s="1">
        <v>428.25</v>
      </c>
      <c r="O371" s="1">
        <f>((N371-K371)/K371)</f>
        <v>1.3849431818181874E-2</v>
      </c>
      <c r="S371" s="14">
        <v>44657</v>
      </c>
      <c r="T371" s="1">
        <v>2917</v>
      </c>
      <c r="U371" s="1">
        <v>2917</v>
      </c>
      <c r="V371" s="1">
        <v>2870</v>
      </c>
      <c r="W371" s="1">
        <v>2891.35</v>
      </c>
      <c r="X371" s="1">
        <f>((W371-T371)/T371)</f>
        <v>-8.793280767912269E-3</v>
      </c>
      <c r="AB371" s="14">
        <v>44657</v>
      </c>
      <c r="AC371" s="1">
        <v>824.25</v>
      </c>
      <c r="AD371" s="1">
        <v>846.8</v>
      </c>
      <c r="AE371" s="1">
        <v>818.5</v>
      </c>
      <c r="AF371" s="1">
        <v>831.1</v>
      </c>
      <c r="AG371" s="1">
        <f>((AF371-AC371)/AC371)</f>
        <v>8.3105853806491031E-3</v>
      </c>
      <c r="AK371" s="14">
        <v>44657</v>
      </c>
      <c r="AL371" s="1">
        <v>4867.1499999999996</v>
      </c>
      <c r="AM371" s="1">
        <v>4925</v>
      </c>
      <c r="AN371" s="1">
        <v>4807.5</v>
      </c>
      <c r="AO371" s="1">
        <v>4864.6499999999996</v>
      </c>
      <c r="AP371" s="1">
        <f>((AO371-AL371)/AL371)</f>
        <v>-5.136476171887039E-4</v>
      </c>
    </row>
    <row r="372" spans="1:42">
      <c r="A372" s="14">
        <v>44656</v>
      </c>
      <c r="B372" s="1">
        <v>791</v>
      </c>
      <c r="C372" s="1">
        <v>800.45</v>
      </c>
      <c r="D372" s="1">
        <v>790.3</v>
      </c>
      <c r="E372" s="1">
        <v>793.4</v>
      </c>
      <c r="F372" s="1">
        <f>(((E372-B372)/B372)*100)</f>
        <v>0.30341340075853063</v>
      </c>
      <c r="J372" s="14">
        <v>44656</v>
      </c>
      <c r="K372" s="1">
        <v>432.85</v>
      </c>
      <c r="L372" s="1">
        <v>436.9</v>
      </c>
      <c r="M372" s="1">
        <v>422.45</v>
      </c>
      <c r="N372" s="1">
        <v>425.2</v>
      </c>
      <c r="O372" s="1">
        <f>((N372-K372)/K372)</f>
        <v>-1.7673558969620039E-2</v>
      </c>
      <c r="S372" s="14">
        <v>44656</v>
      </c>
      <c r="T372" s="1">
        <v>2871</v>
      </c>
      <c r="U372" s="1">
        <v>2935</v>
      </c>
      <c r="V372" s="1">
        <v>2848.7</v>
      </c>
      <c r="W372" s="1">
        <v>2913.55</v>
      </c>
      <c r="X372" s="1">
        <f>((W372-T372)/T372)</f>
        <v>1.482061999303385E-2</v>
      </c>
      <c r="AB372" s="14">
        <v>44656</v>
      </c>
      <c r="AC372" s="1">
        <v>803</v>
      </c>
      <c r="AD372" s="1">
        <v>835</v>
      </c>
      <c r="AE372" s="1">
        <v>803</v>
      </c>
      <c r="AF372" s="1">
        <v>824.55</v>
      </c>
      <c r="AG372" s="1">
        <f>((AF372-AC372)/AC372)</f>
        <v>2.683686176836856E-2</v>
      </c>
      <c r="AK372" s="14">
        <v>44656</v>
      </c>
      <c r="AL372" s="1">
        <v>4946.25</v>
      </c>
      <c r="AM372" s="1">
        <v>4958.3999999999996</v>
      </c>
      <c r="AN372" s="1">
        <v>4827.25</v>
      </c>
      <c r="AO372" s="1">
        <v>4865.95</v>
      </c>
      <c r="AP372" s="1">
        <f>((AO372-AL372)/AL372)</f>
        <v>-1.6234521101844868E-2</v>
      </c>
    </row>
    <row r="373" spans="1:42">
      <c r="A373" s="14">
        <v>44655</v>
      </c>
      <c r="B373" s="1">
        <v>784.2</v>
      </c>
      <c r="C373" s="1">
        <v>790</v>
      </c>
      <c r="D373" s="1">
        <v>779.4</v>
      </c>
      <c r="E373" s="1">
        <v>784.75</v>
      </c>
      <c r="F373" s="1">
        <f>(((E373-B373)/B373)*100)</f>
        <v>7.0135169599586128E-2</v>
      </c>
      <c r="J373" s="14">
        <v>44655</v>
      </c>
      <c r="K373" s="1">
        <v>442</v>
      </c>
      <c r="L373" s="1">
        <v>442</v>
      </c>
      <c r="M373" s="1">
        <v>426.3</v>
      </c>
      <c r="N373" s="1">
        <v>429.55</v>
      </c>
      <c r="O373" s="1">
        <f>((N373-K373)/K373)</f>
        <v>-2.8167420814479611E-2</v>
      </c>
      <c r="S373" s="14">
        <v>44655</v>
      </c>
      <c r="T373" s="1">
        <v>2870</v>
      </c>
      <c r="U373" s="1">
        <v>2889.75</v>
      </c>
      <c r="V373" s="1">
        <v>2849.85</v>
      </c>
      <c r="W373" s="1">
        <v>2861.95</v>
      </c>
      <c r="X373" s="1">
        <f>((W373-T373)/T373)</f>
        <v>-2.804878048780551E-3</v>
      </c>
      <c r="AB373" s="14">
        <v>44655</v>
      </c>
      <c r="AC373" s="1">
        <v>801.65</v>
      </c>
      <c r="AD373" s="1">
        <v>809.7</v>
      </c>
      <c r="AE373" s="1">
        <v>800.25</v>
      </c>
      <c r="AF373" s="1">
        <v>807.05</v>
      </c>
      <c r="AG373" s="1">
        <f>((AF373-AC373)/AC373)</f>
        <v>6.736106779766703E-3</v>
      </c>
      <c r="AK373" s="14">
        <v>44655</v>
      </c>
      <c r="AL373" s="1">
        <v>4876.6000000000004</v>
      </c>
      <c r="AM373" s="1">
        <v>4965.3500000000004</v>
      </c>
      <c r="AN373" s="1">
        <v>4857.75</v>
      </c>
      <c r="AO373" s="1">
        <v>4939.75</v>
      </c>
      <c r="AP373" s="1">
        <f>((AO373-AL373)/AL373)</f>
        <v>1.2949596030020841E-2</v>
      </c>
    </row>
    <row r="374" spans="1:42">
      <c r="A374" s="14">
        <v>44652</v>
      </c>
      <c r="B374" s="1">
        <v>772</v>
      </c>
      <c r="C374" s="1">
        <v>783.4</v>
      </c>
      <c r="D374" s="1">
        <v>770</v>
      </c>
      <c r="E374" s="1">
        <v>781.35</v>
      </c>
      <c r="F374" s="1">
        <f>(((E374-B374)/B374)*100)</f>
        <v>1.21113989637306</v>
      </c>
      <c r="J374" s="14">
        <v>44652</v>
      </c>
      <c r="K374" s="1">
        <v>451</v>
      </c>
      <c r="L374" s="1">
        <v>456</v>
      </c>
      <c r="M374" s="1">
        <v>431.9</v>
      </c>
      <c r="N374" s="1">
        <v>434.05</v>
      </c>
      <c r="O374" s="1">
        <f>((N374-K374)/K374)</f>
        <v>-3.7583148558758286E-2</v>
      </c>
      <c r="S374" s="14">
        <v>44652</v>
      </c>
      <c r="T374" s="1">
        <v>2855</v>
      </c>
      <c r="U374" s="1">
        <v>2871</v>
      </c>
      <c r="V374" s="1">
        <v>2800</v>
      </c>
      <c r="W374" s="1">
        <v>2856.95</v>
      </c>
      <c r="X374" s="1">
        <f>((W374-T374)/T374)</f>
        <v>6.8301225919433211E-4</v>
      </c>
      <c r="AB374" s="14">
        <v>44652</v>
      </c>
      <c r="AC374" s="1">
        <v>808</v>
      </c>
      <c r="AD374" s="1">
        <v>808</v>
      </c>
      <c r="AE374" s="1">
        <v>792.8</v>
      </c>
      <c r="AF374" s="1">
        <v>797.1</v>
      </c>
      <c r="AG374" s="1">
        <f>((AF374-AC374)/AC374)</f>
        <v>-1.3490099009900962E-2</v>
      </c>
      <c r="AK374" s="14">
        <v>44652</v>
      </c>
      <c r="AL374" s="1">
        <v>4983</v>
      </c>
      <c r="AM374" s="1">
        <v>4983</v>
      </c>
      <c r="AN374" s="1">
        <v>4876.2</v>
      </c>
      <c r="AO374" s="1">
        <v>4908.8</v>
      </c>
      <c r="AP374" s="1">
        <f>((AO374-AL374)/AL374)</f>
        <v>-1.4890628135661211E-2</v>
      </c>
    </row>
    <row r="375" spans="1:42">
      <c r="A375" s="14">
        <v>44651</v>
      </c>
      <c r="B375" s="1">
        <v>770.2</v>
      </c>
      <c r="C375" s="1">
        <v>777.25</v>
      </c>
      <c r="D375" s="1">
        <v>765.6</v>
      </c>
      <c r="E375" s="1">
        <v>769.7</v>
      </c>
      <c r="F375" s="1">
        <f>(((E375-B375)/B375)*100)</f>
        <v>-6.4918203064139174E-2</v>
      </c>
      <c r="J375" s="14">
        <v>44651</v>
      </c>
      <c r="K375" s="1">
        <v>430.6</v>
      </c>
      <c r="L375" s="1">
        <v>452.8</v>
      </c>
      <c r="M375" s="1">
        <v>423.65</v>
      </c>
      <c r="N375" s="1">
        <v>449.55</v>
      </c>
      <c r="O375" s="1">
        <f>((N375-K375)/K375)</f>
        <v>4.4008360427310697E-2</v>
      </c>
      <c r="S375" s="14">
        <v>44651</v>
      </c>
      <c r="T375" s="1">
        <v>2868</v>
      </c>
      <c r="U375" s="1">
        <v>2882.15</v>
      </c>
      <c r="V375" s="1">
        <v>2810.2</v>
      </c>
      <c r="W375" s="1">
        <v>2821.05</v>
      </c>
      <c r="X375" s="1">
        <f>((W375-T375)/T375)</f>
        <v>-1.6370292887029226E-2</v>
      </c>
      <c r="AB375" s="14">
        <v>44651</v>
      </c>
      <c r="AC375" s="1">
        <v>802</v>
      </c>
      <c r="AD375" s="1">
        <v>806.75</v>
      </c>
      <c r="AE375" s="1">
        <v>788.3</v>
      </c>
      <c r="AF375" s="1">
        <v>799.15</v>
      </c>
      <c r="AG375" s="1">
        <f>((AF375-AC375)/AC375)</f>
        <v>-3.5536159600997792E-3</v>
      </c>
      <c r="AK375" s="14">
        <v>44651</v>
      </c>
      <c r="AL375" s="1">
        <v>4899.3999999999996</v>
      </c>
      <c r="AM375" s="1">
        <v>4994.7</v>
      </c>
      <c r="AN375" s="1">
        <v>4726</v>
      </c>
      <c r="AO375" s="1">
        <v>4982.5</v>
      </c>
      <c r="AP375" s="1">
        <f>((AO375-AL375)/AL375)</f>
        <v>1.6961260562517934E-2</v>
      </c>
    </row>
    <row r="376" spans="1:42">
      <c r="A376" s="14">
        <v>44650</v>
      </c>
      <c r="B376" s="1">
        <v>780</v>
      </c>
      <c r="C376" s="1">
        <v>785.65</v>
      </c>
      <c r="D376" s="1">
        <v>774.05</v>
      </c>
      <c r="E376" s="1">
        <v>775.6</v>
      </c>
      <c r="F376" s="1">
        <f>(((E376-B376)/B376)*100)</f>
        <v>-0.56410256410256121</v>
      </c>
      <c r="J376" s="14">
        <v>44650</v>
      </c>
      <c r="K376" s="1">
        <v>428.7</v>
      </c>
      <c r="L376" s="1">
        <v>437.2</v>
      </c>
      <c r="M376" s="1">
        <v>422.5</v>
      </c>
      <c r="N376" s="1">
        <v>427.6</v>
      </c>
      <c r="O376" s="1">
        <f>((N376-K376)/K376)</f>
        <v>-2.5658968975973079E-3</v>
      </c>
      <c r="S376" s="14">
        <v>44650</v>
      </c>
      <c r="T376" s="1">
        <v>2840</v>
      </c>
      <c r="U376" s="1">
        <v>2860</v>
      </c>
      <c r="V376" s="1">
        <v>2796.5</v>
      </c>
      <c r="W376" s="1">
        <v>2850.6</v>
      </c>
      <c r="X376" s="1">
        <f>((W376-T376)/T376)</f>
        <v>3.7323943661971512E-3</v>
      </c>
      <c r="AB376" s="14">
        <v>44650</v>
      </c>
      <c r="AC376" s="1">
        <v>808</v>
      </c>
      <c r="AD376" s="1">
        <v>809.85</v>
      </c>
      <c r="AE376" s="1">
        <v>793</v>
      </c>
      <c r="AF376" s="1">
        <v>796.8</v>
      </c>
      <c r="AG376" s="1">
        <f>((AF376-AC376)/AC376)</f>
        <v>-1.3861386138613917E-2</v>
      </c>
      <c r="AK376" s="14">
        <v>44650</v>
      </c>
      <c r="AL376" s="1">
        <v>4760.45</v>
      </c>
      <c r="AM376" s="1">
        <v>4895</v>
      </c>
      <c r="AN376" s="1">
        <v>4707.3999999999996</v>
      </c>
      <c r="AO376" s="1">
        <v>4868.95</v>
      </c>
      <c r="AP376" s="1">
        <f>((AO376-AL376)/AL376)</f>
        <v>2.2791962944679601E-2</v>
      </c>
    </row>
    <row r="377" spans="1:42">
      <c r="A377" s="14">
        <v>44649</v>
      </c>
      <c r="B377" s="1">
        <v>788</v>
      </c>
      <c r="C377" s="1">
        <v>790.55</v>
      </c>
      <c r="D377" s="1">
        <v>779.3</v>
      </c>
      <c r="E377" s="1">
        <v>782.2</v>
      </c>
      <c r="F377" s="1">
        <f>(((E377-B377)/B377)*100)</f>
        <v>-0.73604060913705005</v>
      </c>
      <c r="J377" s="14">
        <v>44649</v>
      </c>
      <c r="K377" s="1">
        <v>422.05</v>
      </c>
      <c r="L377" s="1">
        <v>440</v>
      </c>
      <c r="M377" s="1">
        <v>412.65</v>
      </c>
      <c r="N377" s="1">
        <v>424.15</v>
      </c>
      <c r="O377" s="1">
        <f>((N377-K377)/K377)</f>
        <v>4.9757137779883089E-3</v>
      </c>
      <c r="S377" s="14">
        <v>44649</v>
      </c>
      <c r="T377" s="1">
        <v>2737.8</v>
      </c>
      <c r="U377" s="1">
        <v>2863.75</v>
      </c>
      <c r="V377" s="1">
        <v>2737.8</v>
      </c>
      <c r="W377" s="1">
        <v>2839.05</v>
      </c>
      <c r="X377" s="1">
        <f>((W377-T377)/T377)</f>
        <v>3.6982248520710054E-2</v>
      </c>
      <c r="AB377" s="14">
        <v>44649</v>
      </c>
      <c r="AC377" s="1">
        <v>801.5</v>
      </c>
      <c r="AD377" s="1">
        <v>818.6</v>
      </c>
      <c r="AE377" s="1">
        <v>800.4</v>
      </c>
      <c r="AF377" s="1">
        <v>808.85</v>
      </c>
      <c r="AG377" s="1">
        <f>((AF377-AC377)/AC377)</f>
        <v>9.1703056768559239E-3</v>
      </c>
      <c r="AK377" s="14">
        <v>44649</v>
      </c>
      <c r="AL377" s="1">
        <v>4785.7</v>
      </c>
      <c r="AM377" s="1">
        <v>4785.7</v>
      </c>
      <c r="AN377" s="1">
        <v>4705.8</v>
      </c>
      <c r="AO377" s="1">
        <v>4722.05</v>
      </c>
      <c r="AP377" s="1">
        <f>((AO377-AL377)/AL377)</f>
        <v>-1.3300039701610974E-2</v>
      </c>
    </row>
    <row r="378" spans="1:42">
      <c r="A378" s="14">
        <v>44648</v>
      </c>
      <c r="B378" s="1">
        <v>796</v>
      </c>
      <c r="C378" s="1">
        <v>797.7</v>
      </c>
      <c r="D378" s="1">
        <v>778.05</v>
      </c>
      <c r="E378" s="1">
        <v>780.7</v>
      </c>
      <c r="F378" s="1">
        <f>(((E378-B378)/B378)*100)</f>
        <v>-1.9221105527638134</v>
      </c>
      <c r="J378" s="14">
        <v>44648</v>
      </c>
      <c r="K378" s="1">
        <v>402.75</v>
      </c>
      <c r="L378" s="1">
        <v>422.5</v>
      </c>
      <c r="M378" s="1">
        <v>395.45</v>
      </c>
      <c r="N378" s="1">
        <v>416.7</v>
      </c>
      <c r="O378" s="1">
        <f>((N378-K378)/K378)</f>
        <v>3.4636871508379859E-2</v>
      </c>
      <c r="S378" s="14">
        <v>44648</v>
      </c>
      <c r="T378" s="1">
        <v>2795.15</v>
      </c>
      <c r="U378" s="1">
        <v>2814</v>
      </c>
      <c r="V378" s="1">
        <v>2722.3</v>
      </c>
      <c r="W378" s="1">
        <v>2750.85</v>
      </c>
      <c r="X378" s="1">
        <f>((W378-T378)/T378)</f>
        <v>-1.5848881097615578E-2</v>
      </c>
      <c r="AB378" s="14">
        <v>44648</v>
      </c>
      <c r="AC378" s="1">
        <v>789</v>
      </c>
      <c r="AD378" s="1">
        <v>800</v>
      </c>
      <c r="AE378" s="1">
        <v>779.8</v>
      </c>
      <c r="AF378" s="1">
        <v>797.4</v>
      </c>
      <c r="AG378" s="1">
        <f>((AF378-AC378)/AC378)</f>
        <v>1.0646387832699592E-2</v>
      </c>
      <c r="AK378" s="14">
        <v>44648</v>
      </c>
      <c r="AL378" s="1">
        <v>4639.3500000000004</v>
      </c>
      <c r="AM378" s="1">
        <v>4829</v>
      </c>
      <c r="AN378" s="1">
        <v>4539.55</v>
      </c>
      <c r="AO378" s="1">
        <v>4785.7</v>
      </c>
      <c r="AP378" s="1">
        <f>((AO378-AL378)/AL378)</f>
        <v>3.1545367346718707E-2</v>
      </c>
    </row>
    <row r="379" spans="1:42">
      <c r="A379" s="14">
        <v>44645</v>
      </c>
      <c r="B379" s="1">
        <v>805.6</v>
      </c>
      <c r="C379" s="1">
        <v>814.7</v>
      </c>
      <c r="D379" s="1">
        <v>792</v>
      </c>
      <c r="E379" s="1">
        <v>798.15</v>
      </c>
      <c r="F379" s="1">
        <f>(((E379-B379)/B379)*100)</f>
        <v>-0.92477656405164421</v>
      </c>
      <c r="J379" s="14">
        <v>44645</v>
      </c>
      <c r="K379" s="1">
        <v>408.95</v>
      </c>
      <c r="L379" s="1">
        <v>412</v>
      </c>
      <c r="M379" s="1">
        <v>404.5</v>
      </c>
      <c r="N379" s="1">
        <v>407.1</v>
      </c>
      <c r="O379" s="1">
        <f>((N379-K379)/K379)</f>
        <v>-4.5237804132533706E-3</v>
      </c>
      <c r="S379" s="14">
        <v>44645</v>
      </c>
      <c r="T379" s="1">
        <v>2760.05</v>
      </c>
      <c r="U379" s="1">
        <v>2812.85</v>
      </c>
      <c r="V379" s="1">
        <v>2745.3</v>
      </c>
      <c r="W379" s="1">
        <v>2795.8</v>
      </c>
      <c r="X379" s="1">
        <f>((W379-T379)/T379)</f>
        <v>1.2952663901016286E-2</v>
      </c>
      <c r="AB379" s="14">
        <v>44645</v>
      </c>
      <c r="AC379" s="1">
        <v>820</v>
      </c>
      <c r="AD379" s="1">
        <v>820</v>
      </c>
      <c r="AE379" s="1">
        <v>791.25</v>
      </c>
      <c r="AF379" s="1">
        <v>793.8</v>
      </c>
      <c r="AG379" s="1">
        <f>((AF379-AC379)/AC379)</f>
        <v>-3.1951219512195178E-2</v>
      </c>
      <c r="AK379" s="14">
        <v>44645</v>
      </c>
      <c r="AL379" s="1">
        <v>4656.2</v>
      </c>
      <c r="AM379" s="1">
        <v>4670</v>
      </c>
      <c r="AN379" s="1">
        <v>4618.3500000000004</v>
      </c>
      <c r="AO379" s="1">
        <v>4636.3</v>
      </c>
      <c r="AP379" s="1">
        <f>((AO379-AL379)/AL379)</f>
        <v>-4.273871397276671E-3</v>
      </c>
    </row>
    <row r="380" spans="1:42">
      <c r="A380" s="14">
        <v>44644</v>
      </c>
      <c r="B380" s="1">
        <v>795</v>
      </c>
      <c r="C380" s="1">
        <v>801.75</v>
      </c>
      <c r="D380" s="1">
        <v>789.15</v>
      </c>
      <c r="E380" s="1">
        <v>798.65</v>
      </c>
      <c r="F380" s="1">
        <f>(((E380-B380)/B380)*100)</f>
        <v>0.45911949685534309</v>
      </c>
      <c r="J380" s="14">
        <v>44644</v>
      </c>
      <c r="K380" s="1">
        <v>403</v>
      </c>
      <c r="L380" s="1">
        <v>413.35</v>
      </c>
      <c r="M380" s="1">
        <v>403</v>
      </c>
      <c r="N380" s="1">
        <v>407.15</v>
      </c>
      <c r="O380" s="1">
        <f>((N380-K380)/K380)</f>
        <v>1.0297766749379596E-2</v>
      </c>
      <c r="S380" s="14">
        <v>44644</v>
      </c>
      <c r="T380" s="1">
        <v>2700.05</v>
      </c>
      <c r="U380" s="1">
        <v>2782.6</v>
      </c>
      <c r="V380" s="1">
        <v>2700</v>
      </c>
      <c r="W380" s="1">
        <v>2753.7</v>
      </c>
      <c r="X380" s="1">
        <f>((W380-T380)/T380)</f>
        <v>1.987000240736269E-2</v>
      </c>
      <c r="AB380" s="14">
        <v>44644</v>
      </c>
      <c r="AC380" s="1">
        <v>828.3</v>
      </c>
      <c r="AD380" s="1">
        <v>828.3</v>
      </c>
      <c r="AE380" s="1">
        <v>804.7</v>
      </c>
      <c r="AF380" s="1">
        <v>809.15</v>
      </c>
      <c r="AG380" s="1">
        <f>((AF380-AC380)/AC380)</f>
        <v>-2.3119642641554965E-2</v>
      </c>
      <c r="AK380" s="14">
        <v>44644</v>
      </c>
      <c r="AL380" s="1">
        <v>4681</v>
      </c>
      <c r="AM380" s="1">
        <v>4732.1000000000004</v>
      </c>
      <c r="AN380" s="1">
        <v>4599.45</v>
      </c>
      <c r="AO380" s="1">
        <v>4644.95</v>
      </c>
      <c r="AP380" s="1">
        <f>((AO380-AL380)/AL380)</f>
        <v>-7.7013458662679307E-3</v>
      </c>
    </row>
    <row r="381" spans="1:42">
      <c r="A381" s="14">
        <v>44643</v>
      </c>
      <c r="B381" s="1">
        <v>781.5</v>
      </c>
      <c r="C381" s="1">
        <v>796.3</v>
      </c>
      <c r="D381" s="1">
        <v>780.2</v>
      </c>
      <c r="E381" s="1">
        <v>793.5</v>
      </c>
      <c r="F381" s="1">
        <f>(((E381-B381)/B381)*100)</f>
        <v>1.5355086372360844</v>
      </c>
      <c r="J381" s="14">
        <v>44643</v>
      </c>
      <c r="K381" s="1">
        <v>410.7</v>
      </c>
      <c r="L381" s="1">
        <v>412.7</v>
      </c>
      <c r="M381" s="1">
        <v>403</v>
      </c>
      <c r="N381" s="1">
        <v>404.6</v>
      </c>
      <c r="O381" s="1">
        <f>((N381-K381)/K381)</f>
        <v>-1.4852690528366122E-2</v>
      </c>
      <c r="S381" s="14">
        <v>44643</v>
      </c>
      <c r="T381" s="1">
        <v>2781</v>
      </c>
      <c r="U381" s="1">
        <v>2807.9</v>
      </c>
      <c r="V381" s="1">
        <v>2690</v>
      </c>
      <c r="W381" s="1">
        <v>2738.75</v>
      </c>
      <c r="X381" s="1">
        <f>((W381-T381)/T381)</f>
        <v>-1.519237684286228E-2</v>
      </c>
      <c r="AB381" s="14">
        <v>44643</v>
      </c>
      <c r="AC381" s="1">
        <v>840.45</v>
      </c>
      <c r="AD381" s="1">
        <v>840.45</v>
      </c>
      <c r="AE381" s="1">
        <v>819.4</v>
      </c>
      <c r="AF381" s="1">
        <v>821.25</v>
      </c>
      <c r="AG381" s="1">
        <f>((AF381-AC381)/AC381)</f>
        <v>-2.2844904515438212E-2</v>
      </c>
      <c r="AK381" s="14">
        <v>44643</v>
      </c>
      <c r="AL381" s="1">
        <v>4690.8999999999996</v>
      </c>
      <c r="AM381" s="1">
        <v>4770</v>
      </c>
      <c r="AN381" s="1">
        <v>4582.2</v>
      </c>
      <c r="AO381" s="1">
        <v>4669.3</v>
      </c>
      <c r="AP381" s="1">
        <f>((AO381-AL381)/AL381)</f>
        <v>-4.6046600865504396E-3</v>
      </c>
    </row>
    <row r="382" spans="1:42">
      <c r="A382" s="14">
        <v>44642</v>
      </c>
      <c r="B382" s="1">
        <v>776</v>
      </c>
      <c r="C382" s="1">
        <v>787</v>
      </c>
      <c r="D382" s="1">
        <v>771.55</v>
      </c>
      <c r="E382" s="1">
        <v>780.4</v>
      </c>
      <c r="F382" s="1">
        <f>(((E382-B382)/B382)*100)</f>
        <v>0.5670103092783475</v>
      </c>
      <c r="J382" s="14">
        <v>44642</v>
      </c>
      <c r="K382" s="1">
        <v>409.95</v>
      </c>
      <c r="L382" s="1">
        <v>414.2</v>
      </c>
      <c r="M382" s="1">
        <v>404</v>
      </c>
      <c r="N382" s="1">
        <v>410.7</v>
      </c>
      <c r="O382" s="1">
        <f>((N382-K382)/K382)</f>
        <v>1.8294914013904135E-3</v>
      </c>
      <c r="S382" s="14">
        <v>44642</v>
      </c>
      <c r="T382" s="1">
        <v>2775.35</v>
      </c>
      <c r="U382" s="1">
        <v>2791.7</v>
      </c>
      <c r="V382" s="1">
        <v>2721</v>
      </c>
      <c r="W382" s="1">
        <v>2778.4</v>
      </c>
      <c r="X382" s="1">
        <f>((W382-T382)/T382)</f>
        <v>1.09896049146961E-3</v>
      </c>
      <c r="AB382" s="14">
        <v>44642</v>
      </c>
      <c r="AC382" s="1">
        <v>869.7</v>
      </c>
      <c r="AD382" s="1">
        <v>869.7</v>
      </c>
      <c r="AE382" s="1">
        <v>826</v>
      </c>
      <c r="AF382" s="1">
        <v>830.45</v>
      </c>
      <c r="AG382" s="1">
        <f>((AF382-AC382)/AC382)</f>
        <v>-4.5130504771760373E-2</v>
      </c>
      <c r="AK382" s="14">
        <v>44642</v>
      </c>
      <c r="AL382" s="1">
        <v>4617.95</v>
      </c>
      <c r="AM382" s="1">
        <v>4700.8999999999996</v>
      </c>
      <c r="AN382" s="1">
        <v>4558.8</v>
      </c>
      <c r="AO382" s="1">
        <v>4679.75</v>
      </c>
      <c r="AP382" s="1">
        <f>((AO382-AL382)/AL382)</f>
        <v>1.3382561526218384E-2</v>
      </c>
    </row>
    <row r="383" spans="1:42">
      <c r="A383" s="14">
        <v>44641</v>
      </c>
      <c r="B383" s="1">
        <v>769.8</v>
      </c>
      <c r="C383" s="1">
        <v>777.5</v>
      </c>
      <c r="D383" s="1">
        <v>760.35</v>
      </c>
      <c r="E383" s="1">
        <v>775.8</v>
      </c>
      <c r="F383" s="1">
        <f>(((E383-B383)/B383)*100)</f>
        <v>0.77942322681215903</v>
      </c>
      <c r="J383" s="14">
        <v>44641</v>
      </c>
      <c r="K383" s="1">
        <v>411.9</v>
      </c>
      <c r="L383" s="1">
        <v>415</v>
      </c>
      <c r="M383" s="1">
        <v>402</v>
      </c>
      <c r="N383" s="1">
        <v>406</v>
      </c>
      <c r="O383" s="1">
        <f>((N383-K383)/K383)</f>
        <v>-1.4323865015780474E-2</v>
      </c>
      <c r="S383" s="14">
        <v>44641</v>
      </c>
      <c r="T383" s="1">
        <v>2815</v>
      </c>
      <c r="U383" s="1">
        <v>2860</v>
      </c>
      <c r="V383" s="1">
        <v>2775.35</v>
      </c>
      <c r="W383" s="1">
        <v>2785.45</v>
      </c>
      <c r="X383" s="1">
        <f>((W383-T383)/T383)</f>
        <v>-1.0497335701598644E-2</v>
      </c>
      <c r="AB383" s="14">
        <v>44641</v>
      </c>
      <c r="AC383" s="1">
        <v>845</v>
      </c>
      <c r="AD383" s="1">
        <v>867.1</v>
      </c>
      <c r="AE383" s="1">
        <v>841.7</v>
      </c>
      <c r="AF383" s="1">
        <v>854.1</v>
      </c>
      <c r="AG383" s="1">
        <f>((AF383-AC383)/AC383)</f>
        <v>1.0769230769230797E-2</v>
      </c>
      <c r="AK383" s="14">
        <v>44641</v>
      </c>
      <c r="AL383" s="1">
        <v>4481.75</v>
      </c>
      <c r="AM383" s="1">
        <v>4647.75</v>
      </c>
      <c r="AN383" s="1">
        <v>4481.75</v>
      </c>
      <c r="AO383" s="1">
        <v>4619.2</v>
      </c>
      <c r="AP383" s="1">
        <f>((AO383-AL383)/AL383)</f>
        <v>3.0668823562224536E-2</v>
      </c>
    </row>
    <row r="384" spans="1:42">
      <c r="A384" s="14">
        <v>44637</v>
      </c>
      <c r="B384" s="1">
        <v>754.75</v>
      </c>
      <c r="C384" s="1">
        <v>764.5</v>
      </c>
      <c r="D384" s="1">
        <v>754.5</v>
      </c>
      <c r="E384" s="1">
        <v>761.4</v>
      </c>
      <c r="F384" s="1">
        <f>(((E384-B384)/B384)*100)</f>
        <v>0.88108645246770156</v>
      </c>
      <c r="J384" s="14">
        <v>44637</v>
      </c>
      <c r="K384" s="1">
        <v>400</v>
      </c>
      <c r="L384" s="1">
        <v>408.8</v>
      </c>
      <c r="M384" s="1">
        <v>397.6</v>
      </c>
      <c r="N384" s="1">
        <v>406.45</v>
      </c>
      <c r="O384" s="1">
        <f>((N384-K384)/K384)</f>
        <v>1.6124999999999973E-2</v>
      </c>
      <c r="S384" s="14">
        <v>44637</v>
      </c>
      <c r="T384" s="1">
        <v>2760</v>
      </c>
      <c r="U384" s="1">
        <v>2825</v>
      </c>
      <c r="V384" s="1">
        <v>2760</v>
      </c>
      <c r="W384" s="1">
        <v>2815.15</v>
      </c>
      <c r="X384" s="1">
        <f>((W384-T384)/T384)</f>
        <v>1.9981884057971046E-2</v>
      </c>
      <c r="AB384" s="14">
        <v>44637</v>
      </c>
      <c r="AC384" s="1">
        <v>808</v>
      </c>
      <c r="AD384" s="1">
        <v>855</v>
      </c>
      <c r="AE384" s="1">
        <v>802</v>
      </c>
      <c r="AF384" s="1">
        <v>848.55</v>
      </c>
      <c r="AG384" s="1">
        <f>((AF384-AC384)/AC384)</f>
        <v>5.0185643564356376E-2</v>
      </c>
      <c r="AK384" s="14">
        <v>44637</v>
      </c>
      <c r="AL384" s="1">
        <v>4350</v>
      </c>
      <c r="AM384" s="1">
        <v>4482.75</v>
      </c>
      <c r="AN384" s="1">
        <v>4350</v>
      </c>
      <c r="AO384" s="1">
        <v>4458.25</v>
      </c>
      <c r="AP384" s="1">
        <f>((AO384-AL384)/AL384)</f>
        <v>2.4885057471264366E-2</v>
      </c>
    </row>
    <row r="385" spans="1:42">
      <c r="A385" s="14">
        <v>44636</v>
      </c>
      <c r="B385" s="1">
        <v>752.8</v>
      </c>
      <c r="C385" s="1">
        <v>756.35</v>
      </c>
      <c r="D385" s="1">
        <v>744.35</v>
      </c>
      <c r="E385" s="1">
        <v>751.7</v>
      </c>
      <c r="F385" s="1">
        <f>(((E385-B385)/B385)*100)</f>
        <v>-0.14612114771518453</v>
      </c>
      <c r="J385" s="14">
        <v>44636</v>
      </c>
      <c r="K385" s="1">
        <v>399</v>
      </c>
      <c r="L385" s="1">
        <v>402.45</v>
      </c>
      <c r="M385" s="1">
        <v>395</v>
      </c>
      <c r="N385" s="1">
        <v>397.9</v>
      </c>
      <c r="O385" s="1">
        <f>((N385-K385)/K385)</f>
        <v>-2.7568922305764979E-3</v>
      </c>
      <c r="S385" s="14">
        <v>44636</v>
      </c>
      <c r="T385" s="1">
        <v>2688.9</v>
      </c>
      <c r="U385" s="1">
        <v>2734.95</v>
      </c>
      <c r="V385" s="1">
        <v>2673.45</v>
      </c>
      <c r="W385" s="1">
        <v>2727.55</v>
      </c>
      <c r="X385" s="1">
        <f>((W385-T385)/T385)</f>
        <v>1.4373907545836621E-2</v>
      </c>
      <c r="AB385" s="14">
        <v>44636</v>
      </c>
      <c r="AC385" s="1">
        <v>780.45</v>
      </c>
      <c r="AD385" s="1">
        <v>801.7</v>
      </c>
      <c r="AE385" s="1">
        <v>778.85</v>
      </c>
      <c r="AF385" s="1">
        <v>799.1</v>
      </c>
      <c r="AG385" s="1">
        <f>((AF385-AC385)/AC385)</f>
        <v>2.389646998526488E-2</v>
      </c>
      <c r="AK385" s="14">
        <v>44636</v>
      </c>
      <c r="AL385" s="1">
        <v>4381.75</v>
      </c>
      <c r="AM385" s="1">
        <v>4410.3999999999996</v>
      </c>
      <c r="AN385" s="1">
        <v>4336</v>
      </c>
      <c r="AO385" s="1">
        <v>4382.7</v>
      </c>
      <c r="AP385" s="1">
        <f>((AO385-AL385)/AL385)</f>
        <v>2.168083528270253E-4</v>
      </c>
    </row>
    <row r="386" spans="1:42">
      <c r="A386" s="14">
        <v>44635</v>
      </c>
      <c r="B386" s="1">
        <v>731.1</v>
      </c>
      <c r="C386" s="1">
        <v>746</v>
      </c>
      <c r="D386" s="1">
        <v>728.7</v>
      </c>
      <c r="E386" s="1">
        <v>740.65</v>
      </c>
      <c r="F386" s="1">
        <f>(((E386-B386)/B386)*100)</f>
        <v>1.3062508548762075</v>
      </c>
      <c r="J386" s="14">
        <v>44635</v>
      </c>
      <c r="K386" s="1">
        <v>396.45</v>
      </c>
      <c r="L386" s="1">
        <v>408.7</v>
      </c>
      <c r="M386" s="1">
        <v>393.05</v>
      </c>
      <c r="N386" s="1">
        <v>395.35</v>
      </c>
      <c r="O386" s="1">
        <f>((N386-K386)/K386)</f>
        <v>-2.7746247950560373E-3</v>
      </c>
      <c r="S386" s="14">
        <v>44635</v>
      </c>
      <c r="T386" s="1">
        <v>2698</v>
      </c>
      <c r="U386" s="1">
        <v>2730.1</v>
      </c>
      <c r="V386" s="1">
        <v>2617.5</v>
      </c>
      <c r="W386" s="1">
        <v>2648.75</v>
      </c>
      <c r="X386" s="1">
        <f>((W386-T386)/T386)</f>
        <v>-1.8254262416604893E-2</v>
      </c>
      <c r="AB386" s="14">
        <v>44635</v>
      </c>
      <c r="AC386" s="1">
        <v>768.05</v>
      </c>
      <c r="AD386" s="1">
        <v>781.75</v>
      </c>
      <c r="AE386" s="1">
        <v>760</v>
      </c>
      <c r="AF386" s="1">
        <v>778.05</v>
      </c>
      <c r="AG386" s="1">
        <f>((AF386-AC386)/AC386)</f>
        <v>1.3019985678015754E-2</v>
      </c>
      <c r="AK386" s="14">
        <v>44635</v>
      </c>
      <c r="AL386" s="1">
        <v>4476.2</v>
      </c>
      <c r="AM386" s="1">
        <v>4476.2</v>
      </c>
      <c r="AN386" s="1">
        <v>4308.3</v>
      </c>
      <c r="AO386" s="1">
        <v>4365.3</v>
      </c>
      <c r="AP386" s="1">
        <f>((AO386-AL386)/AL386)</f>
        <v>-2.4775479201108001E-2</v>
      </c>
    </row>
    <row r="387" spans="1:42">
      <c r="A387" s="14">
        <v>44634</v>
      </c>
      <c r="B387" s="1">
        <v>726</v>
      </c>
      <c r="C387" s="1">
        <v>733.8</v>
      </c>
      <c r="D387" s="1">
        <v>720.3</v>
      </c>
      <c r="E387" s="1">
        <v>730.45</v>
      </c>
      <c r="F387" s="1">
        <f>(((E387-B387)/B387)*100)</f>
        <v>0.6129476584022101</v>
      </c>
      <c r="J387" s="14">
        <v>44634</v>
      </c>
      <c r="K387" s="1">
        <v>406.3</v>
      </c>
      <c r="L387" s="1">
        <v>406.3</v>
      </c>
      <c r="M387" s="1">
        <v>392.7</v>
      </c>
      <c r="N387" s="1">
        <v>394.95</v>
      </c>
      <c r="O387" s="1">
        <f>((N387-K387)/K387)</f>
        <v>-2.7935023381737686E-2</v>
      </c>
      <c r="S387" s="14">
        <v>44634</v>
      </c>
      <c r="T387" s="1">
        <v>2580</v>
      </c>
      <c r="U387" s="1">
        <v>2689</v>
      </c>
      <c r="V387" s="1">
        <v>2544.9499999999998</v>
      </c>
      <c r="W387" s="1">
        <v>2679.45</v>
      </c>
      <c r="X387" s="1">
        <f>((W387-T387)/T387)</f>
        <v>3.8546511627906906E-2</v>
      </c>
      <c r="AB387" s="14">
        <v>44634</v>
      </c>
      <c r="AC387" s="1">
        <v>777</v>
      </c>
      <c r="AD387" s="1">
        <v>785</v>
      </c>
      <c r="AE387" s="1">
        <v>763.5</v>
      </c>
      <c r="AF387" s="1">
        <v>765.75</v>
      </c>
      <c r="AG387" s="1">
        <f>((AF387-AC387)/AC387)</f>
        <v>-1.4478764478764479E-2</v>
      </c>
      <c r="AK387" s="14">
        <v>44634</v>
      </c>
      <c r="AL387" s="1">
        <v>4472</v>
      </c>
      <c r="AM387" s="1">
        <v>4485.95</v>
      </c>
      <c r="AN387" s="1">
        <v>4338.45</v>
      </c>
      <c r="AO387" s="1">
        <v>4429.95</v>
      </c>
      <c r="AP387" s="1">
        <f>((AO387-AL387)/AL387)</f>
        <v>-9.4029516994633688E-3</v>
      </c>
    </row>
    <row r="388" spans="1:42">
      <c r="A388" s="14">
        <v>44631</v>
      </c>
      <c r="B388" s="1">
        <v>728.8</v>
      </c>
      <c r="C388" s="1">
        <v>728.8</v>
      </c>
      <c r="D388" s="1">
        <v>715.95</v>
      </c>
      <c r="E388" s="1">
        <v>725.25</v>
      </c>
      <c r="F388" s="1">
        <f>(((E388-B388)/B388)*100)</f>
        <v>-0.48710208562019136</v>
      </c>
      <c r="J388" s="14">
        <v>44631</v>
      </c>
      <c r="K388" s="1">
        <v>400</v>
      </c>
      <c r="L388" s="1">
        <v>403.65</v>
      </c>
      <c r="M388" s="1">
        <v>391.65</v>
      </c>
      <c r="N388" s="1">
        <v>402.3</v>
      </c>
      <c r="O388" s="1">
        <f>((N388-K388)/K388)</f>
        <v>5.7500000000000285E-3</v>
      </c>
      <c r="S388" s="14">
        <v>44631</v>
      </c>
      <c r="T388" s="1">
        <v>2579</v>
      </c>
      <c r="U388" s="1">
        <v>2589.65</v>
      </c>
      <c r="V388" s="1">
        <v>2529.5500000000002</v>
      </c>
      <c r="W388" s="1">
        <v>2580.9</v>
      </c>
      <c r="X388" s="1">
        <f>((W388-T388)/T388)</f>
        <v>7.3671965878250906E-4</v>
      </c>
      <c r="AB388" s="14">
        <v>44631</v>
      </c>
      <c r="AC388" s="1">
        <v>765.6</v>
      </c>
      <c r="AD388" s="1">
        <v>785.8</v>
      </c>
      <c r="AE388" s="1">
        <v>758.35</v>
      </c>
      <c r="AF388" s="1">
        <v>777.7</v>
      </c>
      <c r="AG388" s="1">
        <f>((AF388-AC388)/AC388)</f>
        <v>1.5804597701149455E-2</v>
      </c>
      <c r="AK388" s="14">
        <v>44631</v>
      </c>
      <c r="AL388" s="1">
        <v>4521.55</v>
      </c>
      <c r="AM388" s="1">
        <v>4525</v>
      </c>
      <c r="AN388" s="1">
        <v>4438.75</v>
      </c>
      <c r="AO388" s="1">
        <v>4470.75</v>
      </c>
      <c r="AP388" s="1">
        <f>((AO388-AL388)/AL388)</f>
        <v>-1.1235085313664602E-2</v>
      </c>
    </row>
    <row r="389" spans="1:42">
      <c r="A389" s="14">
        <v>44630</v>
      </c>
      <c r="B389" s="1">
        <v>733</v>
      </c>
      <c r="C389" s="1">
        <v>742</v>
      </c>
      <c r="D389" s="1">
        <v>720.05</v>
      </c>
      <c r="E389" s="1">
        <v>724.15</v>
      </c>
      <c r="F389" s="1">
        <f>(((E389-B389)/B389)*100)</f>
        <v>-1.2073669849931818</v>
      </c>
      <c r="J389" s="14">
        <v>44630</v>
      </c>
      <c r="K389" s="1">
        <v>397.5</v>
      </c>
      <c r="L389" s="1">
        <v>397.5</v>
      </c>
      <c r="M389" s="1">
        <v>388.95</v>
      </c>
      <c r="N389" s="1">
        <v>393.8</v>
      </c>
      <c r="O389" s="1">
        <f>((N389-K389)/K389)</f>
        <v>-9.3081761006289024E-3</v>
      </c>
      <c r="S389" s="14">
        <v>44630</v>
      </c>
      <c r="T389" s="1">
        <v>2580.9499999999998</v>
      </c>
      <c r="U389" s="1">
        <v>2598</v>
      </c>
      <c r="V389" s="1">
        <v>2534.9</v>
      </c>
      <c r="W389" s="1">
        <v>2545.0500000000002</v>
      </c>
      <c r="X389" s="1">
        <f>((W389-T389)/T389)</f>
        <v>-1.3909606927681527E-2</v>
      </c>
      <c r="AB389" s="14">
        <v>44630</v>
      </c>
      <c r="AC389" s="1">
        <v>762.35</v>
      </c>
      <c r="AD389" s="1">
        <v>774.85</v>
      </c>
      <c r="AE389" s="1">
        <v>757.5</v>
      </c>
      <c r="AF389" s="1">
        <v>764.45</v>
      </c>
      <c r="AG389" s="1">
        <f>((AF389-AC389)/AC389)</f>
        <v>2.7546402570997872E-3</v>
      </c>
      <c r="AK389" s="14">
        <v>44630</v>
      </c>
      <c r="AL389" s="1">
        <v>4517.1499999999996</v>
      </c>
      <c r="AM389" s="1">
        <v>4567.1000000000004</v>
      </c>
      <c r="AN389" s="1">
        <v>4405.7</v>
      </c>
      <c r="AO389" s="1">
        <v>4441.75</v>
      </c>
      <c r="AP389" s="1">
        <f>((AO389-AL389)/AL389)</f>
        <v>-1.6691940714831176E-2</v>
      </c>
    </row>
    <row r="390" spans="1:42">
      <c r="A390" s="14">
        <v>44629</v>
      </c>
      <c r="B390" s="1">
        <v>730</v>
      </c>
      <c r="C390" s="1">
        <v>734.55</v>
      </c>
      <c r="D390" s="1">
        <v>713</v>
      </c>
      <c r="E390" s="1">
        <v>725.15</v>
      </c>
      <c r="F390" s="1">
        <f>(((E390-B390)/B390)*100)</f>
        <v>-0.66438356164383872</v>
      </c>
      <c r="J390" s="14">
        <v>44629</v>
      </c>
      <c r="K390" s="1">
        <v>378</v>
      </c>
      <c r="L390" s="1">
        <v>391.85</v>
      </c>
      <c r="M390" s="1">
        <v>373.8</v>
      </c>
      <c r="N390" s="1">
        <v>387.9</v>
      </c>
      <c r="O390" s="1">
        <f>((N390-K390)/K390)</f>
        <v>2.6190476190476129E-2</v>
      </c>
      <c r="S390" s="14">
        <v>44629</v>
      </c>
      <c r="T390" s="1">
        <v>2484</v>
      </c>
      <c r="U390" s="1">
        <v>2528.8000000000002</v>
      </c>
      <c r="V390" s="1">
        <v>2434.75</v>
      </c>
      <c r="W390" s="1">
        <v>2508.3000000000002</v>
      </c>
      <c r="X390" s="1">
        <f>((W390-T390)/T390)</f>
        <v>9.7826086956522475E-3</v>
      </c>
      <c r="AB390" s="14">
        <v>44629</v>
      </c>
      <c r="AC390" s="1">
        <v>762.85</v>
      </c>
      <c r="AD390" s="1">
        <v>766.8</v>
      </c>
      <c r="AE390" s="1">
        <v>752.6</v>
      </c>
      <c r="AF390" s="1">
        <v>754.4</v>
      </c>
      <c r="AG390" s="1">
        <f>((AF390-AC390)/AC390)</f>
        <v>-1.1076882742347834E-2</v>
      </c>
      <c r="AK390" s="14">
        <v>44629</v>
      </c>
      <c r="AL390" s="1">
        <v>4385.3</v>
      </c>
      <c r="AM390" s="1">
        <v>4450.5</v>
      </c>
      <c r="AN390" s="1">
        <v>4374.2</v>
      </c>
      <c r="AO390" s="1">
        <v>4443.3999999999996</v>
      </c>
      <c r="AP390" s="1">
        <f>((AO390-AL390)/AL390)</f>
        <v>1.3248808519371411E-2</v>
      </c>
    </row>
    <row r="391" spans="1:42">
      <c r="A391" s="14">
        <v>44628</v>
      </c>
      <c r="B391" s="1">
        <v>732</v>
      </c>
      <c r="C391" s="1">
        <v>740</v>
      </c>
      <c r="D391" s="1">
        <v>707.5</v>
      </c>
      <c r="E391" s="1">
        <v>724.05</v>
      </c>
      <c r="F391" s="1">
        <f>(((E391-B391)/B391)*100)</f>
        <v>-1.0860655737704981</v>
      </c>
      <c r="J391" s="14">
        <v>44628</v>
      </c>
      <c r="K391" s="1">
        <v>362.5</v>
      </c>
      <c r="L391" s="1">
        <v>374.2</v>
      </c>
      <c r="M391" s="1">
        <v>362.45</v>
      </c>
      <c r="N391" s="1">
        <v>372.85</v>
      </c>
      <c r="O391" s="1">
        <f>((N391-K391)/K391)</f>
        <v>2.8551724137931098E-2</v>
      </c>
      <c r="S391" s="14">
        <v>44628</v>
      </c>
      <c r="T391" s="1">
        <v>2427</v>
      </c>
      <c r="U391" s="1">
        <v>2448.9499999999998</v>
      </c>
      <c r="V391" s="1">
        <v>2368.0500000000002</v>
      </c>
      <c r="W391" s="1">
        <v>2434.6999999999998</v>
      </c>
      <c r="X391" s="1">
        <f>((W391-T391)/T391)</f>
        <v>3.1726411207251E-3</v>
      </c>
      <c r="AB391" s="14">
        <v>44628</v>
      </c>
      <c r="AC391" s="1">
        <v>772</v>
      </c>
      <c r="AD391" s="1">
        <v>772</v>
      </c>
      <c r="AE391" s="1">
        <v>752.2</v>
      </c>
      <c r="AF391" s="1">
        <v>757.65</v>
      </c>
      <c r="AG391" s="1">
        <f>((AF391-AC391)/AC391)</f>
        <v>-1.8588082901554434E-2</v>
      </c>
      <c r="AK391" s="14">
        <v>44628</v>
      </c>
      <c r="AL391" s="1">
        <v>4339.6499999999996</v>
      </c>
      <c r="AM391" s="1">
        <v>4392.8999999999996</v>
      </c>
      <c r="AN391" s="1">
        <v>4301.55</v>
      </c>
      <c r="AO391" s="1">
        <v>4370.05</v>
      </c>
      <c r="AP391" s="1">
        <f>((AO391-AL391)/AL391)</f>
        <v>7.0051732282558612E-3</v>
      </c>
    </row>
    <row r="392" spans="1:42">
      <c r="A392" s="14">
        <v>44627</v>
      </c>
      <c r="B392" s="1">
        <v>708</v>
      </c>
      <c r="C392" s="1">
        <v>734.95</v>
      </c>
      <c r="D392" s="1">
        <v>686.05</v>
      </c>
      <c r="E392" s="1">
        <v>732</v>
      </c>
      <c r="F392" s="1">
        <f>(((E392-B392)/B392)*100)</f>
        <v>3.3898305084745761</v>
      </c>
      <c r="J392" s="14">
        <v>44627</v>
      </c>
      <c r="K392" s="1">
        <v>355</v>
      </c>
      <c r="L392" s="1">
        <v>368.5</v>
      </c>
      <c r="M392" s="1">
        <v>355</v>
      </c>
      <c r="N392" s="1">
        <v>365.25</v>
      </c>
      <c r="O392" s="1">
        <f>((N392-K392)/K392)</f>
        <v>2.8873239436619718E-2</v>
      </c>
      <c r="S392" s="14">
        <v>44627</v>
      </c>
      <c r="T392" s="1">
        <v>2380</v>
      </c>
      <c r="U392" s="1">
        <v>2428.5500000000002</v>
      </c>
      <c r="V392" s="1">
        <v>2352.9499999999998</v>
      </c>
      <c r="W392" s="1">
        <v>2403.4</v>
      </c>
      <c r="X392" s="1">
        <f>((W392-T392)/T392)</f>
        <v>9.8319327731092813E-3</v>
      </c>
      <c r="AB392" s="14">
        <v>44627</v>
      </c>
      <c r="AC392" s="1">
        <v>760</v>
      </c>
      <c r="AD392" s="1">
        <v>770</v>
      </c>
      <c r="AE392" s="1">
        <v>742.1</v>
      </c>
      <c r="AF392" s="1">
        <v>760.05</v>
      </c>
      <c r="AG392" s="1">
        <f>((AF392-AC392)/AC392)</f>
        <v>6.578947368415069E-5</v>
      </c>
      <c r="AK392" s="14">
        <v>44627</v>
      </c>
      <c r="AL392" s="1">
        <v>4376.6499999999996</v>
      </c>
      <c r="AM392" s="1">
        <v>4377</v>
      </c>
      <c r="AN392" s="1">
        <v>4284.95</v>
      </c>
      <c r="AO392" s="1">
        <v>4310.6499999999996</v>
      </c>
      <c r="AP392" s="1">
        <f>((AO392-AL392)/AL392)</f>
        <v>-1.5080026961260326E-2</v>
      </c>
    </row>
    <row r="393" spans="1:42">
      <c r="A393" s="14">
        <v>44624</v>
      </c>
      <c r="B393" s="1">
        <v>709.15</v>
      </c>
      <c r="C393" s="1">
        <v>735.95</v>
      </c>
      <c r="D393" s="1">
        <v>704.75</v>
      </c>
      <c r="E393" s="1">
        <v>713.5</v>
      </c>
      <c r="F393" s="1">
        <f>(((E393-B393)/B393)*100)</f>
        <v>0.61341042092646447</v>
      </c>
      <c r="J393" s="14">
        <v>44624</v>
      </c>
      <c r="K393" s="1">
        <v>371</v>
      </c>
      <c r="L393" s="1">
        <v>377.45</v>
      </c>
      <c r="M393" s="1">
        <v>366.6</v>
      </c>
      <c r="N393" s="1">
        <v>367.65</v>
      </c>
      <c r="O393" s="1">
        <f>((N393-K393)/K393)</f>
        <v>-9.0296495956873925E-3</v>
      </c>
      <c r="S393" s="14">
        <v>44624</v>
      </c>
      <c r="T393" s="1">
        <v>2470</v>
      </c>
      <c r="U393" s="1">
        <v>2470</v>
      </c>
      <c r="V393" s="1">
        <v>2412.4</v>
      </c>
      <c r="W393" s="1">
        <v>2440.6</v>
      </c>
      <c r="X393" s="1">
        <f>((W393-T393)/T393)</f>
        <v>-1.1902834008097203E-2</v>
      </c>
      <c r="AB393" s="14">
        <v>44624</v>
      </c>
      <c r="AC393" s="1">
        <v>770</v>
      </c>
      <c r="AD393" s="1">
        <v>781.95</v>
      </c>
      <c r="AE393" s="1">
        <v>758.1</v>
      </c>
      <c r="AF393" s="1">
        <v>759.65</v>
      </c>
      <c r="AG393" s="1">
        <f>((AF393-AC393)/AC393)</f>
        <v>-1.3441558441558471E-2</v>
      </c>
      <c r="AK393" s="14">
        <v>44624</v>
      </c>
      <c r="AL393" s="1">
        <v>4388.05</v>
      </c>
      <c r="AM393" s="1">
        <v>4436.5</v>
      </c>
      <c r="AN393" s="1">
        <v>4350.2</v>
      </c>
      <c r="AO393" s="1">
        <v>4384</v>
      </c>
      <c r="AP393" s="1">
        <f>((AO393-AL393)/AL393)</f>
        <v>-9.2296122423404054E-4</v>
      </c>
    </row>
    <row r="394" spans="1:42">
      <c r="A394" s="14">
        <v>44623</v>
      </c>
      <c r="B394" s="1">
        <v>707</v>
      </c>
      <c r="C394" s="1">
        <v>724.25</v>
      </c>
      <c r="D394" s="1">
        <v>689</v>
      </c>
      <c r="E394" s="1">
        <v>714.75</v>
      </c>
      <c r="F394" s="1">
        <f>(((E394-B394)/B394)*100)</f>
        <v>1.0961810466760962</v>
      </c>
      <c r="J394" s="14">
        <v>44623</v>
      </c>
      <c r="K394" s="1">
        <v>371.45</v>
      </c>
      <c r="L394" s="1">
        <v>373.65</v>
      </c>
      <c r="M394" s="1">
        <v>368.1</v>
      </c>
      <c r="N394" s="1">
        <v>370.7</v>
      </c>
      <c r="O394" s="1">
        <f>((N394-K394)/K394)</f>
        <v>-2.019114281868354E-3</v>
      </c>
      <c r="S394" s="14">
        <v>44623</v>
      </c>
      <c r="T394" s="1">
        <v>2510.0500000000002</v>
      </c>
      <c r="U394" s="1">
        <v>2539</v>
      </c>
      <c r="V394" s="1">
        <v>2458.1</v>
      </c>
      <c r="W394" s="1">
        <v>2472.5500000000002</v>
      </c>
      <c r="X394" s="1">
        <f>((W394-T394)/T394)</f>
        <v>-1.4939941435429573E-2</v>
      </c>
      <c r="AB394" s="14">
        <v>44623</v>
      </c>
      <c r="AC394" s="1">
        <v>791.1</v>
      </c>
      <c r="AD394" s="1">
        <v>791.55</v>
      </c>
      <c r="AE394" s="1">
        <v>773</v>
      </c>
      <c r="AF394" s="1">
        <v>780.8</v>
      </c>
      <c r="AG394" s="1">
        <f>((AF394-AC394)/AC394)</f>
        <v>-1.3019845784350989E-2</v>
      </c>
      <c r="AK394" s="14">
        <v>44623</v>
      </c>
      <c r="AL394" s="1">
        <v>4409.05</v>
      </c>
      <c r="AM394" s="1">
        <v>4443.3999999999996</v>
      </c>
      <c r="AN394" s="1">
        <v>4384.25</v>
      </c>
      <c r="AO394" s="1">
        <v>4419.6000000000004</v>
      </c>
      <c r="AP394" s="1">
        <f>((AO394-AL394)/AL394)</f>
        <v>2.39280570644474E-3</v>
      </c>
    </row>
    <row r="395" spans="1:42">
      <c r="A395" s="14">
        <v>44622</v>
      </c>
      <c r="B395" s="1">
        <v>665</v>
      </c>
      <c r="C395" s="1">
        <v>697.25</v>
      </c>
      <c r="D395" s="1">
        <v>661.1</v>
      </c>
      <c r="E395" s="1">
        <v>689.1</v>
      </c>
      <c r="F395" s="1">
        <f>(((E395-B395)/B395)*100)</f>
        <v>3.6240601503759433</v>
      </c>
      <c r="J395" s="14">
        <v>44622</v>
      </c>
      <c r="K395" s="1">
        <v>380</v>
      </c>
      <c r="L395" s="1">
        <v>380</v>
      </c>
      <c r="M395" s="1">
        <v>367.75</v>
      </c>
      <c r="N395" s="1">
        <v>370.15</v>
      </c>
      <c r="O395" s="1">
        <f>((N395-K395)/K395)</f>
        <v>-2.5921052631579008E-2</v>
      </c>
      <c r="S395" s="14">
        <v>44622</v>
      </c>
      <c r="T395" s="1">
        <v>2550</v>
      </c>
      <c r="U395" s="1">
        <v>2550</v>
      </c>
      <c r="V395" s="1">
        <v>2444.1</v>
      </c>
      <c r="W395" s="1">
        <v>2515.65</v>
      </c>
      <c r="X395" s="1">
        <f>((W395-T395)/T395)</f>
        <v>-1.3470588235294081E-2</v>
      </c>
      <c r="AB395" s="14">
        <v>44622</v>
      </c>
      <c r="AC395" s="1">
        <v>773.9</v>
      </c>
      <c r="AD395" s="1">
        <v>795</v>
      </c>
      <c r="AE395" s="1">
        <v>772.5</v>
      </c>
      <c r="AF395" s="1">
        <v>785.95</v>
      </c>
      <c r="AG395" s="1">
        <f>((AF395-AC395)/AC395)</f>
        <v>1.5570487143041826E-2</v>
      </c>
      <c r="AK395" s="14">
        <v>44622</v>
      </c>
      <c r="AL395" s="1">
        <v>4302</v>
      </c>
      <c r="AM395" s="1">
        <v>4479.6499999999996</v>
      </c>
      <c r="AN395" s="1">
        <v>4302</v>
      </c>
      <c r="AO395" s="1">
        <v>4409</v>
      </c>
      <c r="AP395" s="1">
        <f>((AO395-AL395)/AL395)</f>
        <v>2.4872152487215249E-2</v>
      </c>
    </row>
    <row r="396" spans="1:42">
      <c r="A396" s="14">
        <v>44620</v>
      </c>
      <c r="B396" s="1">
        <v>650.6</v>
      </c>
      <c r="C396" s="1">
        <v>668.9</v>
      </c>
      <c r="D396" s="1">
        <v>644.5</v>
      </c>
      <c r="E396" s="1">
        <v>665.7</v>
      </c>
      <c r="F396" s="1">
        <f>(((E396-B396)/B396)*100)</f>
        <v>2.3209345219797144</v>
      </c>
      <c r="J396" s="14">
        <v>44620</v>
      </c>
      <c r="K396" s="1">
        <v>369.5</v>
      </c>
      <c r="L396" s="1">
        <v>379.3</v>
      </c>
      <c r="M396" s="1">
        <v>359.95</v>
      </c>
      <c r="N396" s="1">
        <v>377</v>
      </c>
      <c r="O396" s="1">
        <f>((N396-K396)/K396)</f>
        <v>2.0297699594046009E-2</v>
      </c>
      <c r="S396" s="14">
        <v>44620</v>
      </c>
      <c r="T396" s="1">
        <v>2475</v>
      </c>
      <c r="U396" s="1">
        <v>2503.85</v>
      </c>
      <c r="V396" s="1">
        <v>2421.6</v>
      </c>
      <c r="W396" s="1">
        <v>2464.6</v>
      </c>
      <c r="X396" s="1">
        <f>((W396-T396)/T396)</f>
        <v>-4.202020202020239E-3</v>
      </c>
      <c r="AB396" s="14">
        <v>44620</v>
      </c>
      <c r="AC396" s="1">
        <v>759</v>
      </c>
      <c r="AD396" s="1">
        <v>775.1</v>
      </c>
      <c r="AE396" s="1">
        <v>747.5</v>
      </c>
      <c r="AF396" s="1">
        <v>773</v>
      </c>
      <c r="AG396" s="1">
        <f>((AF396-AC396)/AC396)</f>
        <v>1.844532279314888E-2</v>
      </c>
      <c r="AK396" s="14">
        <v>44620</v>
      </c>
      <c r="AL396" s="1">
        <v>4494.95</v>
      </c>
      <c r="AM396" s="1">
        <v>4500</v>
      </c>
      <c r="AN396" s="1">
        <v>4389.8500000000004</v>
      </c>
      <c r="AO396" s="1">
        <v>4413.05</v>
      </c>
      <c r="AP396" s="1">
        <f>((AO396-AL396)/AL396)</f>
        <v>-1.8220447390960886E-2</v>
      </c>
    </row>
    <row r="397" spans="1:42">
      <c r="A397" s="14">
        <v>44617</v>
      </c>
      <c r="B397" s="1">
        <v>664</v>
      </c>
      <c r="C397" s="1">
        <v>664</v>
      </c>
      <c r="D397" s="1">
        <v>644.9</v>
      </c>
      <c r="E397" s="1">
        <v>654.9</v>
      </c>
      <c r="F397" s="1">
        <f>(((E397-B397)/B397)*100)</f>
        <v>-1.3704819277108469</v>
      </c>
      <c r="J397" s="14">
        <v>44617</v>
      </c>
      <c r="K397" s="1">
        <v>359</v>
      </c>
      <c r="L397" s="1">
        <v>375</v>
      </c>
      <c r="M397" s="1">
        <v>359</v>
      </c>
      <c r="N397" s="1">
        <v>369.5</v>
      </c>
      <c r="O397" s="1">
        <f>((N397-K397)/K397)</f>
        <v>2.9247910863509748E-2</v>
      </c>
      <c r="S397" s="14">
        <v>44617</v>
      </c>
      <c r="T397" s="1">
        <v>2461</v>
      </c>
      <c r="U397" s="1">
        <v>2504.9499999999998</v>
      </c>
      <c r="V397" s="1">
        <v>2432.1</v>
      </c>
      <c r="W397" s="1">
        <v>2476.65</v>
      </c>
      <c r="X397" s="1">
        <f>((W397-T397)/T397)</f>
        <v>6.3592035757822395E-3</v>
      </c>
      <c r="AB397" s="14">
        <v>44617</v>
      </c>
      <c r="AC397" s="1">
        <v>734.4</v>
      </c>
      <c r="AD397" s="1">
        <v>764.7</v>
      </c>
      <c r="AE397" s="1">
        <v>734.4</v>
      </c>
      <c r="AF397" s="1">
        <v>758.65</v>
      </c>
      <c r="AG397" s="1">
        <f>((AF397-AC397)/AC397)</f>
        <v>3.3020152505446626E-2</v>
      </c>
      <c r="AK397" s="14">
        <v>44617</v>
      </c>
      <c r="AL397" s="1">
        <v>4225</v>
      </c>
      <c r="AM397" s="1">
        <v>4571.8500000000004</v>
      </c>
      <c r="AN397" s="1">
        <v>4225</v>
      </c>
      <c r="AO397" s="1">
        <v>4465.75</v>
      </c>
      <c r="AP397" s="1">
        <f>((AO397-AL397)/AL397)</f>
        <v>5.6982248520710058E-2</v>
      </c>
    </row>
    <row r="398" spans="1:42">
      <c r="A398" s="14">
        <v>44616</v>
      </c>
      <c r="B398" s="1">
        <v>678</v>
      </c>
      <c r="C398" s="1">
        <v>678</v>
      </c>
      <c r="D398" s="1">
        <v>625</v>
      </c>
      <c r="E398" s="1">
        <v>632.35</v>
      </c>
      <c r="F398" s="1">
        <f>(((E398-B398)/B398)*100)</f>
        <v>-6.7330383480825926</v>
      </c>
      <c r="J398" s="14">
        <v>44616</v>
      </c>
      <c r="K398" s="1">
        <v>341.2</v>
      </c>
      <c r="L398" s="1">
        <v>368.8</v>
      </c>
      <c r="M398" s="1">
        <v>341.2</v>
      </c>
      <c r="N398" s="1">
        <v>358.25</v>
      </c>
      <c r="O398" s="1">
        <f>((N398-K398)/K398)</f>
        <v>4.9970691676436141E-2</v>
      </c>
      <c r="S398" s="14">
        <v>44616</v>
      </c>
      <c r="T398" s="1">
        <v>2500</v>
      </c>
      <c r="U398" s="1">
        <v>2500</v>
      </c>
      <c r="V398" s="1">
        <v>2379.65</v>
      </c>
      <c r="W398" s="1">
        <v>2394.1999999999998</v>
      </c>
      <c r="X398" s="1">
        <f>((W398-T398)/T398)</f>
        <v>-4.2320000000000073E-2</v>
      </c>
      <c r="AB398" s="14">
        <v>44616</v>
      </c>
      <c r="AC398" s="1">
        <v>755</v>
      </c>
      <c r="AD398" s="1">
        <v>775.95</v>
      </c>
      <c r="AE398" s="1">
        <v>730</v>
      </c>
      <c r="AF398" s="1">
        <v>733</v>
      </c>
      <c r="AG398" s="1">
        <f>((AF398-AC398)/AC398)</f>
        <v>-2.9139072847682121E-2</v>
      </c>
      <c r="AK398" s="14">
        <v>44616</v>
      </c>
      <c r="AL398" s="1">
        <v>4101.2</v>
      </c>
      <c r="AM398" s="1">
        <v>4393</v>
      </c>
      <c r="AN398" s="1">
        <v>4101.2</v>
      </c>
      <c r="AO398" s="1">
        <v>4290.3</v>
      </c>
      <c r="AP398" s="1">
        <f>((AO398-AL398)/AL398)</f>
        <v>4.6108456061640588E-2</v>
      </c>
    </row>
    <row r="399" spans="1:42">
      <c r="A399" s="14">
        <v>44615</v>
      </c>
      <c r="B399" s="1">
        <v>706.7</v>
      </c>
      <c r="C399" s="1">
        <v>706.7</v>
      </c>
      <c r="D399" s="1">
        <v>684.65</v>
      </c>
      <c r="E399" s="1">
        <v>686.95</v>
      </c>
      <c r="F399" s="1">
        <f>(((E399-B399)/B399)*100)</f>
        <v>-2.7946794962501764</v>
      </c>
      <c r="J399" s="14">
        <v>44615</v>
      </c>
      <c r="K399" s="1">
        <v>365</v>
      </c>
      <c r="L399" s="1">
        <v>373.45</v>
      </c>
      <c r="M399" s="1">
        <v>363.5</v>
      </c>
      <c r="N399" s="1">
        <v>368.1</v>
      </c>
      <c r="O399" s="1">
        <f>((N399-K399)/K399)</f>
        <v>8.4931506849315695E-3</v>
      </c>
      <c r="S399" s="14">
        <v>44615</v>
      </c>
      <c r="T399" s="1">
        <v>2495.25</v>
      </c>
      <c r="U399" s="1">
        <v>2558.0500000000002</v>
      </c>
      <c r="V399" s="1">
        <v>2495.25</v>
      </c>
      <c r="W399" s="1">
        <v>2533.3000000000002</v>
      </c>
      <c r="X399" s="1">
        <f>((W399-T399)/T399)</f>
        <v>1.524897304879278E-2</v>
      </c>
      <c r="AB399" s="14">
        <v>44615</v>
      </c>
      <c r="AC399" s="1">
        <v>781.85</v>
      </c>
      <c r="AD399" s="1">
        <v>797.05</v>
      </c>
      <c r="AE399" s="1">
        <v>781.85</v>
      </c>
      <c r="AF399" s="1">
        <v>790.3</v>
      </c>
      <c r="AG399" s="1">
        <f>((AF399-AC399)/AC399)</f>
        <v>1.0807699686640573E-2</v>
      </c>
      <c r="AK399" s="14">
        <v>44615</v>
      </c>
      <c r="AL399" s="1">
        <v>4360.8999999999996</v>
      </c>
      <c r="AM399" s="1">
        <v>4383.3999999999996</v>
      </c>
      <c r="AN399" s="1">
        <v>4325</v>
      </c>
      <c r="AO399" s="1">
        <v>4327.3</v>
      </c>
      <c r="AP399" s="1">
        <f>((AO399-AL399)/AL399)</f>
        <v>-7.7048315714644813E-3</v>
      </c>
    </row>
    <row r="400" spans="1:42">
      <c r="A400" s="14">
        <v>44614</v>
      </c>
      <c r="B400" s="1">
        <v>694</v>
      </c>
      <c r="C400" s="1">
        <v>695.5</v>
      </c>
      <c r="D400" s="1">
        <v>677</v>
      </c>
      <c r="E400" s="1">
        <v>693.15</v>
      </c>
      <c r="F400" s="1">
        <f>(((E400-B400)/B400)*100)</f>
        <v>-0.12247838616715025</v>
      </c>
      <c r="J400" s="14">
        <v>44614</v>
      </c>
      <c r="K400" s="1">
        <v>360</v>
      </c>
      <c r="L400" s="1">
        <v>365.5</v>
      </c>
      <c r="M400" s="1">
        <v>355.7</v>
      </c>
      <c r="N400" s="1">
        <v>362.2</v>
      </c>
      <c r="O400" s="1">
        <f>((N400-K400)/K400)</f>
        <v>6.1111111111110793E-3</v>
      </c>
      <c r="S400" s="14">
        <v>44614</v>
      </c>
      <c r="T400" s="1">
        <v>2460</v>
      </c>
      <c r="U400" s="1">
        <v>2505.9499999999998</v>
      </c>
      <c r="V400" s="1">
        <v>2388.15</v>
      </c>
      <c r="W400" s="1">
        <v>2495.5500000000002</v>
      </c>
      <c r="X400" s="1">
        <f>((W400-T400)/T400)</f>
        <v>1.4451219512195196E-2</v>
      </c>
      <c r="AB400" s="14">
        <v>44614</v>
      </c>
      <c r="AC400" s="1">
        <v>767</v>
      </c>
      <c r="AD400" s="1">
        <v>796.55</v>
      </c>
      <c r="AE400" s="1">
        <v>763</v>
      </c>
      <c r="AF400" s="1">
        <v>790.9</v>
      </c>
      <c r="AG400" s="1">
        <f>((AF400-AC400)/AC400)</f>
        <v>3.1160365058670113E-2</v>
      </c>
      <c r="AK400" s="14">
        <v>44614</v>
      </c>
      <c r="AL400" s="1">
        <v>4398</v>
      </c>
      <c r="AM400" s="1">
        <v>4398</v>
      </c>
      <c r="AN400" s="1">
        <v>4321.8999999999996</v>
      </c>
      <c r="AO400" s="1">
        <v>4328.55</v>
      </c>
      <c r="AP400" s="1">
        <f>((AO400-AL400)/AL400)</f>
        <v>-1.5791268758526562E-2</v>
      </c>
    </row>
    <row r="401" spans="1:42">
      <c r="A401" s="14">
        <v>44613</v>
      </c>
      <c r="B401" s="1">
        <v>721</v>
      </c>
      <c r="C401" s="1">
        <v>723.05</v>
      </c>
      <c r="D401" s="1">
        <v>701.8</v>
      </c>
      <c r="E401" s="1">
        <v>703.8</v>
      </c>
      <c r="F401" s="1">
        <f>(((E401-B401)/B401)*100)</f>
        <v>-2.3855755894590907</v>
      </c>
      <c r="J401" s="14">
        <v>44613</v>
      </c>
      <c r="K401" s="1">
        <v>380</v>
      </c>
      <c r="L401" s="1">
        <v>380</v>
      </c>
      <c r="M401" s="1">
        <v>366.75</v>
      </c>
      <c r="N401" s="1">
        <v>369.65</v>
      </c>
      <c r="O401" s="1">
        <f>((N401-K401)/K401)</f>
        <v>-2.7236842105263219E-2</v>
      </c>
      <c r="S401" s="14">
        <v>44613</v>
      </c>
      <c r="T401" s="1">
        <v>2585</v>
      </c>
      <c r="U401" s="1">
        <v>2585</v>
      </c>
      <c r="V401" s="1">
        <v>2495.75</v>
      </c>
      <c r="W401" s="1">
        <v>2502.6999999999998</v>
      </c>
      <c r="X401" s="1">
        <f>((W401-T401)/T401)</f>
        <v>-3.1837524177949779E-2</v>
      </c>
      <c r="AB401" s="14">
        <v>44613</v>
      </c>
      <c r="AC401" s="1">
        <v>814</v>
      </c>
      <c r="AD401" s="1">
        <v>814</v>
      </c>
      <c r="AE401" s="1">
        <v>783.25</v>
      </c>
      <c r="AF401" s="1">
        <v>787.4</v>
      </c>
      <c r="AG401" s="1">
        <f>((AF401-AC401)/AC401)</f>
        <v>-3.2678132678132708E-2</v>
      </c>
      <c r="AK401" s="14">
        <v>44613</v>
      </c>
      <c r="AL401" s="1">
        <v>4469.8500000000004</v>
      </c>
      <c r="AM401" s="1">
        <v>4469.8999999999996</v>
      </c>
      <c r="AN401" s="1">
        <v>4371</v>
      </c>
      <c r="AO401" s="1">
        <v>4386.8999999999996</v>
      </c>
      <c r="AP401" s="1">
        <f>((AO401-AL401)/AL401)</f>
        <v>-1.8557669720460579E-2</v>
      </c>
    </row>
    <row r="402" spans="1:42">
      <c r="A402" s="14">
        <v>44610</v>
      </c>
      <c r="B402" s="1">
        <v>726</v>
      </c>
      <c r="C402" s="1">
        <v>736.05</v>
      </c>
      <c r="D402" s="1">
        <v>719.35</v>
      </c>
      <c r="E402" s="1">
        <v>725.1</v>
      </c>
      <c r="F402" s="1">
        <f>(((E402-B402)/B402)*100)</f>
        <v>-0.1239669421487572</v>
      </c>
      <c r="J402" s="14">
        <v>44610</v>
      </c>
      <c r="K402" s="1">
        <v>382.05</v>
      </c>
      <c r="L402" s="1">
        <v>385.25</v>
      </c>
      <c r="M402" s="1">
        <v>375.25</v>
      </c>
      <c r="N402" s="1">
        <v>377.4</v>
      </c>
      <c r="O402" s="1">
        <f>((N402-K402)/K402)</f>
        <v>-1.2171181782489292E-2</v>
      </c>
      <c r="S402" s="14">
        <v>44610</v>
      </c>
      <c r="T402" s="1">
        <v>2598.9</v>
      </c>
      <c r="U402" s="1">
        <v>2614.15</v>
      </c>
      <c r="V402" s="1">
        <v>2556.65</v>
      </c>
      <c r="W402" s="1">
        <v>2584.9499999999998</v>
      </c>
      <c r="X402" s="1">
        <f>((W402-T402)/T402)</f>
        <v>-5.3676555465775027E-3</v>
      </c>
      <c r="AB402" s="14">
        <v>44610</v>
      </c>
      <c r="AC402" s="1">
        <v>793</v>
      </c>
      <c r="AD402" s="1">
        <v>813.3</v>
      </c>
      <c r="AE402" s="1">
        <v>793</v>
      </c>
      <c r="AF402" s="1">
        <v>802.95</v>
      </c>
      <c r="AG402" s="1">
        <f>((AF402-AC402)/AC402)</f>
        <v>1.2547288776797031E-2</v>
      </c>
      <c r="AK402" s="14">
        <v>44610</v>
      </c>
      <c r="AL402" s="1">
        <v>4505.8</v>
      </c>
      <c r="AM402" s="1">
        <v>4511.75</v>
      </c>
      <c r="AN402" s="1">
        <v>4455</v>
      </c>
      <c r="AO402" s="1">
        <v>4462.3500000000004</v>
      </c>
      <c r="AP402" s="1">
        <f>((AO402-AL402)/AL402)</f>
        <v>-9.6431266367792215E-3</v>
      </c>
    </row>
    <row r="403" spans="1:42">
      <c r="A403" s="14">
        <v>44609</v>
      </c>
      <c r="B403" s="1">
        <v>740</v>
      </c>
      <c r="C403" s="1">
        <v>742.2</v>
      </c>
      <c r="D403" s="1">
        <v>725.65</v>
      </c>
      <c r="E403" s="1">
        <v>726.65</v>
      </c>
      <c r="F403" s="1">
        <f>(((E403-B403)/B403)*100)</f>
        <v>-1.8040540540540571</v>
      </c>
      <c r="J403" s="14">
        <v>44609</v>
      </c>
      <c r="K403" s="1">
        <v>388.7</v>
      </c>
      <c r="L403" s="1">
        <v>391.6</v>
      </c>
      <c r="M403" s="1">
        <v>382</v>
      </c>
      <c r="N403" s="1">
        <v>382.65</v>
      </c>
      <c r="O403" s="1">
        <f>((N403-K403)/K403)</f>
        <v>-1.5564702855672786E-2</v>
      </c>
      <c r="S403" s="14">
        <v>44609</v>
      </c>
      <c r="T403" s="1">
        <v>2642.8</v>
      </c>
      <c r="U403" s="1">
        <v>2645</v>
      </c>
      <c r="V403" s="1">
        <v>2581.0500000000002</v>
      </c>
      <c r="W403" s="1">
        <v>2609.75</v>
      </c>
      <c r="X403" s="1">
        <f>((W403-T403)/T403)</f>
        <v>-1.250567579839571E-2</v>
      </c>
      <c r="AB403" s="14">
        <v>44609</v>
      </c>
      <c r="AC403" s="1">
        <v>796.4</v>
      </c>
      <c r="AD403" s="1">
        <v>805.3</v>
      </c>
      <c r="AE403" s="1">
        <v>792.4</v>
      </c>
      <c r="AF403" s="1">
        <v>800.5</v>
      </c>
      <c r="AG403" s="1">
        <f>((AF403-AC403)/AC403)</f>
        <v>5.1481667503767235E-3</v>
      </c>
      <c r="AK403" s="14">
        <v>44609</v>
      </c>
      <c r="AL403" s="1">
        <v>4552</v>
      </c>
      <c r="AM403" s="1">
        <v>4588.5</v>
      </c>
      <c r="AN403" s="1">
        <v>4482.3999999999996</v>
      </c>
      <c r="AO403" s="1">
        <v>4493.25</v>
      </c>
      <c r="AP403" s="1">
        <f>((AO403-AL403)/AL403)</f>
        <v>-1.2906414762741653E-2</v>
      </c>
    </row>
    <row r="404" spans="1:42">
      <c r="A404" s="14">
        <v>44608</v>
      </c>
      <c r="B404" s="1">
        <v>745.1</v>
      </c>
      <c r="C404" s="1">
        <v>749.4</v>
      </c>
      <c r="D404" s="1">
        <v>733.1</v>
      </c>
      <c r="E404" s="1">
        <v>735.75</v>
      </c>
      <c r="F404" s="1">
        <f>(((E404-B404)/B404)*100)</f>
        <v>-1.2548651187760063</v>
      </c>
      <c r="J404" s="14">
        <v>44608</v>
      </c>
      <c r="K404" s="1">
        <v>392</v>
      </c>
      <c r="L404" s="1">
        <v>395.95</v>
      </c>
      <c r="M404" s="1">
        <v>384.75</v>
      </c>
      <c r="N404" s="1">
        <v>386.8</v>
      </c>
      <c r="O404" s="1">
        <f>((N404-K404)/K404)</f>
        <v>-1.3265306122448951E-2</v>
      </c>
      <c r="S404" s="14">
        <v>44608</v>
      </c>
      <c r="T404" s="1">
        <v>2616.75</v>
      </c>
      <c r="U404" s="1">
        <v>2629.5</v>
      </c>
      <c r="V404" s="1">
        <v>2586.1</v>
      </c>
      <c r="W404" s="1">
        <v>2597.35</v>
      </c>
      <c r="X404" s="1">
        <f>((W404-T404)/T404)</f>
        <v>-7.4137766313175091E-3</v>
      </c>
      <c r="AB404" s="14">
        <v>44608</v>
      </c>
      <c r="AC404" s="1">
        <v>791.8</v>
      </c>
      <c r="AD404" s="1">
        <v>808.5</v>
      </c>
      <c r="AE404" s="1">
        <v>791.3</v>
      </c>
      <c r="AF404" s="1">
        <v>801</v>
      </c>
      <c r="AG404" s="1">
        <f>((AF404-AC404)/AC404)</f>
        <v>1.1619095731245322E-2</v>
      </c>
      <c r="AK404" s="14">
        <v>44608</v>
      </c>
      <c r="AL404" s="1">
        <v>4518</v>
      </c>
      <c r="AM404" s="1">
        <v>4554.3</v>
      </c>
      <c r="AN404" s="1">
        <v>4492.8</v>
      </c>
      <c r="AO404" s="1">
        <v>4528.7</v>
      </c>
      <c r="AP404" s="1">
        <f>((AO404-AL404)/AL404)</f>
        <v>2.3683045595395791E-3</v>
      </c>
    </row>
    <row r="405" spans="1:42">
      <c r="A405" s="14">
        <v>44607</v>
      </c>
      <c r="B405" s="1">
        <v>717.75</v>
      </c>
      <c r="C405" s="1">
        <v>746.45</v>
      </c>
      <c r="D405" s="1">
        <v>715.15</v>
      </c>
      <c r="E405" s="1">
        <v>744.45</v>
      </c>
      <c r="F405" s="1">
        <f>(((E405-B405)/B405)*100)</f>
        <v>3.7199582027168296</v>
      </c>
      <c r="J405" s="14">
        <v>44607</v>
      </c>
      <c r="K405" s="1">
        <v>385</v>
      </c>
      <c r="L405" s="1">
        <v>390.6</v>
      </c>
      <c r="M405" s="1">
        <v>380</v>
      </c>
      <c r="N405" s="1">
        <v>389.1</v>
      </c>
      <c r="O405" s="1">
        <f>((N405-K405)/K405)</f>
        <v>1.0649350649350709E-2</v>
      </c>
      <c r="S405" s="14">
        <v>44607</v>
      </c>
      <c r="T405" s="1">
        <v>2539.5500000000002</v>
      </c>
      <c r="U405" s="1">
        <v>2625</v>
      </c>
      <c r="V405" s="1">
        <v>2532.8000000000002</v>
      </c>
      <c r="W405" s="1">
        <v>2603.8000000000002</v>
      </c>
      <c r="X405" s="1">
        <f>((W405-T405)/T405)</f>
        <v>2.529975783111181E-2</v>
      </c>
      <c r="AB405" s="14">
        <v>44607</v>
      </c>
      <c r="AC405" s="1">
        <v>760.05</v>
      </c>
      <c r="AD405" s="1">
        <v>790</v>
      </c>
      <c r="AE405" s="1">
        <v>754.45</v>
      </c>
      <c r="AF405" s="1">
        <v>788.75</v>
      </c>
      <c r="AG405" s="1">
        <f>((AF405-AC405)/AC405)</f>
        <v>3.7760673639892176E-2</v>
      </c>
      <c r="AK405" s="14">
        <v>44607</v>
      </c>
      <c r="AL405" s="1">
        <v>4480</v>
      </c>
      <c r="AM405" s="1">
        <v>4570</v>
      </c>
      <c r="AN405" s="1">
        <v>4469.3500000000004</v>
      </c>
      <c r="AO405" s="1">
        <v>4518.1000000000004</v>
      </c>
      <c r="AP405" s="1">
        <f>((AO405-AL405)/AL405)</f>
        <v>8.5044642857143669E-3</v>
      </c>
    </row>
    <row r="406" spans="1:42">
      <c r="A406" s="14">
        <v>44606</v>
      </c>
      <c r="B406" s="1">
        <v>749.95</v>
      </c>
      <c r="C406" s="1">
        <v>749.95</v>
      </c>
      <c r="D406" s="1">
        <v>717.55</v>
      </c>
      <c r="E406" s="1">
        <v>723.2</v>
      </c>
      <c r="F406" s="1">
        <f>(((E406-B406)/B406)*100)</f>
        <v>-3.5669044602973528</v>
      </c>
      <c r="J406" s="14">
        <v>44606</v>
      </c>
      <c r="K406" s="1">
        <v>399.95</v>
      </c>
      <c r="L406" s="1">
        <v>400</v>
      </c>
      <c r="M406" s="1">
        <v>379.2</v>
      </c>
      <c r="N406" s="1">
        <v>382.35</v>
      </c>
      <c r="O406" s="1">
        <f>((N406-K406)/K406)</f>
        <v>-4.4005500687585866E-2</v>
      </c>
      <c r="S406" s="14">
        <v>44606</v>
      </c>
      <c r="T406" s="1">
        <v>2425</v>
      </c>
      <c r="U406" s="1">
        <v>2573.25</v>
      </c>
      <c r="V406" s="1">
        <v>2425</v>
      </c>
      <c r="W406" s="1">
        <v>2539.5500000000002</v>
      </c>
      <c r="X406" s="1">
        <f>((W406-T406)/T406)</f>
        <v>4.723711340206193E-2</v>
      </c>
      <c r="AB406" s="14">
        <v>44606</v>
      </c>
      <c r="AC406" s="1">
        <v>784</v>
      </c>
      <c r="AD406" s="1">
        <v>784</v>
      </c>
      <c r="AE406" s="1">
        <v>751.85</v>
      </c>
      <c r="AF406" s="1">
        <v>759.05</v>
      </c>
      <c r="AG406" s="1">
        <f>((AF406-AC406)/AC406)</f>
        <v>-3.182397959183679E-2</v>
      </c>
      <c r="AK406" s="14">
        <v>44606</v>
      </c>
      <c r="AL406" s="1">
        <v>4587.05</v>
      </c>
      <c r="AM406" s="1">
        <v>4587.05</v>
      </c>
      <c r="AN406" s="1">
        <v>4450</v>
      </c>
      <c r="AO406" s="1">
        <v>4493.3999999999996</v>
      </c>
      <c r="AP406" s="1">
        <f>((AO406-AL406)/AL406)</f>
        <v>-2.0416171613564391E-2</v>
      </c>
    </row>
    <row r="407" spans="1:42">
      <c r="A407" s="14">
        <v>44603</v>
      </c>
      <c r="B407" s="1">
        <v>773.95</v>
      </c>
      <c r="C407" s="1">
        <v>773.95</v>
      </c>
      <c r="D407" s="1">
        <v>750.65</v>
      </c>
      <c r="E407" s="1">
        <v>752.8</v>
      </c>
      <c r="F407" s="1">
        <f>(((E407-B407)/B407)*100)</f>
        <v>-2.7327346727824908</v>
      </c>
      <c r="J407" s="14">
        <v>44603</v>
      </c>
      <c r="K407" s="1">
        <v>399.9</v>
      </c>
      <c r="L407" s="1">
        <v>409.45</v>
      </c>
      <c r="M407" s="1">
        <v>399.65</v>
      </c>
      <c r="N407" s="1">
        <v>402.4</v>
      </c>
      <c r="O407" s="1">
        <f>((N407-K407)/K407)</f>
        <v>6.2515628907226809E-3</v>
      </c>
      <c r="S407" s="14">
        <v>44603</v>
      </c>
      <c r="T407" s="1">
        <v>2605.0500000000002</v>
      </c>
      <c r="U407" s="1">
        <v>2620.4499999999998</v>
      </c>
      <c r="V407" s="1">
        <v>2527.15</v>
      </c>
      <c r="W407" s="1">
        <v>2557.4499999999998</v>
      </c>
      <c r="X407" s="1">
        <f>((W407-T407)/T407)</f>
        <v>-1.8272202069058312E-2</v>
      </c>
      <c r="AB407" s="14">
        <v>44603</v>
      </c>
      <c r="AC407" s="1">
        <v>793.3</v>
      </c>
      <c r="AD407" s="1">
        <v>807.9</v>
      </c>
      <c r="AE407" s="1">
        <v>786.75</v>
      </c>
      <c r="AF407" s="1">
        <v>789.6</v>
      </c>
      <c r="AG407" s="1">
        <f>((AF407-AC407)/AC407)</f>
        <v>-4.6640615151896285E-3</v>
      </c>
      <c r="AK407" s="14">
        <v>44603</v>
      </c>
      <c r="AL407" s="1">
        <v>4650</v>
      </c>
      <c r="AM407" s="1">
        <v>4650</v>
      </c>
      <c r="AN407" s="1">
        <v>4546.55</v>
      </c>
      <c r="AO407" s="1">
        <v>4572.8500000000004</v>
      </c>
      <c r="AP407" s="1">
        <f>((AO407-AL407)/AL407)</f>
        <v>-1.6591397849462286E-2</v>
      </c>
    </row>
    <row r="408" spans="1:42">
      <c r="A408" s="14">
        <v>44602</v>
      </c>
      <c r="B408" s="1">
        <v>779.9</v>
      </c>
      <c r="C408" s="1">
        <v>779.9</v>
      </c>
      <c r="D408" s="1">
        <v>768.05</v>
      </c>
      <c r="E408" s="1">
        <v>770.35</v>
      </c>
      <c r="F408" s="1">
        <f>(((E408-B408)/B408)*100)</f>
        <v>-1.2245159635850691</v>
      </c>
      <c r="J408" s="14">
        <v>44602</v>
      </c>
      <c r="K408" s="1">
        <v>412.15</v>
      </c>
      <c r="L408" s="1">
        <v>412.9</v>
      </c>
      <c r="M408" s="1">
        <v>405.45</v>
      </c>
      <c r="N408" s="1">
        <v>411.7</v>
      </c>
      <c r="O408" s="1">
        <f>((N408-K408)/K408)</f>
        <v>-1.0918354967851234E-3</v>
      </c>
      <c r="S408" s="14">
        <v>44602</v>
      </c>
      <c r="T408" s="1">
        <v>2684.9</v>
      </c>
      <c r="U408" s="1">
        <v>2684.9</v>
      </c>
      <c r="V408" s="1">
        <v>2591.1999999999998</v>
      </c>
      <c r="W408" s="1">
        <v>2623.55</v>
      </c>
      <c r="X408" s="1">
        <f>((W408-T408)/T408)</f>
        <v>-2.2850013035867221E-2</v>
      </c>
      <c r="AB408" s="14">
        <v>44602</v>
      </c>
      <c r="AC408" s="1">
        <v>804.5</v>
      </c>
      <c r="AD408" s="1">
        <v>809.85</v>
      </c>
      <c r="AE408" s="1">
        <v>796.95</v>
      </c>
      <c r="AF408" s="1">
        <v>808.1</v>
      </c>
      <c r="AG408" s="1">
        <f>((AF408-AC408)/AC408)</f>
        <v>4.4748290863890899E-3</v>
      </c>
      <c r="AK408" s="14">
        <v>44602</v>
      </c>
      <c r="AL408" s="1">
        <v>4654.95</v>
      </c>
      <c r="AM408" s="1">
        <v>4701.55</v>
      </c>
      <c r="AN408" s="1">
        <v>4593.7</v>
      </c>
      <c r="AO408" s="1">
        <v>4613.55</v>
      </c>
      <c r="AP408" s="1">
        <f>((AO408-AL408)/AL408)</f>
        <v>-8.8937582573388844E-3</v>
      </c>
    </row>
    <row r="409" spans="1:42">
      <c r="A409" s="14">
        <v>44601</v>
      </c>
      <c r="B409" s="1">
        <v>770</v>
      </c>
      <c r="C409" s="1">
        <v>772.95</v>
      </c>
      <c r="D409" s="1">
        <v>760.1</v>
      </c>
      <c r="E409" s="1">
        <v>770.4</v>
      </c>
      <c r="F409" s="1">
        <f>(((E409-B409)/B409)*100)</f>
        <v>5.1948051948048996E-2</v>
      </c>
      <c r="J409" s="14">
        <v>44601</v>
      </c>
      <c r="K409" s="1">
        <v>408.6</v>
      </c>
      <c r="L409" s="1">
        <v>419.5</v>
      </c>
      <c r="M409" s="1">
        <v>408.6</v>
      </c>
      <c r="N409" s="1">
        <v>412.35</v>
      </c>
      <c r="O409" s="1">
        <f>((N409-K409)/K409)</f>
        <v>9.1776798825256977E-3</v>
      </c>
      <c r="S409" s="14">
        <v>44601</v>
      </c>
      <c r="T409" s="1">
        <v>2657.95</v>
      </c>
      <c r="U409" s="1">
        <v>2678</v>
      </c>
      <c r="V409" s="1">
        <v>2618.6</v>
      </c>
      <c r="W409" s="1">
        <v>2642.1</v>
      </c>
      <c r="X409" s="1">
        <f>((W409-T409)/T409)</f>
        <v>-5.9632423484263846E-3</v>
      </c>
      <c r="AB409" s="14">
        <v>44601</v>
      </c>
      <c r="AC409" s="1">
        <v>806.55</v>
      </c>
      <c r="AD409" s="1">
        <v>809.45</v>
      </c>
      <c r="AE409" s="1">
        <v>798.85</v>
      </c>
      <c r="AF409" s="1">
        <v>800.8</v>
      </c>
      <c r="AG409" s="1">
        <f>((AF409-AC409)/AC409)</f>
        <v>-7.1291302461099753E-3</v>
      </c>
      <c r="AK409" s="14">
        <v>44601</v>
      </c>
      <c r="AL409" s="1">
        <v>4691</v>
      </c>
      <c r="AM409" s="1">
        <v>4723.3</v>
      </c>
      <c r="AN409" s="1">
        <v>4639.7</v>
      </c>
      <c r="AO409" s="1">
        <v>4664.45</v>
      </c>
      <c r="AP409" s="1">
        <f>((AO409-AL409)/AL409)</f>
        <v>-5.6597740353869497E-3</v>
      </c>
    </row>
    <row r="410" spans="1:42">
      <c r="A410" s="14">
        <v>44600</v>
      </c>
      <c r="B410" s="1">
        <v>760</v>
      </c>
      <c r="C410" s="1">
        <v>763.65</v>
      </c>
      <c r="D410" s="1">
        <v>744</v>
      </c>
      <c r="E410" s="1">
        <v>758.15</v>
      </c>
      <c r="F410" s="1">
        <f>(((E410-B410)/B410)*100)</f>
        <v>-0.24342105263158195</v>
      </c>
      <c r="J410" s="14">
        <v>44600</v>
      </c>
      <c r="K410" s="1">
        <v>419.2</v>
      </c>
      <c r="L410" s="1">
        <v>423.9</v>
      </c>
      <c r="M410" s="1">
        <v>404.65</v>
      </c>
      <c r="N410" s="1">
        <v>407.85</v>
      </c>
      <c r="O410" s="1">
        <f>((N410-K410)/K410)</f>
        <v>-2.7075381679389231E-2</v>
      </c>
      <c r="S410" s="14">
        <v>44600</v>
      </c>
      <c r="T410" s="1">
        <v>2620</v>
      </c>
      <c r="U410" s="1">
        <v>2683</v>
      </c>
      <c r="V410" s="1">
        <v>2574</v>
      </c>
      <c r="W410" s="1">
        <v>2662.75</v>
      </c>
      <c r="X410" s="1">
        <f>((W410-T410)/T410)</f>
        <v>1.6316793893129771E-2</v>
      </c>
      <c r="AB410" s="14">
        <v>44600</v>
      </c>
      <c r="AC410" s="1">
        <v>805.05</v>
      </c>
      <c r="AD410" s="1">
        <v>811.65</v>
      </c>
      <c r="AE410" s="1">
        <v>794.7</v>
      </c>
      <c r="AF410" s="1">
        <v>806.55</v>
      </c>
      <c r="AG410" s="1">
        <f>((AF410-AC410)/AC410)</f>
        <v>1.8632383081796163E-3</v>
      </c>
      <c r="AK410" s="14">
        <v>44600</v>
      </c>
      <c r="AL410" s="1">
        <v>4689.75</v>
      </c>
      <c r="AM410" s="1">
        <v>4730.3500000000004</v>
      </c>
      <c r="AN410" s="1">
        <v>4671.05</v>
      </c>
      <c r="AO410" s="1">
        <v>4695.8999999999996</v>
      </c>
      <c r="AP410" s="1">
        <f>((AO410-AL410)/AL410)</f>
        <v>1.3113705421396954E-3</v>
      </c>
    </row>
    <row r="411" spans="1:42">
      <c r="A411" s="14">
        <v>44599</v>
      </c>
      <c r="B411" s="1">
        <v>767.5</v>
      </c>
      <c r="C411" s="1">
        <v>774.55</v>
      </c>
      <c r="D411" s="1">
        <v>750.75</v>
      </c>
      <c r="E411" s="1">
        <v>757.05</v>
      </c>
      <c r="F411" s="1">
        <f>(((E411-B411)/B411)*100)</f>
        <v>-1.3615635179153154</v>
      </c>
      <c r="J411" s="14">
        <v>44599</v>
      </c>
      <c r="K411" s="1">
        <v>418.95</v>
      </c>
      <c r="L411" s="1">
        <v>424.5</v>
      </c>
      <c r="M411" s="1">
        <v>408.35</v>
      </c>
      <c r="N411" s="1">
        <v>417.7</v>
      </c>
      <c r="O411" s="1">
        <f>((N411-K411)/K411)</f>
        <v>-2.9836496001909535E-3</v>
      </c>
      <c r="S411" s="14">
        <v>44599</v>
      </c>
      <c r="T411" s="1">
        <v>2556</v>
      </c>
      <c r="U411" s="1">
        <v>2642.2</v>
      </c>
      <c r="V411" s="1">
        <v>2546.9</v>
      </c>
      <c r="W411" s="1">
        <v>2606.25</v>
      </c>
      <c r="X411" s="1">
        <f>((W411-T411)/T411)</f>
        <v>1.9659624413145539E-2</v>
      </c>
      <c r="AB411" s="14">
        <v>44599</v>
      </c>
      <c r="AC411" s="1">
        <v>794.5</v>
      </c>
      <c r="AD411" s="1">
        <v>816.5</v>
      </c>
      <c r="AE411" s="1">
        <v>787.75</v>
      </c>
      <c r="AF411" s="1">
        <v>801.35</v>
      </c>
      <c r="AG411" s="1">
        <f>((AF411-AC411)/AC411)</f>
        <v>8.6217747010698832E-3</v>
      </c>
      <c r="AK411" s="14">
        <v>44599</v>
      </c>
      <c r="AL411" s="1">
        <v>4860</v>
      </c>
      <c r="AM411" s="1">
        <v>4860</v>
      </c>
      <c r="AN411" s="1">
        <v>4665.3</v>
      </c>
      <c r="AO411" s="1">
        <v>4685.6000000000004</v>
      </c>
      <c r="AP411" s="1">
        <f>((AO411-AL411)/AL411)</f>
        <v>-3.5884773662551363E-2</v>
      </c>
    </row>
    <row r="412" spans="1:42">
      <c r="A412" s="14">
        <v>44596</v>
      </c>
      <c r="B412" s="1">
        <v>773.95</v>
      </c>
      <c r="C412" s="1">
        <v>776.6</v>
      </c>
      <c r="D412" s="1">
        <v>765</v>
      </c>
      <c r="E412" s="1">
        <v>767</v>
      </c>
      <c r="F412" s="1">
        <f>(((E412-B412)/B412)*100)</f>
        <v>-0.89799082628077342</v>
      </c>
      <c r="J412" s="14">
        <v>44596</v>
      </c>
      <c r="K412" s="1">
        <v>401.05</v>
      </c>
      <c r="L412" s="1">
        <v>420</v>
      </c>
      <c r="M412" s="1">
        <v>401.05</v>
      </c>
      <c r="N412" s="1">
        <v>418.1</v>
      </c>
      <c r="O412" s="1">
        <f>((N412-K412)/K412)</f>
        <v>4.2513402318912881E-2</v>
      </c>
      <c r="S412" s="14">
        <v>44596</v>
      </c>
      <c r="T412" s="1">
        <v>2520.5</v>
      </c>
      <c r="U412" s="1">
        <v>2592.75</v>
      </c>
      <c r="V412" s="1">
        <v>2446.15</v>
      </c>
      <c r="W412" s="1">
        <v>2551.3000000000002</v>
      </c>
      <c r="X412" s="1">
        <f>((W412-T412)/T412)</f>
        <v>1.2219797659194677E-2</v>
      </c>
      <c r="AB412" s="14">
        <v>44596</v>
      </c>
      <c r="AC412" s="1">
        <v>826</v>
      </c>
      <c r="AD412" s="1">
        <v>832.25</v>
      </c>
      <c r="AE412" s="1">
        <v>786.3</v>
      </c>
      <c r="AF412" s="1">
        <v>794.4</v>
      </c>
      <c r="AG412" s="1">
        <f>((AF412-AC412)/AC412)</f>
        <v>-3.8256658595641674E-2</v>
      </c>
      <c r="AK412" s="14">
        <v>44596</v>
      </c>
      <c r="AL412" s="1">
        <v>5151</v>
      </c>
      <c r="AM412" s="1">
        <v>5151</v>
      </c>
      <c r="AN412" s="1">
        <v>4832.95</v>
      </c>
      <c r="AO412" s="1">
        <v>4852.6499999999996</v>
      </c>
      <c r="AP412" s="1">
        <f>((AO412-AL412)/AL412)</f>
        <v>-5.7920792079207993E-2</v>
      </c>
    </row>
    <row r="413" spans="1:42">
      <c r="A413" s="14">
        <v>44595</v>
      </c>
      <c r="B413" s="1">
        <v>794</v>
      </c>
      <c r="C413" s="1">
        <v>794</v>
      </c>
      <c r="D413" s="1">
        <v>771.1</v>
      </c>
      <c r="E413" s="1">
        <v>773.95</v>
      </c>
      <c r="F413" s="1">
        <f>(((E413-B413)/B413)*100)</f>
        <v>-2.5251889168765684</v>
      </c>
      <c r="J413" s="14">
        <v>44595</v>
      </c>
      <c r="K413" s="1">
        <v>395.65</v>
      </c>
      <c r="L413" s="1">
        <v>398.35</v>
      </c>
      <c r="M413" s="1">
        <v>391.75</v>
      </c>
      <c r="N413" s="1">
        <v>394.5</v>
      </c>
      <c r="O413" s="1">
        <f>((N413-K413)/K413)</f>
        <v>-2.9066093769745415E-3</v>
      </c>
      <c r="S413" s="14">
        <v>44595</v>
      </c>
      <c r="T413" s="1">
        <v>2545</v>
      </c>
      <c r="U413" s="1">
        <v>2545</v>
      </c>
      <c r="V413" s="1">
        <v>2461</v>
      </c>
      <c r="W413" s="1">
        <v>2488.75</v>
      </c>
      <c r="X413" s="1">
        <f>((W413-T413)/T413)</f>
        <v>-2.2102161100196464E-2</v>
      </c>
      <c r="AB413" s="14">
        <v>44595</v>
      </c>
      <c r="AC413" s="1">
        <v>801</v>
      </c>
      <c r="AD413" s="1">
        <v>830.9</v>
      </c>
      <c r="AE413" s="1">
        <v>785.3</v>
      </c>
      <c r="AF413" s="1">
        <v>818.25</v>
      </c>
      <c r="AG413" s="1">
        <f>((AF413-AC413)/AC413)</f>
        <v>2.153558052434457E-2</v>
      </c>
      <c r="AK413" s="14">
        <v>44595</v>
      </c>
      <c r="AL413" s="1">
        <v>5030.25</v>
      </c>
      <c r="AM413" s="1">
        <v>5040.6499999999996</v>
      </c>
      <c r="AN413" s="1">
        <v>4982</v>
      </c>
      <c r="AO413" s="1">
        <v>4989</v>
      </c>
      <c r="AP413" s="1">
        <f>((AO413-AL413)/AL413)</f>
        <v>-8.200387654689131E-3</v>
      </c>
    </row>
    <row r="414" spans="1:42">
      <c r="A414" s="14">
        <v>44594</v>
      </c>
      <c r="B414" s="1">
        <v>786.3</v>
      </c>
      <c r="C414" s="1">
        <v>799.6</v>
      </c>
      <c r="D414" s="1">
        <v>782.3</v>
      </c>
      <c r="E414" s="1">
        <v>785.6</v>
      </c>
      <c r="F414" s="1">
        <f>(((E414-B414)/B414)*100)</f>
        <v>-8.9024545338920485E-2</v>
      </c>
      <c r="J414" s="14">
        <v>44594</v>
      </c>
      <c r="K414" s="1">
        <v>393.95</v>
      </c>
      <c r="L414" s="1">
        <v>397.6</v>
      </c>
      <c r="M414" s="1">
        <v>389.9</v>
      </c>
      <c r="N414" s="1">
        <v>394.15</v>
      </c>
      <c r="O414" s="1">
        <f>((N414-K414)/K414)</f>
        <v>5.0767863942121749E-4</v>
      </c>
      <c r="S414" s="14">
        <v>44594</v>
      </c>
      <c r="T414" s="1">
        <v>2460</v>
      </c>
      <c r="U414" s="1">
        <v>2540.8000000000002</v>
      </c>
      <c r="V414" s="1">
        <v>2452.75</v>
      </c>
      <c r="W414" s="1">
        <v>2518.6999999999998</v>
      </c>
      <c r="X414" s="1">
        <f>((W414-T414)/T414)</f>
        <v>2.3861788617886105E-2</v>
      </c>
      <c r="AB414" s="14">
        <v>44594</v>
      </c>
      <c r="AC414" s="1">
        <v>791.85</v>
      </c>
      <c r="AD414" s="1">
        <v>796.6</v>
      </c>
      <c r="AE414" s="1">
        <v>787.7</v>
      </c>
      <c r="AF414" s="1">
        <v>793.7</v>
      </c>
      <c r="AG414" s="1">
        <f>((AF414-AC414)/AC414)</f>
        <v>2.336301067121327E-3</v>
      </c>
      <c r="AK414" s="14">
        <v>44594</v>
      </c>
      <c r="AL414" s="1">
        <v>5081.55</v>
      </c>
      <c r="AM414" s="1">
        <v>5108.3999999999996</v>
      </c>
      <c r="AN414" s="1">
        <v>4931</v>
      </c>
      <c r="AO414" s="1">
        <v>5034.1499999999996</v>
      </c>
      <c r="AP414" s="1">
        <f>((AO414-AL414)/AL414)</f>
        <v>-9.3278625616200848E-3</v>
      </c>
    </row>
    <row r="415" spans="1:42">
      <c r="A415" s="14">
        <v>44593</v>
      </c>
      <c r="B415" s="1">
        <v>787.9</v>
      </c>
      <c r="C415" s="1">
        <v>795.75</v>
      </c>
      <c r="D415" s="1">
        <v>767.4</v>
      </c>
      <c r="E415" s="1">
        <v>784.95</v>
      </c>
      <c r="F415" s="1">
        <f>(((E415-B415)/B415)*100)</f>
        <v>-0.37441299657316057</v>
      </c>
      <c r="J415" s="14">
        <v>44593</v>
      </c>
      <c r="K415" s="1">
        <v>391.15</v>
      </c>
      <c r="L415" s="1">
        <v>396.95</v>
      </c>
      <c r="M415" s="1">
        <v>386.05</v>
      </c>
      <c r="N415" s="1">
        <v>387.8</v>
      </c>
      <c r="O415" s="1">
        <f>((N415-K415)/K415)</f>
        <v>-8.5644893263453047E-3</v>
      </c>
      <c r="S415" s="14">
        <v>44593</v>
      </c>
      <c r="T415" s="1">
        <v>2469.6</v>
      </c>
      <c r="U415" s="1">
        <v>2469.6</v>
      </c>
      <c r="V415" s="1">
        <v>2370.6</v>
      </c>
      <c r="W415" s="1">
        <v>2439.5</v>
      </c>
      <c r="X415" s="1">
        <f>((W415-T415)/T415)</f>
        <v>-1.218820861678001E-2</v>
      </c>
      <c r="AB415" s="14">
        <v>44593</v>
      </c>
      <c r="AC415" s="1">
        <v>802</v>
      </c>
      <c r="AD415" s="1">
        <v>802</v>
      </c>
      <c r="AE415" s="1">
        <v>783.9</v>
      </c>
      <c r="AF415" s="1">
        <v>788</v>
      </c>
      <c r="AG415" s="1">
        <f>((AF415-AC415)/AC415)</f>
        <v>-1.7456359102244388E-2</v>
      </c>
      <c r="AK415" s="14">
        <v>44593</v>
      </c>
      <c r="AL415" s="1">
        <v>5215</v>
      </c>
      <c r="AM415" s="1">
        <v>5264.3</v>
      </c>
      <c r="AN415" s="1">
        <v>5057.95</v>
      </c>
      <c r="AO415" s="1">
        <v>5093</v>
      </c>
      <c r="AP415" s="1">
        <f>((AO415-AL415)/AL415)</f>
        <v>-2.339405560882071E-2</v>
      </c>
    </row>
    <row r="416" spans="1:42">
      <c r="A416" s="14">
        <v>44592</v>
      </c>
      <c r="B416" s="1">
        <v>798</v>
      </c>
      <c r="C416" s="1">
        <v>812</v>
      </c>
      <c r="D416" s="1">
        <v>775</v>
      </c>
      <c r="E416" s="1">
        <v>776.35</v>
      </c>
      <c r="F416" s="1">
        <f>(((E416-B416)/B416)*100)</f>
        <v>-2.7130325814536316</v>
      </c>
      <c r="J416" s="14">
        <v>44592</v>
      </c>
      <c r="K416" s="1">
        <v>380.35</v>
      </c>
      <c r="L416" s="1">
        <v>394</v>
      </c>
      <c r="M416" s="1">
        <v>380.35</v>
      </c>
      <c r="N416" s="1">
        <v>390.15</v>
      </c>
      <c r="O416" s="1">
        <f>((N416-K416)/K416)</f>
        <v>2.5765742079663347E-2</v>
      </c>
      <c r="S416" s="14">
        <v>44592</v>
      </c>
      <c r="T416" s="1">
        <v>2399.9499999999998</v>
      </c>
      <c r="U416" s="1">
        <v>2484.4</v>
      </c>
      <c r="V416" s="1">
        <v>2398.35</v>
      </c>
      <c r="W416" s="1">
        <v>2434.35</v>
      </c>
      <c r="X416" s="1">
        <f>((W416-T416)/T416)</f>
        <v>1.4333631950665678E-2</v>
      </c>
      <c r="AB416" s="14">
        <v>44592</v>
      </c>
      <c r="AC416" s="1">
        <v>799</v>
      </c>
      <c r="AD416" s="1">
        <v>799</v>
      </c>
      <c r="AE416" s="1">
        <v>782.55</v>
      </c>
      <c r="AF416" s="1">
        <v>788.65</v>
      </c>
      <c r="AG416" s="1">
        <f>((AF416-AC416)/AC416)</f>
        <v>-1.2953692115143958E-2</v>
      </c>
      <c r="AK416" s="14">
        <v>44592</v>
      </c>
      <c r="AL416" s="1">
        <v>5133.7</v>
      </c>
      <c r="AM416" s="1">
        <v>5223</v>
      </c>
      <c r="AN416" s="1">
        <v>5075.95</v>
      </c>
      <c r="AO416" s="1">
        <v>5149.8999999999996</v>
      </c>
      <c r="AP416" s="1">
        <f>((AO416-AL416)/AL416)</f>
        <v>3.1556187545045129E-3</v>
      </c>
    </row>
    <row r="417" spans="1:42">
      <c r="A417" s="14">
        <v>44589</v>
      </c>
      <c r="B417" s="1">
        <v>780</v>
      </c>
      <c r="C417" s="1">
        <v>806.05</v>
      </c>
      <c r="D417" s="1">
        <v>778</v>
      </c>
      <c r="E417" s="1">
        <v>790.55</v>
      </c>
      <c r="F417" s="1">
        <f>(((E417-B417)/B417)*100)</f>
        <v>1.3525641025640966</v>
      </c>
      <c r="J417" s="14">
        <v>44589</v>
      </c>
      <c r="K417" s="1">
        <v>376.8</v>
      </c>
      <c r="L417" s="1">
        <v>384.8</v>
      </c>
      <c r="M417" s="1">
        <v>376.8</v>
      </c>
      <c r="N417" s="1">
        <v>380.25</v>
      </c>
      <c r="O417" s="1">
        <f>((N417-K417)/K417)</f>
        <v>9.156050955413983E-3</v>
      </c>
      <c r="S417" s="14">
        <v>44589</v>
      </c>
      <c r="T417" s="1">
        <v>2399.9499999999998</v>
      </c>
      <c r="U417" s="1">
        <v>2405.1</v>
      </c>
      <c r="V417" s="1">
        <v>2360.0500000000002</v>
      </c>
      <c r="W417" s="1">
        <v>2368.35</v>
      </c>
      <c r="X417" s="1">
        <f>((W417-T417)/T417)</f>
        <v>-1.3166940977937004E-2</v>
      </c>
      <c r="AB417" s="14">
        <v>44589</v>
      </c>
      <c r="AC417" s="1">
        <v>768</v>
      </c>
      <c r="AD417" s="1">
        <v>793.1</v>
      </c>
      <c r="AE417" s="1">
        <v>763.15</v>
      </c>
      <c r="AF417" s="1">
        <v>786.25</v>
      </c>
      <c r="AG417" s="1">
        <f>((AF417-AC417)/AC417)</f>
        <v>2.3763020833333332E-2</v>
      </c>
      <c r="AK417" s="14">
        <v>44589</v>
      </c>
      <c r="AL417" s="1">
        <v>5163.5</v>
      </c>
      <c r="AM417" s="1">
        <v>5192.8</v>
      </c>
      <c r="AN417" s="1">
        <v>5096.3999999999996</v>
      </c>
      <c r="AO417" s="1">
        <v>5124.3</v>
      </c>
      <c r="AP417" s="1">
        <f>((AO417-AL417)/AL417)</f>
        <v>-7.5917497821244928E-3</v>
      </c>
    </row>
    <row r="418" spans="1:42">
      <c r="A418" s="14">
        <v>44588</v>
      </c>
      <c r="B418" s="1">
        <v>797.95</v>
      </c>
      <c r="C418" s="1">
        <v>797.95</v>
      </c>
      <c r="D418" s="1">
        <v>765.05</v>
      </c>
      <c r="E418" s="1">
        <v>771.6</v>
      </c>
      <c r="F418" s="1">
        <f>(((E418-B418)/B418)*100)</f>
        <v>-3.3022119180399803</v>
      </c>
      <c r="J418" s="14">
        <v>44588</v>
      </c>
      <c r="K418" s="1">
        <v>376.45</v>
      </c>
      <c r="L418" s="1">
        <v>381.9</v>
      </c>
      <c r="M418" s="1">
        <v>372.3</v>
      </c>
      <c r="N418" s="1">
        <v>380.05</v>
      </c>
      <c r="O418" s="1">
        <f>((N418-K418)/K418)</f>
        <v>9.5630229778191599E-3</v>
      </c>
      <c r="S418" s="14">
        <v>44588</v>
      </c>
      <c r="T418" s="1">
        <v>2427.9</v>
      </c>
      <c r="U418" s="1">
        <v>2427.9</v>
      </c>
      <c r="V418" s="1">
        <v>2334.35</v>
      </c>
      <c r="W418" s="1">
        <v>2371.9</v>
      </c>
      <c r="X418" s="1">
        <f>((W418-T418)/T418)</f>
        <v>-2.3065200378928293E-2</v>
      </c>
      <c r="AB418" s="14">
        <v>44588</v>
      </c>
      <c r="AC418" s="1">
        <v>748.25</v>
      </c>
      <c r="AD418" s="1">
        <v>764</v>
      </c>
      <c r="AE418" s="1">
        <v>738.3</v>
      </c>
      <c r="AF418" s="1">
        <v>759.4</v>
      </c>
      <c r="AG418" s="1">
        <f>((AF418-AC418)/AC418)</f>
        <v>1.4901436685599703E-2</v>
      </c>
      <c r="AK418" s="14">
        <v>44588</v>
      </c>
      <c r="AL418" s="1">
        <v>5179</v>
      </c>
      <c r="AM418" s="1">
        <v>5180.5</v>
      </c>
      <c r="AN418" s="1">
        <v>5033</v>
      </c>
      <c r="AO418" s="1">
        <v>5145.75</v>
      </c>
      <c r="AP418" s="1">
        <f>((AO418-AL418)/AL418)</f>
        <v>-6.4201583317242709E-3</v>
      </c>
    </row>
    <row r="419" spans="1:42">
      <c r="A419" s="14">
        <v>44586</v>
      </c>
      <c r="B419" s="1">
        <v>757</v>
      </c>
      <c r="C419" s="1">
        <v>795</v>
      </c>
      <c r="D419" s="1">
        <v>745.85</v>
      </c>
      <c r="E419" s="1">
        <v>790.1</v>
      </c>
      <c r="F419" s="1">
        <f>(((E419-B419)/B419)*100)</f>
        <v>4.3725231175693562</v>
      </c>
      <c r="J419" s="14">
        <v>44586</v>
      </c>
      <c r="K419" s="1">
        <v>371</v>
      </c>
      <c r="L419" s="1">
        <v>381.35</v>
      </c>
      <c r="M419" s="1">
        <v>365.75</v>
      </c>
      <c r="N419" s="1">
        <v>376.2</v>
      </c>
      <c r="O419" s="1">
        <f>((N419-K419)/K419)</f>
        <v>1.4016172506738514E-2</v>
      </c>
      <c r="S419" s="14">
        <v>44586</v>
      </c>
      <c r="T419" s="1">
        <v>2473.3000000000002</v>
      </c>
      <c r="U419" s="1">
        <v>2493.85</v>
      </c>
      <c r="V419" s="1">
        <v>2393.6</v>
      </c>
      <c r="W419" s="1">
        <v>2425.6999999999998</v>
      </c>
      <c r="X419" s="1">
        <f>((W419-T419)/T419)</f>
        <v>-1.9245542392754764E-2</v>
      </c>
      <c r="AB419" s="14">
        <v>44586</v>
      </c>
      <c r="AC419" s="1">
        <v>746.15</v>
      </c>
      <c r="AD419" s="1">
        <v>767.9</v>
      </c>
      <c r="AE419" s="1">
        <v>731.25</v>
      </c>
      <c r="AF419" s="1">
        <v>748.25</v>
      </c>
      <c r="AG419" s="1">
        <f>((AF419-AC419)/AC419)</f>
        <v>2.8144474971520776E-3</v>
      </c>
      <c r="AK419" s="14">
        <v>44586</v>
      </c>
      <c r="AL419" s="1">
        <v>5000.05</v>
      </c>
      <c r="AM419" s="1">
        <v>5220.05</v>
      </c>
      <c r="AN419" s="1">
        <v>4979.3500000000004</v>
      </c>
      <c r="AO419" s="1">
        <v>5186.8</v>
      </c>
      <c r="AP419" s="1">
        <f>((AO419-AL419)/AL419)</f>
        <v>3.734962650373496E-2</v>
      </c>
    </row>
    <row r="420" spans="1:42">
      <c r="A420" s="14">
        <v>44585</v>
      </c>
      <c r="B420" s="1">
        <v>786.7</v>
      </c>
      <c r="C420" s="1">
        <v>786.7</v>
      </c>
      <c r="D420" s="1">
        <v>755.6</v>
      </c>
      <c r="E420" s="1">
        <v>763.45</v>
      </c>
      <c r="F420" s="1">
        <f>(((E420-B420)/B420)*100)</f>
        <v>-2.9553832464726071</v>
      </c>
      <c r="J420" s="14">
        <v>44585</v>
      </c>
      <c r="K420" s="1">
        <v>388.4</v>
      </c>
      <c r="L420" s="1">
        <v>388.4</v>
      </c>
      <c r="M420" s="1">
        <v>366.05</v>
      </c>
      <c r="N420" s="1">
        <v>373.1</v>
      </c>
      <c r="O420" s="1">
        <f>((N420-K420)/K420)</f>
        <v>-3.9392378990731093E-2</v>
      </c>
      <c r="S420" s="14">
        <v>44585</v>
      </c>
      <c r="T420" s="1">
        <v>2577</v>
      </c>
      <c r="U420" s="1">
        <v>2585.9499999999998</v>
      </c>
      <c r="V420" s="1">
        <v>2414.35</v>
      </c>
      <c r="W420" s="1">
        <v>2473.3000000000002</v>
      </c>
      <c r="X420" s="1">
        <f>((W420-T420)/T420)</f>
        <v>-4.0240589833139238E-2</v>
      </c>
      <c r="AB420" s="14">
        <v>44585</v>
      </c>
      <c r="AC420" s="1">
        <v>767</v>
      </c>
      <c r="AD420" s="1">
        <v>770.75</v>
      </c>
      <c r="AE420" s="1">
        <v>743.85</v>
      </c>
      <c r="AF420" s="1">
        <v>753.25</v>
      </c>
      <c r="AG420" s="1">
        <f>((AF420-AC420)/AC420)</f>
        <v>-1.7926988265971316E-2</v>
      </c>
      <c r="AK420" s="14">
        <v>44585</v>
      </c>
      <c r="AL420" s="1">
        <v>5093</v>
      </c>
      <c r="AM420" s="1">
        <v>5097.6000000000004</v>
      </c>
      <c r="AN420" s="1">
        <v>4859.5</v>
      </c>
      <c r="AO420" s="1">
        <v>5002.8</v>
      </c>
      <c r="AP420" s="1">
        <f>((AO420-AL420)/AL420)</f>
        <v>-1.7710583153347698E-2</v>
      </c>
    </row>
    <row r="421" spans="1:42">
      <c r="A421" s="14">
        <v>44582</v>
      </c>
      <c r="B421" s="1">
        <v>805</v>
      </c>
      <c r="C421" s="1">
        <v>805</v>
      </c>
      <c r="D421" s="1">
        <v>780.15</v>
      </c>
      <c r="E421" s="1">
        <v>786.7</v>
      </c>
      <c r="F421" s="1">
        <f>(((E421-B421)/B421)*100)</f>
        <v>-2.2732919254658328</v>
      </c>
      <c r="J421" s="14">
        <v>44582</v>
      </c>
      <c r="K421" s="1">
        <v>384</v>
      </c>
      <c r="L421" s="1">
        <v>386.55</v>
      </c>
      <c r="M421" s="1">
        <v>372.6</v>
      </c>
      <c r="N421" s="1">
        <v>379.9</v>
      </c>
      <c r="O421" s="1">
        <f>((N421-K421)/K421)</f>
        <v>-1.0677083333333393E-2</v>
      </c>
      <c r="S421" s="14">
        <v>44582</v>
      </c>
      <c r="T421" s="1">
        <v>2676</v>
      </c>
      <c r="U421" s="1">
        <v>2676</v>
      </c>
      <c r="V421" s="1">
        <v>2577.0500000000002</v>
      </c>
      <c r="W421" s="1">
        <v>2594.1</v>
      </c>
      <c r="X421" s="1">
        <f>((W421-T421)/T421)</f>
        <v>-3.0605381165919317E-2</v>
      </c>
      <c r="AB421" s="14">
        <v>44582</v>
      </c>
      <c r="AC421" s="1">
        <v>787</v>
      </c>
      <c r="AD421" s="1">
        <v>791.6</v>
      </c>
      <c r="AE421" s="1">
        <v>761.05</v>
      </c>
      <c r="AF421" s="1">
        <v>773</v>
      </c>
      <c r="AG421" s="1">
        <f>((AF421-AC421)/AC421)</f>
        <v>-1.7789072426937738E-2</v>
      </c>
      <c r="AK421" s="14">
        <v>44582</v>
      </c>
      <c r="AL421" s="1">
        <v>5018.6000000000004</v>
      </c>
      <c r="AM421" s="1">
        <v>5114.5</v>
      </c>
      <c r="AN421" s="1">
        <v>4978.8500000000004</v>
      </c>
      <c r="AO421" s="1">
        <v>5092.95</v>
      </c>
      <c r="AP421" s="1">
        <f>((AO421-AL421)/AL421)</f>
        <v>1.4814888614354491E-2</v>
      </c>
    </row>
    <row r="422" spans="1:42">
      <c r="A422" s="14">
        <v>44581</v>
      </c>
      <c r="B422" s="1">
        <v>823.75</v>
      </c>
      <c r="C422" s="1">
        <v>823.75</v>
      </c>
      <c r="D422" s="1">
        <v>804.15</v>
      </c>
      <c r="E422" s="1">
        <v>808.45</v>
      </c>
      <c r="F422" s="1">
        <f>(((E422-B422)/B422)*100)</f>
        <v>-1.8573596358118307</v>
      </c>
      <c r="J422" s="14">
        <v>44581</v>
      </c>
      <c r="K422" s="1">
        <v>380</v>
      </c>
      <c r="L422" s="1">
        <v>389</v>
      </c>
      <c r="M422" s="1">
        <v>379.85</v>
      </c>
      <c r="N422" s="1">
        <v>387.25</v>
      </c>
      <c r="O422" s="1">
        <f>((N422-K422)/K422)</f>
        <v>1.9078947368421053E-2</v>
      </c>
      <c r="S422" s="14">
        <v>44581</v>
      </c>
      <c r="T422" s="1">
        <v>2698.95</v>
      </c>
      <c r="U422" s="1">
        <v>2710.4</v>
      </c>
      <c r="V422" s="1">
        <v>2666.3</v>
      </c>
      <c r="W422" s="1">
        <v>2680.35</v>
      </c>
      <c r="X422" s="1">
        <f>((W422-T422)/T422)</f>
        <v>-6.8915689434779857E-3</v>
      </c>
      <c r="AB422" s="14">
        <v>44581</v>
      </c>
      <c r="AC422" s="1">
        <v>786.4</v>
      </c>
      <c r="AD422" s="1">
        <v>789.9</v>
      </c>
      <c r="AE422" s="1">
        <v>779.05</v>
      </c>
      <c r="AF422" s="1">
        <v>788.1</v>
      </c>
      <c r="AG422" s="1">
        <f>((AF422-AC422)/AC422)</f>
        <v>2.1617497456765584E-3</v>
      </c>
      <c r="AK422" s="14">
        <v>44581</v>
      </c>
      <c r="AL422" s="1">
        <v>5055.8</v>
      </c>
      <c r="AM422" s="1">
        <v>5105.3</v>
      </c>
      <c r="AN422" s="1">
        <v>5000</v>
      </c>
      <c r="AO422" s="1">
        <v>5037</v>
      </c>
      <c r="AP422" s="1">
        <f>((AO422-AL422)/AL422)</f>
        <v>-3.7185015230033194E-3</v>
      </c>
    </row>
    <row r="423" spans="1:42">
      <c r="A423" s="14">
        <v>44580</v>
      </c>
      <c r="B423" s="1">
        <v>796</v>
      </c>
      <c r="C423" s="1">
        <v>814.75</v>
      </c>
      <c r="D423" s="1">
        <v>790</v>
      </c>
      <c r="E423" s="1">
        <v>812.85</v>
      </c>
      <c r="F423" s="1">
        <f>(((E423-B423)/B423)*100)</f>
        <v>2.1168341708542742</v>
      </c>
      <c r="J423" s="14">
        <v>44580</v>
      </c>
      <c r="K423" s="1">
        <v>394.65</v>
      </c>
      <c r="L423" s="1">
        <v>395</v>
      </c>
      <c r="M423" s="1">
        <v>379.5</v>
      </c>
      <c r="N423" s="1">
        <v>383.65</v>
      </c>
      <c r="O423" s="1">
        <f>((N423-K423)/K423)</f>
        <v>-2.7872798682376791E-2</v>
      </c>
      <c r="S423" s="14">
        <v>44580</v>
      </c>
      <c r="T423" s="1">
        <v>2732.95</v>
      </c>
      <c r="U423" s="1">
        <v>2732.95</v>
      </c>
      <c r="V423" s="1">
        <v>2667.3</v>
      </c>
      <c r="W423" s="1">
        <v>2693.05</v>
      </c>
      <c r="X423" s="1">
        <f>((W423-T423)/T423)</f>
        <v>-1.4599608481677176E-2</v>
      </c>
      <c r="AB423" s="14">
        <v>44580</v>
      </c>
      <c r="AC423" s="1">
        <v>775</v>
      </c>
      <c r="AD423" s="1">
        <v>792.05</v>
      </c>
      <c r="AE423" s="1">
        <v>772.3</v>
      </c>
      <c r="AF423" s="1">
        <v>781.25</v>
      </c>
      <c r="AG423" s="1">
        <f>((AF423-AC423)/AC423)</f>
        <v>8.0645161290322578E-3</v>
      </c>
      <c r="AK423" s="14">
        <v>44580</v>
      </c>
      <c r="AL423" s="1">
        <v>5083.2</v>
      </c>
      <c r="AM423" s="1">
        <v>5105.05</v>
      </c>
      <c r="AN423" s="1">
        <v>4982</v>
      </c>
      <c r="AO423" s="1">
        <v>5042.3999999999996</v>
      </c>
      <c r="AP423" s="1">
        <f>((AO423-AL423)/AL423)</f>
        <v>-8.0264400377715178E-3</v>
      </c>
    </row>
    <row r="424" spans="1:42">
      <c r="A424" s="14">
        <v>44579</v>
      </c>
      <c r="B424" s="1">
        <v>825</v>
      </c>
      <c r="C424" s="1">
        <v>825</v>
      </c>
      <c r="D424" s="1">
        <v>796.15</v>
      </c>
      <c r="E424" s="1">
        <v>799.05</v>
      </c>
      <c r="F424" s="1">
        <f>(((E424-B424)/B424)*100)</f>
        <v>-3.1454545454545513</v>
      </c>
      <c r="J424" s="14">
        <v>44579</v>
      </c>
      <c r="K424" s="1">
        <v>398</v>
      </c>
      <c r="L424" s="1">
        <v>400</v>
      </c>
      <c r="M424" s="1">
        <v>388.25</v>
      </c>
      <c r="N424" s="1">
        <v>390</v>
      </c>
      <c r="O424" s="1">
        <f>((N424-K424)/K424)</f>
        <v>-2.0100502512562814E-2</v>
      </c>
      <c r="S424" s="14">
        <v>44579</v>
      </c>
      <c r="T424" s="1">
        <v>2785.5</v>
      </c>
      <c r="U424" s="1">
        <v>2810.7</v>
      </c>
      <c r="V424" s="1">
        <v>2707.35</v>
      </c>
      <c r="W424" s="1">
        <v>2715.3</v>
      </c>
      <c r="X424" s="1">
        <f>((W424-T424)/T424)</f>
        <v>-2.5201938610662292E-2</v>
      </c>
      <c r="AB424" s="14">
        <v>44579</v>
      </c>
      <c r="AC424" s="1">
        <v>810</v>
      </c>
      <c r="AD424" s="1">
        <v>813.3</v>
      </c>
      <c r="AE424" s="1">
        <v>773.9</v>
      </c>
      <c r="AF424" s="1">
        <v>782.85</v>
      </c>
      <c r="AG424" s="1">
        <f>((AF424-AC424)/AC424)</f>
        <v>-3.3518518518518489E-2</v>
      </c>
      <c r="AK424" s="14">
        <v>44579</v>
      </c>
      <c r="AL424" s="1">
        <v>5135</v>
      </c>
      <c r="AM424" s="1">
        <v>5172.75</v>
      </c>
      <c r="AN424" s="1">
        <v>5060</v>
      </c>
      <c r="AO424" s="1">
        <v>5088.95</v>
      </c>
      <c r="AP424" s="1">
        <f>((AO424-AL424)/AL424)</f>
        <v>-8.9678675754625483E-3</v>
      </c>
    </row>
    <row r="425" spans="1:42">
      <c r="A425" s="14">
        <v>44578</v>
      </c>
      <c r="B425" s="1">
        <v>830</v>
      </c>
      <c r="C425" s="1">
        <v>830.4</v>
      </c>
      <c r="D425" s="1">
        <v>816</v>
      </c>
      <c r="E425" s="1">
        <v>825.45</v>
      </c>
      <c r="F425" s="1">
        <f>(((E425-B425)/B425)*100)</f>
        <v>-0.54819277108433184</v>
      </c>
      <c r="J425" s="14">
        <v>44578</v>
      </c>
      <c r="K425" s="1">
        <v>401.9</v>
      </c>
      <c r="L425" s="1">
        <v>401.9</v>
      </c>
      <c r="M425" s="1">
        <v>393.05</v>
      </c>
      <c r="N425" s="1">
        <v>394.2</v>
      </c>
      <c r="O425" s="1">
        <f>((N425-K425)/K425)</f>
        <v>-1.9158994774819579E-2</v>
      </c>
      <c r="S425" s="14">
        <v>44578</v>
      </c>
      <c r="T425" s="1">
        <v>2801.8</v>
      </c>
      <c r="U425" s="1">
        <v>2820</v>
      </c>
      <c r="V425" s="1">
        <v>2776</v>
      </c>
      <c r="W425" s="1">
        <v>2796.6</v>
      </c>
      <c r="X425" s="1">
        <f>((W425-T425)/T425)</f>
        <v>-1.8559497465915741E-3</v>
      </c>
      <c r="AB425" s="14">
        <v>44578</v>
      </c>
      <c r="AC425" s="1">
        <v>788.9</v>
      </c>
      <c r="AD425" s="1">
        <v>819</v>
      </c>
      <c r="AE425" s="1">
        <v>784.5</v>
      </c>
      <c r="AF425" s="1">
        <v>805</v>
      </c>
      <c r="AG425" s="1">
        <f>((AF425-AC425)/AC425)</f>
        <v>2.0408163265306152E-2</v>
      </c>
      <c r="AK425" s="14">
        <v>44578</v>
      </c>
      <c r="AL425" s="1">
        <v>5066.5</v>
      </c>
      <c r="AM425" s="1">
        <v>5197.45</v>
      </c>
      <c r="AN425" s="1">
        <v>5015.5</v>
      </c>
      <c r="AO425" s="1">
        <v>5167.05</v>
      </c>
      <c r="AP425" s="1">
        <f>((AO425-AL425)/AL425)</f>
        <v>1.9846047567354225E-2</v>
      </c>
    </row>
    <row r="426" spans="1:42">
      <c r="A426" s="14">
        <v>44575</v>
      </c>
      <c r="B426" s="1">
        <v>837.95</v>
      </c>
      <c r="C426" s="1">
        <v>837.95</v>
      </c>
      <c r="D426" s="1">
        <v>818.1</v>
      </c>
      <c r="E426" s="1">
        <v>823.95</v>
      </c>
      <c r="F426" s="1">
        <f>(((E426-B426)/B426)*100)</f>
        <v>-1.6707440778089384</v>
      </c>
      <c r="J426" s="14">
        <v>44575</v>
      </c>
      <c r="K426" s="1">
        <v>390.95</v>
      </c>
      <c r="L426" s="1">
        <v>400.9</v>
      </c>
      <c r="M426" s="1">
        <v>387.4</v>
      </c>
      <c r="N426" s="1">
        <v>397.95</v>
      </c>
      <c r="O426" s="1">
        <f>((N426-K426)/K426)</f>
        <v>1.7905102954341987E-2</v>
      </c>
      <c r="S426" s="14">
        <v>44575</v>
      </c>
      <c r="T426" s="1">
        <v>2834</v>
      </c>
      <c r="U426" s="1">
        <v>2842.4</v>
      </c>
      <c r="V426" s="1">
        <v>2791.85</v>
      </c>
      <c r="W426" s="1">
        <v>2801.9</v>
      </c>
      <c r="X426" s="1">
        <f>((W426-T426)/T426)</f>
        <v>-1.1326746647847533E-2</v>
      </c>
      <c r="AB426" s="14">
        <v>44575</v>
      </c>
      <c r="AC426" s="1">
        <v>788</v>
      </c>
      <c r="AD426" s="1">
        <v>795.7</v>
      </c>
      <c r="AE426" s="1">
        <v>781.4</v>
      </c>
      <c r="AF426" s="1">
        <v>786.3</v>
      </c>
      <c r="AG426" s="1">
        <f>((AF426-AC426)/AC426)</f>
        <v>-2.1573604060914284E-3</v>
      </c>
      <c r="AK426" s="14">
        <v>44575</v>
      </c>
      <c r="AL426" s="1">
        <v>5027.6499999999996</v>
      </c>
      <c r="AM426" s="1">
        <v>5091.3999999999996</v>
      </c>
      <c r="AN426" s="1">
        <v>5025</v>
      </c>
      <c r="AO426" s="1">
        <v>5073.55</v>
      </c>
      <c r="AP426" s="1">
        <f>((AO426-AL426)/AL426)</f>
        <v>9.1295137887483311E-3</v>
      </c>
    </row>
    <row r="427" spans="1:42">
      <c r="A427" s="14">
        <v>44574</v>
      </c>
      <c r="B427" s="1">
        <v>825</v>
      </c>
      <c r="C427" s="1">
        <v>844.75</v>
      </c>
      <c r="D427" s="1">
        <v>823.95</v>
      </c>
      <c r="E427" s="1">
        <v>841.15</v>
      </c>
      <c r="F427" s="1">
        <f>(((E427-B427)/B427)*100)</f>
        <v>1.9575757575757549</v>
      </c>
      <c r="J427" s="14">
        <v>44574</v>
      </c>
      <c r="K427" s="1">
        <v>395.9</v>
      </c>
      <c r="L427" s="1">
        <v>395.9</v>
      </c>
      <c r="M427" s="1">
        <v>387</v>
      </c>
      <c r="N427" s="1">
        <v>390.7</v>
      </c>
      <c r="O427" s="1">
        <f>((N427-K427)/K427)</f>
        <v>-1.3134629957059836E-2</v>
      </c>
      <c r="S427" s="14">
        <v>44574</v>
      </c>
      <c r="T427" s="1">
        <v>2881</v>
      </c>
      <c r="U427" s="1">
        <v>2884.5</v>
      </c>
      <c r="V427" s="1">
        <v>2815.1</v>
      </c>
      <c r="W427" s="1">
        <v>2831.85</v>
      </c>
      <c r="X427" s="1">
        <f>((W427-T427)/T427)</f>
        <v>-1.7060048594238143E-2</v>
      </c>
      <c r="AB427" s="14">
        <v>44574</v>
      </c>
      <c r="AC427" s="1">
        <v>782.85</v>
      </c>
      <c r="AD427" s="1">
        <v>792.45</v>
      </c>
      <c r="AE427" s="1">
        <v>774.65</v>
      </c>
      <c r="AF427" s="1">
        <v>788.25</v>
      </c>
      <c r="AG427" s="1">
        <f>((AF427-AC427)/AC427)</f>
        <v>6.8978731557769396E-3</v>
      </c>
      <c r="AK427" s="14">
        <v>44574</v>
      </c>
      <c r="AL427" s="1">
        <v>5128.95</v>
      </c>
      <c r="AM427" s="1">
        <v>5155.8500000000004</v>
      </c>
      <c r="AN427" s="1">
        <v>5001</v>
      </c>
      <c r="AO427" s="1">
        <v>5022.7</v>
      </c>
      <c r="AP427" s="1">
        <f>((AO427-AL427)/AL427)</f>
        <v>-2.0715741038614142E-2</v>
      </c>
    </row>
    <row r="428" spans="1:42">
      <c r="A428" s="14">
        <v>44573</v>
      </c>
      <c r="B428" s="1">
        <v>819.15</v>
      </c>
      <c r="C428" s="1">
        <v>824.6</v>
      </c>
      <c r="D428" s="1">
        <v>812.6</v>
      </c>
      <c r="E428" s="1">
        <v>821.9</v>
      </c>
      <c r="F428" s="1">
        <f>(((E428-B428)/B428)*100)</f>
        <v>0.33571384972227308</v>
      </c>
      <c r="J428" s="14">
        <v>44573</v>
      </c>
      <c r="K428" s="1">
        <v>390.65</v>
      </c>
      <c r="L428" s="1">
        <v>394.2</v>
      </c>
      <c r="M428" s="1">
        <v>386.05</v>
      </c>
      <c r="N428" s="1">
        <v>391.4</v>
      </c>
      <c r="O428" s="1">
        <f>((N428-K428)/K428)</f>
        <v>1.9198771278638169E-3</v>
      </c>
      <c r="S428" s="14">
        <v>44573</v>
      </c>
      <c r="T428" s="1">
        <v>2898.15</v>
      </c>
      <c r="U428" s="1">
        <v>2898.15</v>
      </c>
      <c r="V428" s="1">
        <v>2819.35</v>
      </c>
      <c r="W428" s="1">
        <v>2871.4</v>
      </c>
      <c r="X428" s="1">
        <f>((W428-T428)/T428)</f>
        <v>-9.2300260511015645E-3</v>
      </c>
      <c r="AB428" s="14">
        <v>44573</v>
      </c>
      <c r="AC428" s="1">
        <v>773.5</v>
      </c>
      <c r="AD428" s="1">
        <v>783.55</v>
      </c>
      <c r="AE428" s="1">
        <v>763.1</v>
      </c>
      <c r="AF428" s="1">
        <v>773.95</v>
      </c>
      <c r="AG428" s="1">
        <f>((AF428-AC428)/AC428)</f>
        <v>5.8177117000652288E-4</v>
      </c>
      <c r="AK428" s="14">
        <v>44573</v>
      </c>
      <c r="AL428" s="1">
        <v>5106.95</v>
      </c>
      <c r="AM428" s="1">
        <v>5120.6499999999996</v>
      </c>
      <c r="AN428" s="1">
        <v>5075.8999999999996</v>
      </c>
      <c r="AO428" s="1">
        <v>5108.7</v>
      </c>
      <c r="AP428" s="1">
        <f>((AO428-AL428)/AL428)</f>
        <v>3.4267028265403028E-4</v>
      </c>
    </row>
    <row r="429" spans="1:42">
      <c r="A429" s="14">
        <v>44572</v>
      </c>
      <c r="B429" s="1">
        <v>823.7</v>
      </c>
      <c r="C429" s="1">
        <v>827.65</v>
      </c>
      <c r="D429" s="1">
        <v>815.8</v>
      </c>
      <c r="E429" s="1">
        <v>819.15</v>
      </c>
      <c r="F429" s="1">
        <f>(((E429-B429)/B429)*100)</f>
        <v>-0.55238557727328741</v>
      </c>
      <c r="J429" s="14">
        <v>44572</v>
      </c>
      <c r="K429" s="1">
        <v>395.15</v>
      </c>
      <c r="L429" s="1">
        <v>402.6</v>
      </c>
      <c r="M429" s="1">
        <v>388.35</v>
      </c>
      <c r="N429" s="1">
        <v>390.2</v>
      </c>
      <c r="O429" s="1">
        <f>((N429-K429)/K429)</f>
        <v>-1.2526888523345537E-2</v>
      </c>
      <c r="S429" s="14">
        <v>44572</v>
      </c>
      <c r="T429" s="1">
        <v>2893</v>
      </c>
      <c r="U429" s="1">
        <v>2911.2</v>
      </c>
      <c r="V429" s="1">
        <v>2855.7</v>
      </c>
      <c r="W429" s="1">
        <v>2866.75</v>
      </c>
      <c r="X429" s="1">
        <f>((W429-T429)/T429)</f>
        <v>-9.0736259937780842E-3</v>
      </c>
      <c r="AB429" s="14">
        <v>44572</v>
      </c>
      <c r="AC429" s="1">
        <v>763</v>
      </c>
      <c r="AD429" s="1">
        <v>781.85</v>
      </c>
      <c r="AE429" s="1">
        <v>757.95</v>
      </c>
      <c r="AF429" s="1">
        <v>773.5</v>
      </c>
      <c r="AG429" s="1">
        <f>((AF429-AC429)/AC429)</f>
        <v>1.3761467889908258E-2</v>
      </c>
      <c r="AK429" s="14">
        <v>44572</v>
      </c>
      <c r="AL429" s="1">
        <v>5041.25</v>
      </c>
      <c r="AM429" s="1">
        <v>5118.7</v>
      </c>
      <c r="AN429" s="1">
        <v>5017.45</v>
      </c>
      <c r="AO429" s="1">
        <v>5077.05</v>
      </c>
      <c r="AP429" s="1">
        <f>((AO429-AL429)/AL429)</f>
        <v>7.1014133399454858E-3</v>
      </c>
    </row>
    <row r="430" spans="1:42">
      <c r="A430" s="14">
        <v>44571</v>
      </c>
      <c r="B430" s="1">
        <v>791</v>
      </c>
      <c r="C430" s="1">
        <v>825</v>
      </c>
      <c r="D430" s="1">
        <v>791</v>
      </c>
      <c r="E430" s="1">
        <v>821.8</v>
      </c>
      <c r="F430" s="1">
        <f>(((E430-B430)/B430)*100)</f>
        <v>3.8938053097345078</v>
      </c>
      <c r="J430" s="14">
        <v>44571</v>
      </c>
      <c r="K430" s="1">
        <v>380.8</v>
      </c>
      <c r="L430" s="1">
        <v>396.4</v>
      </c>
      <c r="M430" s="1">
        <v>380.8</v>
      </c>
      <c r="N430" s="1">
        <v>394.5</v>
      </c>
      <c r="O430" s="1">
        <f>((N430-K430)/K430)</f>
        <v>3.597689075630249E-2</v>
      </c>
      <c r="S430" s="14">
        <v>44571</v>
      </c>
      <c r="T430" s="1">
        <v>2950</v>
      </c>
      <c r="U430" s="1">
        <v>2950</v>
      </c>
      <c r="V430" s="1">
        <v>2882.2</v>
      </c>
      <c r="W430" s="1">
        <v>2887.25</v>
      </c>
      <c r="X430" s="1">
        <f>((W430-T430)/T430)</f>
        <v>-2.1271186440677967E-2</v>
      </c>
      <c r="AB430" s="14">
        <v>44571</v>
      </c>
      <c r="AC430" s="1">
        <v>784.45</v>
      </c>
      <c r="AD430" s="1">
        <v>784.45</v>
      </c>
      <c r="AE430" s="1">
        <v>768.6</v>
      </c>
      <c r="AF430" s="1">
        <v>771.95</v>
      </c>
      <c r="AG430" s="1">
        <f>((AF430-AC430)/AC430)</f>
        <v>-1.5934731340429598E-2</v>
      </c>
      <c r="AK430" s="14">
        <v>44571</v>
      </c>
      <c r="AL430" s="1">
        <v>4956.1499999999996</v>
      </c>
      <c r="AM430" s="1">
        <v>5080.55</v>
      </c>
      <c r="AN430" s="1">
        <v>4956.1499999999996</v>
      </c>
      <c r="AO430" s="1">
        <v>5043.1000000000004</v>
      </c>
      <c r="AP430" s="1">
        <f>((AO430-AL430)/AL430)</f>
        <v>1.7543859649122955E-2</v>
      </c>
    </row>
    <row r="431" spans="1:42">
      <c r="A431" s="14">
        <v>44568</v>
      </c>
      <c r="B431" s="1">
        <v>784.9</v>
      </c>
      <c r="C431" s="1">
        <v>790.5</v>
      </c>
      <c r="D431" s="1">
        <v>777</v>
      </c>
      <c r="E431" s="1">
        <v>789.25</v>
      </c>
      <c r="F431" s="1">
        <f>(((E431-B431)/B431)*100)</f>
        <v>0.5542107274812107</v>
      </c>
      <c r="J431" s="14">
        <v>44568</v>
      </c>
      <c r="K431" s="1">
        <v>389.8</v>
      </c>
      <c r="L431" s="1">
        <v>389.8</v>
      </c>
      <c r="M431" s="1">
        <v>381.3</v>
      </c>
      <c r="N431" s="1">
        <v>383.15</v>
      </c>
      <c r="O431" s="1">
        <f>((N431-K431)/K431)</f>
        <v>-1.7060030785018044E-2</v>
      </c>
      <c r="S431" s="14">
        <v>44568</v>
      </c>
      <c r="T431" s="1">
        <v>2955.45</v>
      </c>
      <c r="U431" s="1">
        <v>2963.55</v>
      </c>
      <c r="V431" s="1">
        <v>2918.6</v>
      </c>
      <c r="W431" s="1">
        <v>2949.7</v>
      </c>
      <c r="X431" s="1">
        <f>((W431-T431)/T431)</f>
        <v>-1.9455582060261551E-3</v>
      </c>
      <c r="AB431" s="14">
        <v>44568</v>
      </c>
      <c r="AC431" s="1">
        <v>778</v>
      </c>
      <c r="AD431" s="1">
        <v>786.55</v>
      </c>
      <c r="AE431" s="1">
        <v>775.25</v>
      </c>
      <c r="AF431" s="1">
        <v>778.6</v>
      </c>
      <c r="AG431" s="1">
        <f>((AF431-AC431)/AC431)</f>
        <v>7.7120822622110891E-4</v>
      </c>
      <c r="AK431" s="14">
        <v>44568</v>
      </c>
      <c r="AL431" s="1">
        <v>4850.05</v>
      </c>
      <c r="AM431" s="1">
        <v>4980.8</v>
      </c>
      <c r="AN431" s="1">
        <v>4850.05</v>
      </c>
      <c r="AO431" s="1">
        <v>4928.1499999999996</v>
      </c>
      <c r="AP431" s="1">
        <f>((AO431-AL431)/AL431)</f>
        <v>1.6102926773950671E-2</v>
      </c>
    </row>
    <row r="432" spans="1:42">
      <c r="A432" s="14">
        <v>44567</v>
      </c>
      <c r="B432" s="1">
        <v>764.5</v>
      </c>
      <c r="C432" s="1">
        <v>787</v>
      </c>
      <c r="D432" s="1">
        <v>759.4</v>
      </c>
      <c r="E432" s="1">
        <v>782.7</v>
      </c>
      <c r="F432" s="1">
        <f>(((E432-B432)/B432)*100)</f>
        <v>2.3806409417920267</v>
      </c>
      <c r="J432" s="14">
        <v>44567</v>
      </c>
      <c r="K432" s="1">
        <v>380</v>
      </c>
      <c r="L432" s="1">
        <v>407</v>
      </c>
      <c r="M432" s="1">
        <v>379</v>
      </c>
      <c r="N432" s="1">
        <v>384.95</v>
      </c>
      <c r="O432" s="1">
        <f>((N432-K432)/K432)</f>
        <v>1.3026315789473655E-2</v>
      </c>
      <c r="S432" s="14">
        <v>44567</v>
      </c>
      <c r="T432" s="1">
        <v>2955</v>
      </c>
      <c r="U432" s="1">
        <v>2971.75</v>
      </c>
      <c r="V432" s="1">
        <v>2936.85</v>
      </c>
      <c r="W432" s="1">
        <v>2955.45</v>
      </c>
      <c r="X432" s="1">
        <f>((W432-T432)/T432)</f>
        <v>1.5228426395932931E-4</v>
      </c>
      <c r="AB432" s="14">
        <v>44567</v>
      </c>
      <c r="AC432" s="1">
        <v>778.2</v>
      </c>
      <c r="AD432" s="1">
        <v>785</v>
      </c>
      <c r="AE432" s="1">
        <v>767</v>
      </c>
      <c r="AF432" s="1">
        <v>777.9</v>
      </c>
      <c r="AG432" s="1">
        <f>((AF432-AC432)/AC432)</f>
        <v>-3.8550501156523799E-4</v>
      </c>
      <c r="AK432" s="14">
        <v>44567</v>
      </c>
      <c r="AL432" s="1">
        <v>4908.3999999999996</v>
      </c>
      <c r="AM432" s="1">
        <v>4990</v>
      </c>
      <c r="AN432" s="1">
        <v>4850</v>
      </c>
      <c r="AO432" s="1">
        <v>4901.8</v>
      </c>
      <c r="AP432" s="1">
        <f>((AO432-AL432)/AL432)</f>
        <v>-1.3446336891857744E-3</v>
      </c>
    </row>
    <row r="433" spans="1:42">
      <c r="A433" s="14">
        <v>44566</v>
      </c>
      <c r="B433" s="1">
        <v>761.55</v>
      </c>
      <c r="C433" s="1">
        <v>769.25</v>
      </c>
      <c r="D433" s="1">
        <v>757.3</v>
      </c>
      <c r="E433" s="1">
        <v>764.65</v>
      </c>
      <c r="F433" s="1">
        <f>(((E433-B433)/B433)*100)</f>
        <v>0.40706453942617332</v>
      </c>
      <c r="J433" s="14">
        <v>44566</v>
      </c>
      <c r="K433" s="1">
        <v>384.65</v>
      </c>
      <c r="L433" s="1">
        <v>389.65</v>
      </c>
      <c r="M433" s="1">
        <v>380.05</v>
      </c>
      <c r="N433" s="1">
        <v>380.35</v>
      </c>
      <c r="O433" s="1">
        <f>((N433-K433)/K433)</f>
        <v>-1.1178993890549733E-2</v>
      </c>
      <c r="S433" s="14">
        <v>44566</v>
      </c>
      <c r="T433" s="1">
        <v>3012.9</v>
      </c>
      <c r="U433" s="1">
        <v>3051.1</v>
      </c>
      <c r="V433" s="1">
        <v>2967</v>
      </c>
      <c r="W433" s="1">
        <v>2993.9</v>
      </c>
      <c r="X433" s="1">
        <f>((W433-T433)/T433)</f>
        <v>-6.3062166019449695E-3</v>
      </c>
      <c r="AB433" s="14">
        <v>44566</v>
      </c>
      <c r="AC433" s="1">
        <v>770</v>
      </c>
      <c r="AD433" s="1">
        <v>781.15</v>
      </c>
      <c r="AE433" s="1">
        <v>766.35</v>
      </c>
      <c r="AF433" s="1">
        <v>773.5</v>
      </c>
      <c r="AG433" s="1">
        <f>((AF433-AC433)/AC433)</f>
        <v>4.5454545454545452E-3</v>
      </c>
      <c r="AK433" s="14">
        <v>44566</v>
      </c>
      <c r="AL433" s="1">
        <v>4984.95</v>
      </c>
      <c r="AM433" s="1">
        <v>4988.1000000000004</v>
      </c>
      <c r="AN433" s="1">
        <v>4916</v>
      </c>
      <c r="AO433" s="1">
        <v>4941.5</v>
      </c>
      <c r="AP433" s="1">
        <f>((AO433-AL433)/AL433)</f>
        <v>-8.7162358699685687E-3</v>
      </c>
    </row>
    <row r="434" spans="1:42">
      <c r="A434" s="14">
        <v>44565</v>
      </c>
      <c r="B434" s="1">
        <v>767</v>
      </c>
      <c r="C434" s="1">
        <v>768.1</v>
      </c>
      <c r="D434" s="1">
        <v>756</v>
      </c>
      <c r="E434" s="1">
        <v>761.8</v>
      </c>
      <c r="F434" s="1">
        <f>(((E434-B434)/B434)*100)</f>
        <v>-0.67796610169492122</v>
      </c>
      <c r="J434" s="14">
        <v>44565</v>
      </c>
      <c r="K434" s="1">
        <v>393.55</v>
      </c>
      <c r="L434" s="1">
        <v>395.25</v>
      </c>
      <c r="M434" s="1">
        <v>383.45</v>
      </c>
      <c r="N434" s="1">
        <v>384.65</v>
      </c>
      <c r="O434" s="1">
        <f>((N434-K434)/K434)</f>
        <v>-2.2614661415322153E-2</v>
      </c>
      <c r="S434" s="14">
        <v>44565</v>
      </c>
      <c r="T434" s="1">
        <v>3038.05</v>
      </c>
      <c r="U434" s="1">
        <v>3061.95</v>
      </c>
      <c r="V434" s="1">
        <v>3000</v>
      </c>
      <c r="W434" s="1">
        <v>3012.45</v>
      </c>
      <c r="X434" s="1">
        <f>((W434-T434)/T434)</f>
        <v>-8.4264577607348016E-3</v>
      </c>
      <c r="AB434" s="14">
        <v>44565</v>
      </c>
      <c r="AC434" s="1">
        <v>756.35</v>
      </c>
      <c r="AD434" s="1">
        <v>783.75</v>
      </c>
      <c r="AE434" s="1">
        <v>756.15</v>
      </c>
      <c r="AF434" s="1">
        <v>769.9</v>
      </c>
      <c r="AG434" s="1">
        <f>((AF434-AC434)/AC434)</f>
        <v>1.791498644807292E-2</v>
      </c>
      <c r="AK434" s="14">
        <v>44565</v>
      </c>
      <c r="AL434" s="1">
        <v>5047.8999999999996</v>
      </c>
      <c r="AM434" s="1">
        <v>5047.8999999999996</v>
      </c>
      <c r="AN434" s="1">
        <v>4877.3999999999996</v>
      </c>
      <c r="AO434" s="1">
        <v>4980.45</v>
      </c>
      <c r="AP434" s="1">
        <f>((AO434-AL434)/AL434)</f>
        <v>-1.3361992115533157E-2</v>
      </c>
    </row>
    <row r="435" spans="1:42">
      <c r="A435" s="14">
        <v>44564</v>
      </c>
      <c r="B435" s="1">
        <v>755</v>
      </c>
      <c r="C435" s="1">
        <v>766.45</v>
      </c>
      <c r="D435" s="1">
        <v>750.25</v>
      </c>
      <c r="E435" s="1">
        <v>764.5</v>
      </c>
      <c r="F435" s="1">
        <f>(((E435-B435)/B435)*100)</f>
        <v>1.2582781456953642</v>
      </c>
      <c r="J435" s="14">
        <v>44564</v>
      </c>
      <c r="K435" s="1">
        <v>386</v>
      </c>
      <c r="L435" s="1">
        <v>394.75</v>
      </c>
      <c r="M435" s="1">
        <v>384.7</v>
      </c>
      <c r="N435" s="1">
        <v>388.75</v>
      </c>
      <c r="O435" s="1">
        <f>((N435-K435)/K435)</f>
        <v>7.1243523316062178E-3</v>
      </c>
      <c r="S435" s="14">
        <v>44564</v>
      </c>
      <c r="T435" s="1">
        <v>3050</v>
      </c>
      <c r="U435" s="1">
        <v>3105.25</v>
      </c>
      <c r="V435" s="1">
        <v>3013.1</v>
      </c>
      <c r="W435" s="1">
        <v>3052.95</v>
      </c>
      <c r="X435" s="1">
        <f>((W435-T435)/T435)</f>
        <v>9.6721311475403871E-4</v>
      </c>
      <c r="AB435" s="14">
        <v>44564</v>
      </c>
      <c r="AC435" s="1">
        <v>762.95</v>
      </c>
      <c r="AD435" s="1">
        <v>762.95</v>
      </c>
      <c r="AE435" s="1">
        <v>752.9</v>
      </c>
      <c r="AF435" s="1">
        <v>756.15</v>
      </c>
      <c r="AG435" s="1">
        <f>((AF435-AC435)/AC435)</f>
        <v>-8.9127727898290418E-3</v>
      </c>
      <c r="AK435" s="14">
        <v>44564</v>
      </c>
      <c r="AL435" s="1">
        <v>5019.95</v>
      </c>
      <c r="AM435" s="1">
        <v>5020.2</v>
      </c>
      <c r="AN435" s="1">
        <v>4940</v>
      </c>
      <c r="AO435" s="1">
        <v>4954.6000000000004</v>
      </c>
      <c r="AP435" s="1">
        <f>((AO435-AL435)/AL435)</f>
        <v>-1.3018057948784242E-2</v>
      </c>
    </row>
    <row r="436" spans="1:42">
      <c r="A436" s="14">
        <v>44561</v>
      </c>
      <c r="B436" s="1">
        <v>742.75</v>
      </c>
      <c r="C436" s="1">
        <v>757.45</v>
      </c>
      <c r="D436" s="1">
        <v>742.75</v>
      </c>
      <c r="E436" s="1">
        <v>747.05</v>
      </c>
      <c r="F436" s="1">
        <f>(((E436-B436)/B436)*100)</f>
        <v>0.57892965331537594</v>
      </c>
      <c r="J436" s="14">
        <v>44561</v>
      </c>
      <c r="K436" s="1">
        <v>379.6</v>
      </c>
      <c r="L436" s="1">
        <v>392.55</v>
      </c>
      <c r="M436" s="1">
        <v>379.6</v>
      </c>
      <c r="N436" s="1">
        <v>385.7</v>
      </c>
      <c r="O436" s="1">
        <f>((N436-K436)/K436)</f>
        <v>1.6069546891464608E-2</v>
      </c>
      <c r="S436" s="14">
        <v>44561</v>
      </c>
      <c r="T436" s="1">
        <v>2987.5</v>
      </c>
      <c r="U436" s="1">
        <v>3045.85</v>
      </c>
      <c r="V436" s="1">
        <v>2983</v>
      </c>
      <c r="W436" s="1">
        <v>3034</v>
      </c>
      <c r="X436" s="1">
        <f>((W436-T436)/T436)</f>
        <v>1.5564853556485356E-2</v>
      </c>
      <c r="AB436" s="14">
        <v>44561</v>
      </c>
      <c r="AC436" s="1">
        <v>755</v>
      </c>
      <c r="AD436" s="1">
        <v>762.55</v>
      </c>
      <c r="AE436" s="1">
        <v>750.3</v>
      </c>
      <c r="AF436" s="1">
        <v>755.6</v>
      </c>
      <c r="AG436" s="1">
        <f>((AF436-AC436)/AC436)</f>
        <v>7.9470198675499703E-4</v>
      </c>
      <c r="AK436" s="14">
        <v>44561</v>
      </c>
      <c r="AL436" s="1">
        <v>4956.6000000000004</v>
      </c>
      <c r="AM436" s="1">
        <v>4991.55</v>
      </c>
      <c r="AN436" s="1">
        <v>4921.3500000000004</v>
      </c>
      <c r="AO436" s="1">
        <v>4933.95</v>
      </c>
      <c r="AP436" s="1">
        <f>((AO436-AL436)/AL436)</f>
        <v>-4.5696646895050123E-3</v>
      </c>
    </row>
    <row r="437" spans="1:42">
      <c r="A437" s="14">
        <v>44560</v>
      </c>
      <c r="B437" s="1">
        <v>751</v>
      </c>
      <c r="C437" s="1">
        <v>760</v>
      </c>
      <c r="D437" s="1">
        <v>745.15</v>
      </c>
      <c r="E437" s="1">
        <v>747.55</v>
      </c>
      <c r="F437" s="1">
        <f>(((E437-B437)/B437)*100)</f>
        <v>-0.45938748335553198</v>
      </c>
      <c r="J437" s="14">
        <v>44560</v>
      </c>
      <c r="K437" s="1">
        <v>393</v>
      </c>
      <c r="L437" s="1">
        <v>396.95</v>
      </c>
      <c r="M437" s="1">
        <v>379.1</v>
      </c>
      <c r="N437" s="1">
        <v>381.8</v>
      </c>
      <c r="O437" s="1">
        <f>((N437-K437)/K437)</f>
        <v>-2.8498727735368927E-2</v>
      </c>
      <c r="S437" s="14">
        <v>44560</v>
      </c>
      <c r="T437" s="1">
        <v>3000</v>
      </c>
      <c r="U437" s="1">
        <v>3030</v>
      </c>
      <c r="V437" s="1">
        <v>2970.7</v>
      </c>
      <c r="W437" s="1">
        <v>2986.5</v>
      </c>
      <c r="X437" s="1">
        <f>((W437-T437)/T437)</f>
        <v>-4.4999999999999997E-3</v>
      </c>
      <c r="AB437" s="14">
        <v>44560</v>
      </c>
      <c r="AC437" s="1">
        <v>750.25</v>
      </c>
      <c r="AD437" s="1">
        <v>756</v>
      </c>
      <c r="AE437" s="1">
        <v>745.95</v>
      </c>
      <c r="AF437" s="1">
        <v>752.95</v>
      </c>
      <c r="AG437" s="1">
        <f>((AF437-AC437)/AC437)</f>
        <v>3.5988003998667717E-3</v>
      </c>
      <c r="AK437" s="14">
        <v>44560</v>
      </c>
      <c r="AL437" s="1">
        <v>4933.8500000000004</v>
      </c>
      <c r="AM437" s="1">
        <v>4950</v>
      </c>
      <c r="AN437" s="1">
        <v>4894.55</v>
      </c>
      <c r="AO437" s="1">
        <v>4928</v>
      </c>
      <c r="AP437" s="1">
        <f>((AO437-AL437)/AL437)</f>
        <v>-1.1856866341701437E-3</v>
      </c>
    </row>
    <row r="438" spans="1:42">
      <c r="A438" s="14">
        <v>44559</v>
      </c>
      <c r="B438" s="1">
        <v>762.1</v>
      </c>
      <c r="C438" s="1">
        <v>767</v>
      </c>
      <c r="D438" s="1">
        <v>755.3</v>
      </c>
      <c r="E438" s="1">
        <v>758.1</v>
      </c>
      <c r="F438" s="1">
        <f>(((E438-B438)/B438)*100)</f>
        <v>-0.52486550321480119</v>
      </c>
      <c r="J438" s="14">
        <v>44559</v>
      </c>
      <c r="K438" s="1">
        <v>385.6</v>
      </c>
      <c r="L438" s="1">
        <v>394.55</v>
      </c>
      <c r="M438" s="1">
        <v>385.6</v>
      </c>
      <c r="N438" s="1">
        <v>391.15</v>
      </c>
      <c r="O438" s="1">
        <f>((N438-K438)/K438)</f>
        <v>1.4393153526970836E-2</v>
      </c>
      <c r="S438" s="14">
        <v>44559</v>
      </c>
      <c r="T438" s="1">
        <v>3004.95</v>
      </c>
      <c r="U438" s="1">
        <v>3018.9</v>
      </c>
      <c r="V438" s="1">
        <v>2979.15</v>
      </c>
      <c r="W438" s="1">
        <v>3006</v>
      </c>
      <c r="X438" s="1">
        <f>((W438-T438)/T438)</f>
        <v>3.4942345130540675E-4</v>
      </c>
      <c r="AB438" s="14">
        <v>44559</v>
      </c>
      <c r="AC438" s="1">
        <v>749.2</v>
      </c>
      <c r="AD438" s="1">
        <v>751.55</v>
      </c>
      <c r="AE438" s="1">
        <v>745.05</v>
      </c>
      <c r="AF438" s="1">
        <v>750.15</v>
      </c>
      <c r="AG438" s="1">
        <f>((AF438-AC438)/AC438)</f>
        <v>1.2680192205017774E-3</v>
      </c>
      <c r="AK438" s="14">
        <v>44559</v>
      </c>
      <c r="AL438" s="1">
        <v>4902.6499999999996</v>
      </c>
      <c r="AM438" s="1">
        <v>4940</v>
      </c>
      <c r="AN438" s="1">
        <v>4892.8999999999996</v>
      </c>
      <c r="AO438" s="1">
        <v>4914.75</v>
      </c>
      <c r="AP438" s="1">
        <f>((AO438-AL438)/AL438)</f>
        <v>2.4680529917494344E-3</v>
      </c>
    </row>
    <row r="439" spans="1:42">
      <c r="A439" s="14">
        <v>44558</v>
      </c>
      <c r="B439" s="1">
        <v>765.4</v>
      </c>
      <c r="C439" s="1">
        <v>765.4</v>
      </c>
      <c r="D439" s="1">
        <v>757.2</v>
      </c>
      <c r="E439" s="1">
        <v>762.1</v>
      </c>
      <c r="F439" s="1">
        <f>(((E439-B439)/B439)*100)</f>
        <v>-0.43114711262084593</v>
      </c>
      <c r="J439" s="14">
        <v>44558</v>
      </c>
      <c r="K439" s="1">
        <v>373</v>
      </c>
      <c r="L439" s="1">
        <v>388.8</v>
      </c>
      <c r="M439" s="1">
        <v>373</v>
      </c>
      <c r="N439" s="1">
        <v>385.6</v>
      </c>
      <c r="O439" s="1">
        <f>((N439-K439)/K439)</f>
        <v>3.3780160857908907E-2</v>
      </c>
      <c r="S439" s="14">
        <v>44558</v>
      </c>
      <c r="T439" s="1">
        <v>2901.9</v>
      </c>
      <c r="U439" s="1">
        <v>3025</v>
      </c>
      <c r="V439" s="1">
        <v>2901.9</v>
      </c>
      <c r="W439" s="1">
        <v>3002</v>
      </c>
      <c r="X439" s="1">
        <f>((W439-T439)/T439)</f>
        <v>3.4494641441813953E-2</v>
      </c>
      <c r="AB439" s="14">
        <v>44558</v>
      </c>
      <c r="AC439" s="1">
        <v>749.85</v>
      </c>
      <c r="AD439" s="1">
        <v>753.75</v>
      </c>
      <c r="AE439" s="1">
        <v>747.55</v>
      </c>
      <c r="AF439" s="1">
        <v>751.35</v>
      </c>
      <c r="AG439" s="1">
        <f>((AF439-AC439)/AC439)</f>
        <v>2.0004000800160032E-3</v>
      </c>
      <c r="AK439" s="14">
        <v>44558</v>
      </c>
      <c r="AL439" s="1">
        <v>4875.3500000000004</v>
      </c>
      <c r="AM439" s="1">
        <v>4941.8500000000004</v>
      </c>
      <c r="AN439" s="1">
        <v>4858.6499999999996</v>
      </c>
      <c r="AO439" s="1">
        <v>4894.25</v>
      </c>
      <c r="AP439" s="1">
        <f>((AO439-AL439)/AL439)</f>
        <v>3.8766447537099151E-3</v>
      </c>
    </row>
    <row r="440" spans="1:42">
      <c r="A440" s="14">
        <v>44557</v>
      </c>
      <c r="B440" s="1">
        <v>741</v>
      </c>
      <c r="C440" s="1">
        <v>760</v>
      </c>
      <c r="D440" s="1">
        <v>740.2</v>
      </c>
      <c r="E440" s="1">
        <v>755.85</v>
      </c>
      <c r="F440" s="1">
        <f>(((E440-B440)/B440)*100)</f>
        <v>2.0040485829959547</v>
      </c>
      <c r="J440" s="14">
        <v>44557</v>
      </c>
      <c r="K440" s="1">
        <v>366.5</v>
      </c>
      <c r="L440" s="1">
        <v>379.4</v>
      </c>
      <c r="M440" s="1">
        <v>356.75</v>
      </c>
      <c r="N440" s="1">
        <v>375.3</v>
      </c>
      <c r="O440" s="1">
        <f>((N440-K440)/K440)</f>
        <v>2.4010914051841779E-2</v>
      </c>
      <c r="S440" s="14">
        <v>44557</v>
      </c>
      <c r="T440" s="1">
        <v>2911</v>
      </c>
      <c r="U440" s="1">
        <v>2930</v>
      </c>
      <c r="V440" s="1">
        <v>2868.55</v>
      </c>
      <c r="W440" s="1">
        <v>2891.75</v>
      </c>
      <c r="X440" s="1">
        <f>((W440-T440)/T440)</f>
        <v>-6.6128478186190309E-3</v>
      </c>
      <c r="AB440" s="14">
        <v>44557</v>
      </c>
      <c r="AC440" s="1">
        <v>755</v>
      </c>
      <c r="AD440" s="1">
        <v>755</v>
      </c>
      <c r="AE440" s="1">
        <v>736.1</v>
      </c>
      <c r="AF440" s="1">
        <v>749.9</v>
      </c>
      <c r="AG440" s="1">
        <f>((AF440-AC440)/AC440)</f>
        <v>-6.7549668874172485E-3</v>
      </c>
      <c r="AK440" s="14">
        <v>44557</v>
      </c>
      <c r="AL440" s="1">
        <v>4712</v>
      </c>
      <c r="AM440" s="1">
        <v>4883</v>
      </c>
      <c r="AN440" s="1">
        <v>4712</v>
      </c>
      <c r="AO440" s="1">
        <v>4869.8500000000004</v>
      </c>
      <c r="AP440" s="1">
        <f>((AO440-AL440)/AL440)</f>
        <v>3.3499575551782762E-2</v>
      </c>
    </row>
    <row r="441" spans="1:42">
      <c r="A441" s="14">
        <v>44554</v>
      </c>
      <c r="B441" s="1">
        <v>762</v>
      </c>
      <c r="C441" s="1">
        <v>762</v>
      </c>
      <c r="D441" s="1">
        <v>739.4</v>
      </c>
      <c r="E441" s="1">
        <v>746.85</v>
      </c>
      <c r="F441" s="1">
        <f>(((E441-B441)/B441)*100)</f>
        <v>-1.9881889763779497</v>
      </c>
      <c r="J441" s="14">
        <v>44554</v>
      </c>
      <c r="K441" s="1">
        <v>364.8</v>
      </c>
      <c r="L441" s="1">
        <v>364.85</v>
      </c>
      <c r="M441" s="1">
        <v>360.1</v>
      </c>
      <c r="N441" s="1">
        <v>360.95</v>
      </c>
      <c r="O441" s="1">
        <f>((N441-K441)/K441)</f>
        <v>-1.0553728070175501E-2</v>
      </c>
      <c r="S441" s="14">
        <v>44554</v>
      </c>
      <c r="T441" s="1">
        <v>2939</v>
      </c>
      <c r="U441" s="1">
        <v>2955</v>
      </c>
      <c r="V441" s="1">
        <v>2889.15</v>
      </c>
      <c r="W441" s="1">
        <v>2902.4</v>
      </c>
      <c r="X441" s="1">
        <f>((W441-T441)/T441)</f>
        <v>-1.2453215379380711E-2</v>
      </c>
      <c r="AB441" s="14">
        <v>44554</v>
      </c>
      <c r="AC441" s="1">
        <v>745</v>
      </c>
      <c r="AD441" s="1">
        <v>767.95</v>
      </c>
      <c r="AE441" s="1">
        <v>735.25</v>
      </c>
      <c r="AF441" s="1">
        <v>745.05</v>
      </c>
      <c r="AG441" s="1">
        <f>((AF441-AC441)/AC441)</f>
        <v>6.711409395967051E-5</v>
      </c>
      <c r="AK441" s="14">
        <v>44554</v>
      </c>
      <c r="AL441" s="1">
        <v>4835</v>
      </c>
      <c r="AM441" s="1">
        <v>4896.05</v>
      </c>
      <c r="AN441" s="1">
        <v>4790</v>
      </c>
      <c r="AO441" s="1">
        <v>4831.8999999999996</v>
      </c>
      <c r="AP441" s="1">
        <f>((AO441-AL441)/AL441)</f>
        <v>-6.4115822130307424E-4</v>
      </c>
    </row>
    <row r="442" spans="1:42">
      <c r="A442" s="14">
        <v>44553</v>
      </c>
      <c r="B442" s="1">
        <v>761.7</v>
      </c>
      <c r="C442" s="1">
        <v>761.7</v>
      </c>
      <c r="D442" s="1">
        <v>748.8</v>
      </c>
      <c r="E442" s="1">
        <v>754.5</v>
      </c>
      <c r="F442" s="1">
        <f>(((E442-B442)/B442)*100)</f>
        <v>-0.9452540370224557</v>
      </c>
      <c r="J442" s="14">
        <v>44553</v>
      </c>
      <c r="K442" s="1">
        <v>368.65</v>
      </c>
      <c r="L442" s="1">
        <v>368.65</v>
      </c>
      <c r="M442" s="1">
        <v>360.05</v>
      </c>
      <c r="N442" s="1">
        <v>364.25</v>
      </c>
      <c r="O442" s="1">
        <f>((N442-K442)/K442)</f>
        <v>-1.1935440119354341E-2</v>
      </c>
      <c r="S442" s="14">
        <v>44553</v>
      </c>
      <c r="T442" s="1">
        <v>2950</v>
      </c>
      <c r="U442" s="1">
        <v>2990</v>
      </c>
      <c r="V442" s="1">
        <v>2925</v>
      </c>
      <c r="W442" s="1">
        <v>2938.55</v>
      </c>
      <c r="X442" s="1">
        <f>((W442-T442)/T442)</f>
        <v>-3.8813559322033284E-3</v>
      </c>
      <c r="AB442" s="14">
        <v>44553</v>
      </c>
      <c r="AC442" s="1">
        <v>743</v>
      </c>
      <c r="AD442" s="1">
        <v>743</v>
      </c>
      <c r="AE442" s="1">
        <v>732.3</v>
      </c>
      <c r="AF442" s="1">
        <v>738.55</v>
      </c>
      <c r="AG442" s="1">
        <f>((AF442-AC442)/AC442)</f>
        <v>-5.9892328398385535E-3</v>
      </c>
      <c r="AK442" s="14">
        <v>44553</v>
      </c>
      <c r="AL442" s="1">
        <v>4833.2</v>
      </c>
      <c r="AM442" s="1">
        <v>4878.6000000000004</v>
      </c>
      <c r="AN442" s="1">
        <v>4813.75</v>
      </c>
      <c r="AO442" s="1">
        <v>4837.6000000000004</v>
      </c>
      <c r="AP442" s="1">
        <f>((AO442-AL442)/AL442)</f>
        <v>9.1036994123987127E-4</v>
      </c>
    </row>
    <row r="443" spans="1:42">
      <c r="A443" s="14">
        <v>44552</v>
      </c>
      <c r="B443" s="1">
        <v>739</v>
      </c>
      <c r="C443" s="1">
        <v>756.5</v>
      </c>
      <c r="D443" s="1">
        <v>736</v>
      </c>
      <c r="E443" s="1">
        <v>754.15</v>
      </c>
      <c r="F443" s="1">
        <f>(((E443-B443)/B443)*100)</f>
        <v>2.0500676589986435</v>
      </c>
      <c r="J443" s="14">
        <v>44552</v>
      </c>
      <c r="K443" s="1">
        <v>360.75</v>
      </c>
      <c r="L443" s="1">
        <v>364.75</v>
      </c>
      <c r="M443" s="1">
        <v>353.55</v>
      </c>
      <c r="N443" s="1">
        <v>360</v>
      </c>
      <c r="O443" s="1">
        <f>((N443-K443)/K443)</f>
        <v>-2.0790020790020791E-3</v>
      </c>
      <c r="S443" s="14">
        <v>44552</v>
      </c>
      <c r="T443" s="1">
        <v>2907.45</v>
      </c>
      <c r="U443" s="1">
        <v>2975.45</v>
      </c>
      <c r="V443" s="1">
        <v>2885.35</v>
      </c>
      <c r="W443" s="1">
        <v>2953</v>
      </c>
      <c r="X443" s="1">
        <f>((W443-T443)/T443)</f>
        <v>1.5666649469466436E-2</v>
      </c>
      <c r="AB443" s="14">
        <v>44552</v>
      </c>
      <c r="AC443" s="1">
        <v>748</v>
      </c>
      <c r="AD443" s="1">
        <v>748</v>
      </c>
      <c r="AE443" s="1">
        <v>730.4</v>
      </c>
      <c r="AF443" s="1">
        <v>734.15</v>
      </c>
      <c r="AG443" s="1">
        <f>((AF443-AC443)/AC443)</f>
        <v>-1.8516042780748695E-2</v>
      </c>
      <c r="AK443" s="14">
        <v>44552</v>
      </c>
      <c r="AL443" s="1">
        <v>4881.25</v>
      </c>
      <c r="AM443" s="1">
        <v>4886.75</v>
      </c>
      <c r="AN443" s="1">
        <v>4782.95</v>
      </c>
      <c r="AO443" s="1">
        <v>4818.8</v>
      </c>
      <c r="AP443" s="1">
        <f>((AO443-AL443)/AL443)</f>
        <v>-1.2793854033290615E-2</v>
      </c>
    </row>
    <row r="444" spans="1:42">
      <c r="A444" s="14">
        <v>44551</v>
      </c>
      <c r="B444" s="1">
        <v>720</v>
      </c>
      <c r="C444" s="1">
        <v>737</v>
      </c>
      <c r="D444" s="1">
        <v>712.9</v>
      </c>
      <c r="E444" s="1">
        <v>733.8</v>
      </c>
      <c r="F444" s="1">
        <f>(((E444-B444)/B444)*100)</f>
        <v>1.9166666666666603</v>
      </c>
      <c r="J444" s="14">
        <v>44551</v>
      </c>
      <c r="K444" s="1">
        <v>350.15</v>
      </c>
      <c r="L444" s="1">
        <v>358.5</v>
      </c>
      <c r="M444" s="1">
        <v>349.5</v>
      </c>
      <c r="N444" s="1">
        <v>353.65</v>
      </c>
      <c r="O444" s="1">
        <f>((N444-K444)/K444)</f>
        <v>9.9957161216621456E-3</v>
      </c>
      <c r="S444" s="14">
        <v>44551</v>
      </c>
      <c r="T444" s="1">
        <v>2885</v>
      </c>
      <c r="U444" s="1">
        <v>2950</v>
      </c>
      <c r="V444" s="1">
        <v>2855</v>
      </c>
      <c r="W444" s="1">
        <v>2882.95</v>
      </c>
      <c r="X444" s="1">
        <f>((W444-T444)/T444)</f>
        <v>-7.1057192374356396E-4</v>
      </c>
      <c r="AB444" s="14">
        <v>44551</v>
      </c>
      <c r="AC444" s="1">
        <v>739.7</v>
      </c>
      <c r="AD444" s="1">
        <v>739.7</v>
      </c>
      <c r="AE444" s="1">
        <v>718.25</v>
      </c>
      <c r="AF444" s="1">
        <v>736.15</v>
      </c>
      <c r="AG444" s="1">
        <f>((AF444-AC444)/AC444)</f>
        <v>-4.7992429363256294E-3</v>
      </c>
      <c r="AK444" s="14">
        <v>44551</v>
      </c>
      <c r="AL444" s="1">
        <v>4895.3</v>
      </c>
      <c r="AM444" s="1">
        <v>4915.1499999999996</v>
      </c>
      <c r="AN444" s="1">
        <v>4816.5</v>
      </c>
      <c r="AO444" s="1">
        <v>4865.95</v>
      </c>
      <c r="AP444" s="1">
        <f>((AO444-AL444)/AL444)</f>
        <v>-5.99554674892251E-3</v>
      </c>
    </row>
    <row r="445" spans="1:42">
      <c r="A445" s="14">
        <v>44550</v>
      </c>
      <c r="B445" s="1">
        <v>695</v>
      </c>
      <c r="C445" s="1">
        <v>714.7</v>
      </c>
      <c r="D445" s="1">
        <v>693.5</v>
      </c>
      <c r="E445" s="1">
        <v>708.15</v>
      </c>
      <c r="F445" s="1">
        <f>(((E445-B445)/B445)*100)</f>
        <v>1.8920863309352485</v>
      </c>
      <c r="J445" s="14">
        <v>44550</v>
      </c>
      <c r="K445" s="1">
        <v>360</v>
      </c>
      <c r="L445" s="1">
        <v>360.3</v>
      </c>
      <c r="M445" s="1">
        <v>345.75</v>
      </c>
      <c r="N445" s="1">
        <v>350.65</v>
      </c>
      <c r="O445" s="1">
        <f>((N445-K445)/K445)</f>
        <v>-2.5972222222222285E-2</v>
      </c>
      <c r="S445" s="14">
        <v>44550</v>
      </c>
      <c r="T445" s="1">
        <v>2904</v>
      </c>
      <c r="U445" s="1">
        <v>2932.3</v>
      </c>
      <c r="V445" s="1">
        <v>2764.8</v>
      </c>
      <c r="W445" s="1">
        <v>2840.5</v>
      </c>
      <c r="X445" s="1">
        <f>((W445-T445)/T445)</f>
        <v>-2.1866391184573002E-2</v>
      </c>
      <c r="AB445" s="14">
        <v>44550</v>
      </c>
      <c r="AC445" s="1">
        <v>734.95</v>
      </c>
      <c r="AD445" s="1">
        <v>734.95</v>
      </c>
      <c r="AE445" s="1">
        <v>709.55</v>
      </c>
      <c r="AF445" s="1">
        <v>717.45</v>
      </c>
      <c r="AG445" s="1">
        <f>((AF445-AC445)/AC445)</f>
        <v>-2.3811143615211916E-2</v>
      </c>
      <c r="AK445" s="14">
        <v>44550</v>
      </c>
      <c r="AL445" s="1">
        <v>4779.1000000000004</v>
      </c>
      <c r="AM445" s="1">
        <v>4940</v>
      </c>
      <c r="AN445" s="1">
        <v>4740.8500000000004</v>
      </c>
      <c r="AO445" s="1">
        <v>4891.6000000000004</v>
      </c>
      <c r="AP445" s="1">
        <f>((AO445-AL445)/AL445)</f>
        <v>2.3539997070578141E-2</v>
      </c>
    </row>
    <row r="446" spans="1:42">
      <c r="A446" s="14">
        <v>44547</v>
      </c>
      <c r="B446" s="1">
        <v>731.1</v>
      </c>
      <c r="C446" s="1">
        <v>731.55</v>
      </c>
      <c r="D446" s="1">
        <v>713.75</v>
      </c>
      <c r="E446" s="1">
        <v>716.35</v>
      </c>
      <c r="F446" s="1">
        <f>(((E446-B446)/B446)*100)</f>
        <v>-2.0175078648611682</v>
      </c>
      <c r="J446" s="14">
        <v>44547</v>
      </c>
      <c r="K446" s="1">
        <v>370.6</v>
      </c>
      <c r="L446" s="1">
        <v>370.6</v>
      </c>
      <c r="M446" s="1">
        <v>362</v>
      </c>
      <c r="N446" s="1">
        <v>362.8</v>
      </c>
      <c r="O446" s="1">
        <f>((N446-K446)/K446)</f>
        <v>-2.1046950890447953E-2</v>
      </c>
      <c r="S446" s="14">
        <v>44547</v>
      </c>
      <c r="T446" s="1">
        <v>3081.4</v>
      </c>
      <c r="U446" s="1">
        <v>3081.4</v>
      </c>
      <c r="V446" s="1">
        <v>2942.95</v>
      </c>
      <c r="W446" s="1">
        <v>2971.1</v>
      </c>
      <c r="X446" s="1">
        <f>((W446-T446)/T446)</f>
        <v>-3.5795417667294147E-2</v>
      </c>
      <c r="AB446" s="14">
        <v>44547</v>
      </c>
      <c r="AC446" s="1">
        <v>732.25</v>
      </c>
      <c r="AD446" s="1">
        <v>740.55</v>
      </c>
      <c r="AE446" s="1">
        <v>721.65</v>
      </c>
      <c r="AF446" s="1">
        <v>727.7</v>
      </c>
      <c r="AG446" s="1">
        <f>((AF446-AC446)/AC446)</f>
        <v>-6.2137248207578761E-3</v>
      </c>
      <c r="AK446" s="14">
        <v>44547</v>
      </c>
      <c r="AL446" s="1">
        <v>4765.1499999999996</v>
      </c>
      <c r="AM446" s="1">
        <v>4849</v>
      </c>
      <c r="AN446" s="1">
        <v>4699.05</v>
      </c>
      <c r="AO446" s="1">
        <v>4818.8</v>
      </c>
      <c r="AP446" s="1">
        <f>((AO446-AL446)/AL446)</f>
        <v>1.125882710932511E-2</v>
      </c>
    </row>
    <row r="447" spans="1:42">
      <c r="A447" s="14">
        <v>44546</v>
      </c>
      <c r="B447" s="1">
        <v>745</v>
      </c>
      <c r="C447" s="1">
        <v>748.8</v>
      </c>
      <c r="D447" s="1">
        <v>728.95</v>
      </c>
      <c r="E447" s="1">
        <v>733.5</v>
      </c>
      <c r="F447" s="1">
        <f>(((E447-B447)/B447)*100)</f>
        <v>-1.5436241610738255</v>
      </c>
      <c r="J447" s="14">
        <v>44546</v>
      </c>
      <c r="K447" s="1">
        <v>378</v>
      </c>
      <c r="L447" s="1">
        <v>378</v>
      </c>
      <c r="M447" s="1">
        <v>366</v>
      </c>
      <c r="N447" s="1">
        <v>369.55</v>
      </c>
      <c r="O447" s="1">
        <f>((N447-K447)/K447)</f>
        <v>-2.2354497354497325E-2</v>
      </c>
      <c r="S447" s="14">
        <v>44546</v>
      </c>
      <c r="T447" s="1">
        <v>3098.2</v>
      </c>
      <c r="U447" s="1">
        <v>3098.2</v>
      </c>
      <c r="V447" s="1">
        <v>3037</v>
      </c>
      <c r="W447" s="1">
        <v>3045</v>
      </c>
      <c r="X447" s="1">
        <f>((W447-T447)/T447)</f>
        <v>-1.71712607320379E-2</v>
      </c>
      <c r="AB447" s="14">
        <v>44546</v>
      </c>
      <c r="AC447" s="1">
        <v>747.8</v>
      </c>
      <c r="AD447" s="1">
        <v>748.05</v>
      </c>
      <c r="AE447" s="1">
        <v>731.6</v>
      </c>
      <c r="AF447" s="1">
        <v>739.65</v>
      </c>
      <c r="AG447" s="1">
        <f>((AF447-AC447)/AC447)</f>
        <v>-1.0898635998930166E-2</v>
      </c>
      <c r="AK447" s="14">
        <v>44546</v>
      </c>
      <c r="AL447" s="1">
        <v>4727.3</v>
      </c>
      <c r="AM447" s="1">
        <v>4762.75</v>
      </c>
      <c r="AN447" s="1">
        <v>4708.5</v>
      </c>
      <c r="AO447" s="1">
        <v>4740.8</v>
      </c>
      <c r="AP447" s="1">
        <f>((AO447-AL447)/AL447)</f>
        <v>2.8557527552725654E-3</v>
      </c>
    </row>
    <row r="448" spans="1:42">
      <c r="A448" s="14">
        <v>44545</v>
      </c>
      <c r="B448" s="1">
        <v>746.7</v>
      </c>
      <c r="C448" s="1">
        <v>755.5</v>
      </c>
      <c r="D448" s="1">
        <v>737</v>
      </c>
      <c r="E448" s="1">
        <v>739.65</v>
      </c>
      <c r="F448" s="1">
        <f>(((E448-B448)/B448)*100)</f>
        <v>-0.94415427882684722</v>
      </c>
      <c r="J448" s="14">
        <v>44545</v>
      </c>
      <c r="K448" s="1">
        <v>378.95</v>
      </c>
      <c r="L448" s="1">
        <v>378.95</v>
      </c>
      <c r="M448" s="1">
        <v>371.45</v>
      </c>
      <c r="N448" s="1">
        <v>372.75</v>
      </c>
      <c r="O448" s="1">
        <f>((N448-K448)/K448)</f>
        <v>-1.6360997493072935E-2</v>
      </c>
      <c r="S448" s="14">
        <v>44545</v>
      </c>
      <c r="T448" s="1">
        <v>2970</v>
      </c>
      <c r="U448" s="1">
        <v>3105</v>
      </c>
      <c r="V448" s="1">
        <v>2918.65</v>
      </c>
      <c r="W448" s="1">
        <v>3087.35</v>
      </c>
      <c r="X448" s="1">
        <f>((W448-T448)/T448)</f>
        <v>3.9511784511784484E-2</v>
      </c>
      <c r="AB448" s="14">
        <v>44545</v>
      </c>
      <c r="AC448" s="1">
        <v>745.25</v>
      </c>
      <c r="AD448" s="1">
        <v>754.3</v>
      </c>
      <c r="AE448" s="1">
        <v>741</v>
      </c>
      <c r="AF448" s="1">
        <v>749.2</v>
      </c>
      <c r="AG448" s="1">
        <f>((AF448-AC448)/AC448)</f>
        <v>5.3002348205300849E-3</v>
      </c>
      <c r="AK448" s="14">
        <v>44545</v>
      </c>
      <c r="AL448" s="1">
        <v>4613.3</v>
      </c>
      <c r="AM448" s="1">
        <v>4797</v>
      </c>
      <c r="AN448" s="1">
        <v>4613.3</v>
      </c>
      <c r="AO448" s="1">
        <v>4741.3999999999996</v>
      </c>
      <c r="AP448" s="1">
        <f>((AO448-AL448)/AL448)</f>
        <v>2.7767541672988848E-2</v>
      </c>
    </row>
    <row r="449" spans="1:42">
      <c r="A449" s="14">
        <v>44544</v>
      </c>
      <c r="B449" s="1">
        <v>731</v>
      </c>
      <c r="C449" s="1">
        <v>748.45</v>
      </c>
      <c r="D449" s="1">
        <v>731</v>
      </c>
      <c r="E449" s="1">
        <v>747.1</v>
      </c>
      <c r="F449" s="1">
        <f>(((E449-B449)/B449)*100)</f>
        <v>2.2024623803009606</v>
      </c>
      <c r="J449" s="14">
        <v>44544</v>
      </c>
      <c r="K449" s="1">
        <v>384.75</v>
      </c>
      <c r="L449" s="1">
        <v>384.75</v>
      </c>
      <c r="M449" s="1">
        <v>372.7</v>
      </c>
      <c r="N449" s="1">
        <v>373.6</v>
      </c>
      <c r="O449" s="1">
        <f>((N449-K449)/K449)</f>
        <v>-2.8979857050032431E-2</v>
      </c>
      <c r="S449" s="14">
        <v>44544</v>
      </c>
      <c r="T449" s="1">
        <v>2904.8</v>
      </c>
      <c r="U449" s="1">
        <v>2964.95</v>
      </c>
      <c r="V449" s="1">
        <v>2878.2</v>
      </c>
      <c r="W449" s="1">
        <v>2954.8</v>
      </c>
      <c r="X449" s="1">
        <f>((W449-T449)/T449)</f>
        <v>1.7212889011291654E-2</v>
      </c>
      <c r="AB449" s="14">
        <v>44544</v>
      </c>
      <c r="AC449" s="1">
        <v>761.35</v>
      </c>
      <c r="AD449" s="1">
        <v>763.45</v>
      </c>
      <c r="AE449" s="1">
        <v>744.4</v>
      </c>
      <c r="AF449" s="1">
        <v>747.15</v>
      </c>
      <c r="AG449" s="1">
        <f>((AF449-AC449)/AC449)</f>
        <v>-1.8651080317856499E-2</v>
      </c>
      <c r="AK449" s="14">
        <v>44544</v>
      </c>
      <c r="AL449" s="1">
        <v>4737.05</v>
      </c>
      <c r="AM449" s="1">
        <v>4759.1499999999996</v>
      </c>
      <c r="AN449" s="1">
        <v>4704.2</v>
      </c>
      <c r="AO449" s="1">
        <v>4707.6499999999996</v>
      </c>
      <c r="AP449" s="1">
        <f>((AO449-AL449)/AL449)</f>
        <v>-6.2063942749180489E-3</v>
      </c>
    </row>
    <row r="450" spans="1:42">
      <c r="A450" s="14">
        <v>44543</v>
      </c>
      <c r="B450" s="1">
        <v>738.25</v>
      </c>
      <c r="C450" s="1">
        <v>751.9</v>
      </c>
      <c r="D450" s="1">
        <v>735.25</v>
      </c>
      <c r="E450" s="1">
        <v>739.85</v>
      </c>
      <c r="F450" s="1">
        <f>(((E450-B450)/B450)*100)</f>
        <v>0.21672875042330142</v>
      </c>
      <c r="J450" s="14">
        <v>44543</v>
      </c>
      <c r="K450" s="1">
        <v>375</v>
      </c>
      <c r="L450" s="1">
        <v>382.8</v>
      </c>
      <c r="M450" s="1">
        <v>375</v>
      </c>
      <c r="N450" s="1">
        <v>380</v>
      </c>
      <c r="O450" s="1">
        <f>((N450-K450)/K450)</f>
        <v>1.3333333333333334E-2</v>
      </c>
      <c r="S450" s="14">
        <v>44543</v>
      </c>
      <c r="T450" s="1">
        <v>2950.5</v>
      </c>
      <c r="U450" s="1">
        <v>2950.5</v>
      </c>
      <c r="V450" s="1">
        <v>2891.6</v>
      </c>
      <c r="W450" s="1">
        <v>2904.8</v>
      </c>
      <c r="X450" s="1">
        <f>((W450-T450)/T450)</f>
        <v>-1.5488900186409022E-2</v>
      </c>
      <c r="AB450" s="14">
        <v>44543</v>
      </c>
      <c r="AC450" s="1">
        <v>762.75</v>
      </c>
      <c r="AD450" s="1">
        <v>770.4</v>
      </c>
      <c r="AE450" s="1">
        <v>755.35</v>
      </c>
      <c r="AF450" s="1">
        <v>761.3</v>
      </c>
      <c r="AG450" s="1">
        <f>((AF450-AC450)/AC450)</f>
        <v>-1.9010160603081553E-3</v>
      </c>
      <c r="AK450" s="14">
        <v>44543</v>
      </c>
      <c r="AL450" s="1">
        <v>4725.1000000000004</v>
      </c>
      <c r="AM450" s="1">
        <v>4764</v>
      </c>
      <c r="AN450" s="1">
        <v>4671.1000000000004</v>
      </c>
      <c r="AO450" s="1">
        <v>4755.75</v>
      </c>
      <c r="AP450" s="1">
        <f>((AO450-AL450)/AL450)</f>
        <v>6.4866352034876791E-3</v>
      </c>
    </row>
    <row r="451" spans="1:42">
      <c r="A451" s="14">
        <v>44540</v>
      </c>
      <c r="B451" s="1">
        <v>741.6</v>
      </c>
      <c r="C451" s="1">
        <v>747.4</v>
      </c>
      <c r="D451" s="1">
        <v>735</v>
      </c>
      <c r="E451" s="1">
        <v>737.7</v>
      </c>
      <c r="F451" s="1">
        <f>(((E451-B451)/B451)*100)</f>
        <v>-0.52588996763753737</v>
      </c>
      <c r="J451" s="14">
        <v>44540</v>
      </c>
      <c r="K451" s="1">
        <v>374</v>
      </c>
      <c r="L451" s="1">
        <v>380</v>
      </c>
      <c r="M451" s="1">
        <v>371.95</v>
      </c>
      <c r="N451" s="1">
        <v>373.35</v>
      </c>
      <c r="O451" s="1">
        <f>((N451-K451)/K451)</f>
        <v>-1.7379679144384418E-3</v>
      </c>
      <c r="S451" s="14">
        <v>44540</v>
      </c>
      <c r="T451" s="1">
        <v>2935</v>
      </c>
      <c r="U451" s="1">
        <v>2955.55</v>
      </c>
      <c r="V451" s="1">
        <v>2901.95</v>
      </c>
      <c r="W451" s="1">
        <v>2917.2</v>
      </c>
      <c r="X451" s="1">
        <f>((W451-T451)/T451)</f>
        <v>-6.0647359454855812E-3</v>
      </c>
      <c r="AB451" s="14">
        <v>44540</v>
      </c>
      <c r="AC451" s="1">
        <v>770.7</v>
      </c>
      <c r="AD451" s="1">
        <v>771.95</v>
      </c>
      <c r="AE451" s="1">
        <v>758</v>
      </c>
      <c r="AF451" s="1">
        <v>760.15</v>
      </c>
      <c r="AG451" s="1">
        <f>((AF451-AC451)/AC451)</f>
        <v>-1.3688854288309417E-2</v>
      </c>
      <c r="AK451" s="14">
        <v>44540</v>
      </c>
      <c r="AL451" s="1">
        <v>4730.05</v>
      </c>
      <c r="AM451" s="1">
        <v>4742.6000000000004</v>
      </c>
      <c r="AN451" s="1">
        <v>4713.8</v>
      </c>
      <c r="AO451" s="1">
        <v>4736.75</v>
      </c>
      <c r="AP451" s="1">
        <f>((AO451-AL451)/AL451)</f>
        <v>1.4164755129437994E-3</v>
      </c>
    </row>
    <row r="452" spans="1:42">
      <c r="A452" s="14">
        <v>44539</v>
      </c>
      <c r="B452" s="1">
        <v>733</v>
      </c>
      <c r="C452" s="1">
        <v>744</v>
      </c>
      <c r="D452" s="1">
        <v>729</v>
      </c>
      <c r="E452" s="1">
        <v>741.6</v>
      </c>
      <c r="F452" s="1">
        <f>(((E452-B452)/B452)*100)</f>
        <v>1.1732605729877248</v>
      </c>
      <c r="J452" s="14">
        <v>44539</v>
      </c>
      <c r="K452" s="1">
        <v>378.45</v>
      </c>
      <c r="L452" s="1">
        <v>378.45</v>
      </c>
      <c r="M452" s="1">
        <v>372.05</v>
      </c>
      <c r="N452" s="1">
        <v>373.05</v>
      </c>
      <c r="O452" s="1">
        <f>((N452-K452)/K452)</f>
        <v>-1.4268727705112901E-2</v>
      </c>
      <c r="S452" s="14">
        <v>44539</v>
      </c>
      <c r="T452" s="1">
        <v>2943.2</v>
      </c>
      <c r="U452" s="1">
        <v>2965</v>
      </c>
      <c r="V452" s="1">
        <v>2915</v>
      </c>
      <c r="W452" s="1">
        <v>2935.45</v>
      </c>
      <c r="X452" s="1">
        <f>((W452-T452)/T452)</f>
        <v>-2.6331883664039144E-3</v>
      </c>
      <c r="AB452" s="14">
        <v>44539</v>
      </c>
      <c r="AC452" s="1">
        <v>761.05</v>
      </c>
      <c r="AD452" s="1">
        <v>772</v>
      </c>
      <c r="AE452" s="1">
        <v>756.3</v>
      </c>
      <c r="AF452" s="1">
        <v>769.95</v>
      </c>
      <c r="AG452" s="1">
        <f>((AF452-AC452)/AC452)</f>
        <v>1.1694369620918589E-2</v>
      </c>
      <c r="AK452" s="14">
        <v>44539</v>
      </c>
      <c r="AL452" s="1">
        <v>4760</v>
      </c>
      <c r="AM452" s="1">
        <v>4767.05</v>
      </c>
      <c r="AN452" s="1">
        <v>4705</v>
      </c>
      <c r="AO452" s="1">
        <v>4718.8</v>
      </c>
      <c r="AP452" s="1">
        <f>((AO452-AL452)/AL452)</f>
        <v>-8.6554621848739105E-3</v>
      </c>
    </row>
    <row r="453" spans="1:42">
      <c r="A453" s="14">
        <v>44538</v>
      </c>
      <c r="B453" s="1">
        <v>732</v>
      </c>
      <c r="C453" s="1">
        <v>735.3</v>
      </c>
      <c r="D453" s="1">
        <v>726</v>
      </c>
      <c r="E453" s="1">
        <v>728.25</v>
      </c>
      <c r="F453" s="1">
        <f>(((E453-B453)/B453)*100)</f>
        <v>-0.51229508196721307</v>
      </c>
      <c r="J453" s="14">
        <v>44538</v>
      </c>
      <c r="K453" s="1">
        <v>372</v>
      </c>
      <c r="L453" s="1">
        <v>376.3</v>
      </c>
      <c r="M453" s="1">
        <v>368.25</v>
      </c>
      <c r="N453" s="1">
        <v>371.9</v>
      </c>
      <c r="O453" s="1">
        <f>((N453-K453)/K453)</f>
        <v>-2.6881720430113642E-4</v>
      </c>
      <c r="S453" s="14">
        <v>44538</v>
      </c>
      <c r="T453" s="1">
        <v>2900</v>
      </c>
      <c r="U453" s="1">
        <v>2955</v>
      </c>
      <c r="V453" s="1">
        <v>2900</v>
      </c>
      <c r="W453" s="1">
        <v>2944.7</v>
      </c>
      <c r="X453" s="1">
        <f>((W453-T453)/T453)</f>
        <v>1.5413793103448214E-2</v>
      </c>
      <c r="AB453" s="14">
        <v>44538</v>
      </c>
      <c r="AC453" s="1">
        <v>760.35</v>
      </c>
      <c r="AD453" s="1">
        <v>765.2</v>
      </c>
      <c r="AE453" s="1">
        <v>755.55</v>
      </c>
      <c r="AF453" s="1">
        <v>757.55</v>
      </c>
      <c r="AG453" s="1">
        <f>((AF453-AC453)/AC453)</f>
        <v>-3.6825146314198305E-3</v>
      </c>
      <c r="AK453" s="14">
        <v>44538</v>
      </c>
      <c r="AL453" s="1">
        <v>4731.75</v>
      </c>
      <c r="AM453" s="1">
        <v>4774.7</v>
      </c>
      <c r="AN453" s="1">
        <v>4723.1000000000004</v>
      </c>
      <c r="AO453" s="1">
        <v>4756.7</v>
      </c>
      <c r="AP453" s="1">
        <f>((AO453-AL453)/AL453)</f>
        <v>5.2728905795952491E-3</v>
      </c>
    </row>
    <row r="454" spans="1:42">
      <c r="A454" s="14">
        <v>44537</v>
      </c>
      <c r="B454" s="1">
        <v>724.8</v>
      </c>
      <c r="C454" s="1">
        <v>730.55</v>
      </c>
      <c r="D454" s="1">
        <v>717.05</v>
      </c>
      <c r="E454" s="1">
        <v>726.6</v>
      </c>
      <c r="F454" s="1">
        <f>(((E454-B454)/B454)*100)</f>
        <v>0.24834437086093658</v>
      </c>
      <c r="J454" s="14">
        <v>44537</v>
      </c>
      <c r="K454" s="1">
        <v>375</v>
      </c>
      <c r="L454" s="1">
        <v>375</v>
      </c>
      <c r="M454" s="1">
        <v>366.05</v>
      </c>
      <c r="N454" s="1">
        <v>367.95</v>
      </c>
      <c r="O454" s="1">
        <f>((N454-K454)/K454)</f>
        <v>-1.8800000000000032E-2</v>
      </c>
      <c r="S454" s="14">
        <v>44537</v>
      </c>
      <c r="T454" s="1">
        <v>2868.95</v>
      </c>
      <c r="U454" s="1">
        <v>2914.1</v>
      </c>
      <c r="V454" s="1">
        <v>2857.1</v>
      </c>
      <c r="W454" s="1">
        <v>2904.1</v>
      </c>
      <c r="X454" s="1">
        <f>((W454-T454)/T454)</f>
        <v>1.2251869150734621E-2</v>
      </c>
      <c r="AB454" s="14">
        <v>44537</v>
      </c>
      <c r="AC454" s="1">
        <v>747.5</v>
      </c>
      <c r="AD454" s="1">
        <v>760.45</v>
      </c>
      <c r="AE454" s="1">
        <v>745.55</v>
      </c>
      <c r="AF454" s="1">
        <v>756.8</v>
      </c>
      <c r="AG454" s="1">
        <f>((AF454-AC454)/AC454)</f>
        <v>1.2441471571906294E-2</v>
      </c>
      <c r="AK454" s="14">
        <v>44537</v>
      </c>
      <c r="AL454" s="1">
        <v>4725.6000000000004</v>
      </c>
      <c r="AM454" s="1">
        <v>4744</v>
      </c>
      <c r="AN454" s="1">
        <v>4682.95</v>
      </c>
      <c r="AO454" s="1">
        <v>4726.3</v>
      </c>
      <c r="AP454" s="1">
        <f>((AO454-AL454)/AL454)</f>
        <v>1.4812933807343366E-4</v>
      </c>
    </row>
    <row r="455" spans="1:42">
      <c r="A455" s="14">
        <v>44536</v>
      </c>
      <c r="B455" s="1">
        <v>716.6</v>
      </c>
      <c r="C455" s="1">
        <v>733</v>
      </c>
      <c r="D455" s="1">
        <v>704.5</v>
      </c>
      <c r="E455" s="1">
        <v>716.5</v>
      </c>
      <c r="F455" s="1">
        <f>(((E455-B455)/B455)*100)</f>
        <v>-1.3954786491769847E-2</v>
      </c>
      <c r="J455" s="14">
        <v>44536</v>
      </c>
      <c r="K455" s="1">
        <v>381.4</v>
      </c>
      <c r="L455" s="1">
        <v>381.4</v>
      </c>
      <c r="M455" s="1">
        <v>367</v>
      </c>
      <c r="N455" s="1">
        <v>368.5</v>
      </c>
      <c r="O455" s="1">
        <f>((N455-K455)/K455)</f>
        <v>-3.3822758259045564E-2</v>
      </c>
      <c r="S455" s="14">
        <v>44536</v>
      </c>
      <c r="T455" s="1">
        <v>2910</v>
      </c>
      <c r="U455" s="1">
        <v>2910</v>
      </c>
      <c r="V455" s="1">
        <v>2834</v>
      </c>
      <c r="W455" s="1">
        <v>2850.95</v>
      </c>
      <c r="X455" s="1">
        <f>((W455-T455)/T455)</f>
        <v>-2.0292096219931333E-2</v>
      </c>
      <c r="AB455" s="14">
        <v>44536</v>
      </c>
      <c r="AC455" s="1">
        <v>750.05</v>
      </c>
      <c r="AD455" s="1">
        <v>753</v>
      </c>
      <c r="AE455" s="1">
        <v>738</v>
      </c>
      <c r="AF455" s="1">
        <v>743.45</v>
      </c>
      <c r="AG455" s="1">
        <f>((AF455-AC455)/AC455)</f>
        <v>-8.7994133724417171E-3</v>
      </c>
      <c r="AK455" s="14">
        <v>44536</v>
      </c>
      <c r="AL455" s="1">
        <v>4691.6000000000004</v>
      </c>
      <c r="AM455" s="1">
        <v>4756.8500000000004</v>
      </c>
      <c r="AN455" s="1">
        <v>4669.7</v>
      </c>
      <c r="AO455" s="1">
        <v>4724.6000000000004</v>
      </c>
      <c r="AP455" s="1">
        <f>((AO455-AL455)/AL455)</f>
        <v>7.0338477278540368E-3</v>
      </c>
    </row>
    <row r="456" spans="1:42">
      <c r="A456" s="14">
        <v>44533</v>
      </c>
      <c r="B456" s="1">
        <v>704</v>
      </c>
      <c r="C456" s="1">
        <v>717.5</v>
      </c>
      <c r="D456" s="1">
        <v>699.3</v>
      </c>
      <c r="E456" s="1">
        <v>713.4</v>
      </c>
      <c r="F456" s="1">
        <f>(((E456-B456)/B456)*100)</f>
        <v>1.3352272727272696</v>
      </c>
      <c r="J456" s="14">
        <v>44533</v>
      </c>
      <c r="K456" s="1">
        <v>374.2</v>
      </c>
      <c r="L456" s="1">
        <v>374.85</v>
      </c>
      <c r="M456" s="1">
        <v>367.9</v>
      </c>
      <c r="N456" s="1">
        <v>372.05</v>
      </c>
      <c r="O456" s="1">
        <f>((N456-K456)/K456)</f>
        <v>-5.745590593265573E-3</v>
      </c>
      <c r="S456" s="14">
        <v>44533</v>
      </c>
      <c r="T456" s="1">
        <v>2957.45</v>
      </c>
      <c r="U456" s="1">
        <v>2962.95</v>
      </c>
      <c r="V456" s="1">
        <v>2876</v>
      </c>
      <c r="W456" s="1">
        <v>2891</v>
      </c>
      <c r="X456" s="1">
        <f>((W456-T456)/T456)</f>
        <v>-2.2468680789193334E-2</v>
      </c>
      <c r="AB456" s="14">
        <v>44533</v>
      </c>
      <c r="AC456" s="1">
        <v>747.05</v>
      </c>
      <c r="AD456" s="1">
        <v>757.75</v>
      </c>
      <c r="AE456" s="1">
        <v>744.2</v>
      </c>
      <c r="AF456" s="1">
        <v>749.75</v>
      </c>
      <c r="AG456" s="1">
        <f>((AF456-AC456)/AC456)</f>
        <v>3.6142159159360762E-3</v>
      </c>
      <c r="AK456" s="14">
        <v>44533</v>
      </c>
      <c r="AL456" s="1">
        <v>4682.3500000000004</v>
      </c>
      <c r="AM456" s="1">
        <v>4715</v>
      </c>
      <c r="AN456" s="1">
        <v>4650.1000000000004</v>
      </c>
      <c r="AO456" s="1">
        <v>4675.55</v>
      </c>
      <c r="AP456" s="1">
        <f>((AO456-AL456)/AL456)</f>
        <v>-1.4522622187577139E-3</v>
      </c>
    </row>
    <row r="457" spans="1:42">
      <c r="A457" s="14">
        <v>44532</v>
      </c>
      <c r="B457" s="1">
        <v>699.75</v>
      </c>
      <c r="C457" s="1">
        <v>700.15</v>
      </c>
      <c r="D457" s="1">
        <v>687.9</v>
      </c>
      <c r="E457" s="1">
        <v>698.2</v>
      </c>
      <c r="F457" s="1">
        <f>(((E457-B457)/B457)*100)</f>
        <v>-0.22150768131474877</v>
      </c>
      <c r="J457" s="14">
        <v>44532</v>
      </c>
      <c r="K457" s="1">
        <v>367</v>
      </c>
      <c r="L457" s="1">
        <v>374.5</v>
      </c>
      <c r="M457" s="1">
        <v>365.55</v>
      </c>
      <c r="N457" s="1">
        <v>372.55</v>
      </c>
      <c r="O457" s="1">
        <f>((N457-K457)/K457)</f>
        <v>1.5122615803814745E-2</v>
      </c>
      <c r="S457" s="14">
        <v>44532</v>
      </c>
      <c r="T457" s="1">
        <v>2923.85</v>
      </c>
      <c r="U457" s="1">
        <v>3043.45</v>
      </c>
      <c r="V457" s="1">
        <v>2894.9</v>
      </c>
      <c r="W457" s="1">
        <v>2950.4</v>
      </c>
      <c r="X457" s="1">
        <f>((W457-T457)/T457)</f>
        <v>9.0804931853549885E-3</v>
      </c>
      <c r="AB457" s="14">
        <v>44532</v>
      </c>
      <c r="AC457" s="1">
        <v>743.75</v>
      </c>
      <c r="AD457" s="1">
        <v>751.05</v>
      </c>
      <c r="AE457" s="1">
        <v>737.9</v>
      </c>
      <c r="AF457" s="1">
        <v>745.75</v>
      </c>
      <c r="AG457" s="1">
        <f>((AF457-AC457)/AC457)</f>
        <v>2.6890756302521009E-3</v>
      </c>
      <c r="AK457" s="14">
        <v>44532</v>
      </c>
      <c r="AL457" s="1">
        <v>4650</v>
      </c>
      <c r="AM457" s="1">
        <v>4731.05</v>
      </c>
      <c r="AN457" s="1">
        <v>4650</v>
      </c>
      <c r="AO457" s="1">
        <v>4687.6499999999996</v>
      </c>
      <c r="AP457" s="1">
        <f>((AO457-AL457)/AL457)</f>
        <v>8.0967741935483086E-3</v>
      </c>
    </row>
    <row r="458" spans="1:42">
      <c r="A458" s="14">
        <v>44531</v>
      </c>
      <c r="B458" s="1">
        <v>682</v>
      </c>
      <c r="C458" s="1">
        <v>693.25</v>
      </c>
      <c r="D458" s="1">
        <v>681.85</v>
      </c>
      <c r="E458" s="1">
        <v>690.25</v>
      </c>
      <c r="F458" s="1">
        <f>(((E458-B458)/B458)*100)</f>
        <v>1.2096774193548387</v>
      </c>
      <c r="J458" s="14">
        <v>44531</v>
      </c>
      <c r="K458" s="1">
        <v>375</v>
      </c>
      <c r="L458" s="1">
        <v>375</v>
      </c>
      <c r="M458" s="1">
        <v>364.15</v>
      </c>
      <c r="N458" s="1">
        <v>366.35</v>
      </c>
      <c r="O458" s="1">
        <f>((N458-K458)/K458)</f>
        <v>-2.3066666666666607E-2</v>
      </c>
      <c r="S458" s="14">
        <v>44531</v>
      </c>
      <c r="T458" s="1">
        <v>2876.7</v>
      </c>
      <c r="U458" s="1">
        <v>2950</v>
      </c>
      <c r="V458" s="1">
        <v>2872.8</v>
      </c>
      <c r="W458" s="1">
        <v>2943.6</v>
      </c>
      <c r="X458" s="1">
        <f>((W458-T458)/T458)</f>
        <v>2.3255813953488406E-2</v>
      </c>
      <c r="AB458" s="14">
        <v>44531</v>
      </c>
      <c r="AC458" s="1">
        <v>743.85</v>
      </c>
      <c r="AD458" s="1">
        <v>766.2</v>
      </c>
      <c r="AE458" s="1">
        <v>738.5</v>
      </c>
      <c r="AF458" s="1">
        <v>743.7</v>
      </c>
      <c r="AG458" s="1">
        <f>((AF458-AC458)/AC458)</f>
        <v>-2.0165355918528904E-4</v>
      </c>
      <c r="AK458" s="14">
        <v>44531</v>
      </c>
      <c r="AL458" s="1">
        <v>4570</v>
      </c>
      <c r="AM458" s="1">
        <v>4670</v>
      </c>
      <c r="AN458" s="1">
        <v>4570</v>
      </c>
      <c r="AO458" s="1">
        <v>4653.8999999999996</v>
      </c>
      <c r="AP458" s="1">
        <f>((AO458-AL458)/AL458)</f>
        <v>1.8358862144420052E-2</v>
      </c>
    </row>
    <row r="459" spans="1:42">
      <c r="A459" s="14">
        <v>44530</v>
      </c>
      <c r="B459" s="1">
        <v>689.45</v>
      </c>
      <c r="C459" s="1">
        <v>702.8</v>
      </c>
      <c r="D459" s="1">
        <v>679</v>
      </c>
      <c r="E459" s="1">
        <v>681.95</v>
      </c>
      <c r="F459" s="1">
        <f>(((E459-B459)/B459)*100)</f>
        <v>-1.0878236275291897</v>
      </c>
      <c r="J459" s="14">
        <v>44530</v>
      </c>
      <c r="K459" s="1">
        <v>359.3</v>
      </c>
      <c r="L459" s="1">
        <v>374</v>
      </c>
      <c r="M459" s="1">
        <v>352.4</v>
      </c>
      <c r="N459" s="1">
        <v>371.35</v>
      </c>
      <c r="O459" s="1">
        <f>((N459-K459)/K459)</f>
        <v>3.353743389924857E-2</v>
      </c>
      <c r="S459" s="14">
        <v>44530</v>
      </c>
      <c r="T459" s="1">
        <v>2978</v>
      </c>
      <c r="U459" s="1">
        <v>3030</v>
      </c>
      <c r="V459" s="1">
        <v>2845</v>
      </c>
      <c r="W459" s="1">
        <v>2876.7</v>
      </c>
      <c r="X459" s="1">
        <f>((W459-T459)/T459)</f>
        <v>-3.4016118200134379E-2</v>
      </c>
      <c r="AB459" s="14">
        <v>44530</v>
      </c>
      <c r="AC459" s="1">
        <v>741.35</v>
      </c>
      <c r="AD459" s="1">
        <v>743.25</v>
      </c>
      <c r="AE459" s="1">
        <v>731</v>
      </c>
      <c r="AF459" s="1">
        <v>740.4</v>
      </c>
      <c r="AG459" s="1">
        <f>((AF459-AC459)/AC459)</f>
        <v>-1.2814460106562965E-3</v>
      </c>
      <c r="AK459" s="14">
        <v>44530</v>
      </c>
      <c r="AL459" s="1">
        <v>4649.55</v>
      </c>
      <c r="AM459" s="1">
        <v>4712</v>
      </c>
      <c r="AN459" s="1">
        <v>4600</v>
      </c>
      <c r="AO459" s="1">
        <v>4604.2</v>
      </c>
      <c r="AP459" s="1">
        <f>((AO459-AL459)/AL459)</f>
        <v>-9.7536320719210159E-3</v>
      </c>
    </row>
    <row r="460" spans="1:42">
      <c r="A460" s="14">
        <v>44529</v>
      </c>
      <c r="B460" s="1">
        <v>690</v>
      </c>
      <c r="C460" s="1">
        <v>708.65</v>
      </c>
      <c r="D460" s="1">
        <v>679.05</v>
      </c>
      <c r="E460" s="1">
        <v>689.45</v>
      </c>
      <c r="F460" s="1">
        <f>(((E460-B460)/B460)*100)</f>
        <v>-7.9710144927529633E-2</v>
      </c>
      <c r="J460" s="14">
        <v>44529</v>
      </c>
      <c r="K460" s="1">
        <v>368.8</v>
      </c>
      <c r="L460" s="1">
        <v>368.8</v>
      </c>
      <c r="M460" s="1">
        <v>345</v>
      </c>
      <c r="N460" s="1">
        <v>351.1</v>
      </c>
      <c r="O460" s="1">
        <f>((N460-K460)/K460)</f>
        <v>-4.7993492407809077E-2</v>
      </c>
      <c r="S460" s="14">
        <v>44529</v>
      </c>
      <c r="T460" s="1">
        <v>2930</v>
      </c>
      <c r="U460" s="1">
        <v>2978</v>
      </c>
      <c r="V460" s="1">
        <v>2847.1</v>
      </c>
      <c r="W460" s="1">
        <v>2956.8</v>
      </c>
      <c r="X460" s="1">
        <f>((W460-T460)/T460)</f>
        <v>9.1467576791809495E-3</v>
      </c>
      <c r="AB460" s="14">
        <v>44529</v>
      </c>
      <c r="AC460" s="1">
        <v>741.2</v>
      </c>
      <c r="AD460" s="1">
        <v>762.25</v>
      </c>
      <c r="AE460" s="1">
        <v>730.1</v>
      </c>
      <c r="AF460" s="1">
        <v>736.75</v>
      </c>
      <c r="AG460" s="1">
        <f>((AF460-AC460)/AC460)</f>
        <v>-6.0037776578521929E-3</v>
      </c>
      <c r="AK460" s="14">
        <v>44529</v>
      </c>
      <c r="AL460" s="1">
        <v>4640.1000000000004</v>
      </c>
      <c r="AM460" s="1">
        <v>4686.8999999999996</v>
      </c>
      <c r="AN460" s="1">
        <v>4519.8999999999996</v>
      </c>
      <c r="AO460" s="1">
        <v>4649.6000000000004</v>
      </c>
      <c r="AP460" s="1">
        <f>((AO460-AL460)/AL460)</f>
        <v>2.0473696687571385E-3</v>
      </c>
    </row>
    <row r="461" spans="1:42">
      <c r="A461" s="14">
        <v>44526</v>
      </c>
      <c r="B461" s="1">
        <v>725</v>
      </c>
      <c r="C461" s="1">
        <v>725.7</v>
      </c>
      <c r="D461" s="1">
        <v>701</v>
      </c>
      <c r="E461" s="1">
        <v>704.05</v>
      </c>
      <c r="F461" s="1">
        <f>(((E461-B461)/B461)*100)</f>
        <v>-2.8896551724137991</v>
      </c>
      <c r="J461" s="14">
        <v>44526</v>
      </c>
      <c r="K461" s="1">
        <v>367</v>
      </c>
      <c r="L461" s="1">
        <v>378.6</v>
      </c>
      <c r="M461" s="1">
        <v>362.05</v>
      </c>
      <c r="N461" s="1">
        <v>365.7</v>
      </c>
      <c r="O461" s="1">
        <f>((N461-K461)/K461)</f>
        <v>-3.5422343324250992E-3</v>
      </c>
      <c r="S461" s="14">
        <v>44526</v>
      </c>
      <c r="T461" s="1">
        <v>2970.35</v>
      </c>
      <c r="U461" s="1">
        <v>3010</v>
      </c>
      <c r="V461" s="1">
        <v>2877.05</v>
      </c>
      <c r="W461" s="1">
        <v>2927.15</v>
      </c>
      <c r="X461" s="1">
        <f>((W461-T461)/T461)</f>
        <v>-1.4543740636625252E-2</v>
      </c>
      <c r="AB461" s="14">
        <v>44526</v>
      </c>
      <c r="AC461" s="1">
        <v>757</v>
      </c>
      <c r="AD461" s="1">
        <v>759.35</v>
      </c>
      <c r="AE461" s="1">
        <v>748.25</v>
      </c>
      <c r="AF461" s="1">
        <v>752.2</v>
      </c>
      <c r="AG461" s="1">
        <f>((AF461-AC461)/AC461)</f>
        <v>-6.3408190224570069E-3</v>
      </c>
      <c r="AK461" s="14">
        <v>44526</v>
      </c>
      <c r="AL461" s="1">
        <v>4770</v>
      </c>
      <c r="AM461" s="1">
        <v>4770</v>
      </c>
      <c r="AN461" s="1">
        <v>4641</v>
      </c>
      <c r="AO461" s="1">
        <v>4652.55</v>
      </c>
      <c r="AP461" s="1">
        <f>((AO461-AL461)/AL461)</f>
        <v>-2.4622641509433923E-2</v>
      </c>
    </row>
    <row r="462" spans="1:42">
      <c r="A462" s="14">
        <v>44525</v>
      </c>
      <c r="B462" s="1">
        <v>725.1</v>
      </c>
      <c r="C462" s="1">
        <v>737.65</v>
      </c>
      <c r="D462" s="1">
        <v>722</v>
      </c>
      <c r="E462" s="1">
        <v>727.15</v>
      </c>
      <c r="F462" s="1">
        <f>(((E462-B462)/B462)*100)</f>
        <v>0.28271962487932073</v>
      </c>
      <c r="J462" s="14">
        <v>44525</v>
      </c>
      <c r="K462" s="1">
        <v>369.4</v>
      </c>
      <c r="L462" s="1">
        <v>371.5</v>
      </c>
      <c r="M462" s="1">
        <v>366</v>
      </c>
      <c r="N462" s="1">
        <v>368.1</v>
      </c>
      <c r="O462" s="1">
        <f>((N462-K462)/K462)</f>
        <v>-3.5192203573360982E-3</v>
      </c>
      <c r="S462" s="14">
        <v>44525</v>
      </c>
      <c r="T462" s="1">
        <v>2871.3</v>
      </c>
      <c r="U462" s="1">
        <v>3030</v>
      </c>
      <c r="V462" s="1">
        <v>2868.2</v>
      </c>
      <c r="W462" s="1">
        <v>2998.05</v>
      </c>
      <c r="X462" s="1">
        <f>((W462-T462)/T462)</f>
        <v>4.4143767631386478E-2</v>
      </c>
      <c r="AB462" s="14">
        <v>44525</v>
      </c>
      <c r="AC462" s="1">
        <v>757</v>
      </c>
      <c r="AD462" s="1">
        <v>761.75</v>
      </c>
      <c r="AE462" s="1">
        <v>749.25</v>
      </c>
      <c r="AF462" s="1">
        <v>755.5</v>
      </c>
      <c r="AG462" s="1">
        <f>((AF462-AC462)/AC462)</f>
        <v>-1.9815059445178335E-3</v>
      </c>
      <c r="AK462" s="14">
        <v>44525</v>
      </c>
      <c r="AL462" s="1">
        <v>4823</v>
      </c>
      <c r="AM462" s="1">
        <v>4823</v>
      </c>
      <c r="AN462" s="1">
        <v>4701.5</v>
      </c>
      <c r="AO462" s="1">
        <v>4723.1499999999996</v>
      </c>
      <c r="AP462" s="1">
        <f>((AO462-AL462)/AL462)</f>
        <v>-2.0702882023636817E-2</v>
      </c>
    </row>
    <row r="463" spans="1:42">
      <c r="A463" s="14">
        <v>44524</v>
      </c>
      <c r="B463" s="1">
        <v>723.6</v>
      </c>
      <c r="C463" s="1">
        <v>736.05</v>
      </c>
      <c r="D463" s="1">
        <v>718.2</v>
      </c>
      <c r="E463" s="1">
        <v>721.7</v>
      </c>
      <c r="F463" s="1">
        <f>(((E463-B463)/B463)*100)</f>
        <v>-0.26257600884466242</v>
      </c>
      <c r="J463" s="14">
        <v>44524</v>
      </c>
      <c r="K463" s="1">
        <v>376.4</v>
      </c>
      <c r="L463" s="1">
        <v>376.5</v>
      </c>
      <c r="M463" s="1">
        <v>367.7</v>
      </c>
      <c r="N463" s="1">
        <v>369.2</v>
      </c>
      <c r="O463" s="1">
        <f>((N463-K463)/K463)</f>
        <v>-1.9128586609989343E-2</v>
      </c>
      <c r="S463" s="14">
        <v>44524</v>
      </c>
      <c r="T463" s="1">
        <v>2916</v>
      </c>
      <c r="U463" s="1">
        <v>2970</v>
      </c>
      <c r="V463" s="1">
        <v>2849.35</v>
      </c>
      <c r="W463" s="1">
        <v>2884.1</v>
      </c>
      <c r="X463" s="1">
        <f>((W463-T463)/T463)</f>
        <v>-1.0939643347050786E-2</v>
      </c>
      <c r="AB463" s="14">
        <v>44524</v>
      </c>
      <c r="AC463" s="1">
        <v>765.25</v>
      </c>
      <c r="AD463" s="1">
        <v>768.7</v>
      </c>
      <c r="AE463" s="1">
        <v>753.6</v>
      </c>
      <c r="AF463" s="1">
        <v>758.3</v>
      </c>
      <c r="AG463" s="1">
        <f>((AF463-AC463)/AC463)</f>
        <v>-9.0819993466188121E-3</v>
      </c>
      <c r="AK463" s="14">
        <v>44524</v>
      </c>
      <c r="AL463" s="1">
        <v>4740</v>
      </c>
      <c r="AM463" s="1">
        <v>4823.1000000000004</v>
      </c>
      <c r="AN463" s="1">
        <v>4740</v>
      </c>
      <c r="AO463" s="1">
        <v>4761.8</v>
      </c>
      <c r="AP463" s="1">
        <f>((AO463-AL463)/AL463)</f>
        <v>4.5991561181434985E-3</v>
      </c>
    </row>
    <row r="464" spans="1:42">
      <c r="A464" s="14">
        <v>44523</v>
      </c>
      <c r="B464" s="1">
        <v>711.7</v>
      </c>
      <c r="C464" s="1">
        <v>728.9</v>
      </c>
      <c r="D464" s="1">
        <v>705.5</v>
      </c>
      <c r="E464" s="1">
        <v>725.45</v>
      </c>
      <c r="F464" s="1">
        <f>(((E464-B464)/B464)*100)</f>
        <v>1.9319938176197835</v>
      </c>
      <c r="J464" s="14">
        <v>44523</v>
      </c>
      <c r="K464" s="1">
        <v>377</v>
      </c>
      <c r="L464" s="1">
        <v>377</v>
      </c>
      <c r="M464" s="1">
        <v>365.95</v>
      </c>
      <c r="N464" s="1">
        <v>368.9</v>
      </c>
      <c r="O464" s="1">
        <f>((N464-K464)/K464)</f>
        <v>-2.1485411140583614E-2</v>
      </c>
      <c r="S464" s="14">
        <v>44523</v>
      </c>
      <c r="T464" s="1">
        <v>2865</v>
      </c>
      <c r="U464" s="1">
        <v>2931</v>
      </c>
      <c r="V464" s="1">
        <v>2838.2</v>
      </c>
      <c r="W464" s="1">
        <v>2924.7</v>
      </c>
      <c r="X464" s="1">
        <f>((W464-T464)/T464)</f>
        <v>2.0837696335078471E-2</v>
      </c>
      <c r="AB464" s="14">
        <v>44523</v>
      </c>
      <c r="AC464" s="1">
        <v>750.3</v>
      </c>
      <c r="AD464" s="1">
        <v>767.9</v>
      </c>
      <c r="AE464" s="1">
        <v>743.65</v>
      </c>
      <c r="AF464" s="1">
        <v>761.15</v>
      </c>
      <c r="AG464" s="1">
        <f>((AF464-AC464)/AC464)</f>
        <v>1.4460882313741201E-2</v>
      </c>
      <c r="AK464" s="14">
        <v>44523</v>
      </c>
      <c r="AL464" s="1">
        <v>4715</v>
      </c>
      <c r="AM464" s="1">
        <v>4744.6499999999996</v>
      </c>
      <c r="AN464" s="1">
        <v>4644.05</v>
      </c>
      <c r="AO464" s="1">
        <v>4724.6000000000004</v>
      </c>
      <c r="AP464" s="1">
        <f>((AO464-AL464)/AL464)</f>
        <v>2.0360551431602043E-3</v>
      </c>
    </row>
    <row r="465" spans="1:42">
      <c r="A465" s="14">
        <v>44522</v>
      </c>
      <c r="B465" s="1">
        <v>742</v>
      </c>
      <c r="C465" s="1">
        <v>745</v>
      </c>
      <c r="D465" s="1">
        <v>707</v>
      </c>
      <c r="E465" s="1">
        <v>716.5</v>
      </c>
      <c r="F465" s="1">
        <f>(((E465-B465)/B465)*100)</f>
        <v>-3.4366576819407011</v>
      </c>
      <c r="J465" s="14">
        <v>44522</v>
      </c>
      <c r="K465" s="1">
        <v>388.9</v>
      </c>
      <c r="L465" s="1">
        <v>388.9</v>
      </c>
      <c r="M465" s="1">
        <v>365.2</v>
      </c>
      <c r="N465" s="1">
        <v>368.15</v>
      </c>
      <c r="O465" s="1">
        <f>((N465-K465)/K465)</f>
        <v>-5.3355618410902549E-2</v>
      </c>
      <c r="S465" s="14">
        <v>44522</v>
      </c>
      <c r="T465" s="1">
        <v>2906.1</v>
      </c>
      <c r="U465" s="1">
        <v>2920</v>
      </c>
      <c r="V465" s="1">
        <v>2786.2</v>
      </c>
      <c r="W465" s="1">
        <v>2870.8</v>
      </c>
      <c r="X465" s="1">
        <f>((W465-T465)/T465)</f>
        <v>-1.2146863494029705E-2</v>
      </c>
      <c r="AB465" s="14">
        <v>44522</v>
      </c>
      <c r="AC465" s="1">
        <v>790</v>
      </c>
      <c r="AD465" s="1">
        <v>790.05</v>
      </c>
      <c r="AE465" s="1">
        <v>744</v>
      </c>
      <c r="AF465" s="1">
        <v>756</v>
      </c>
      <c r="AG465" s="1">
        <f>((AF465-AC465)/AC465)</f>
        <v>-4.3037974683544304E-2</v>
      </c>
      <c r="AK465" s="14">
        <v>44522</v>
      </c>
      <c r="AL465" s="1">
        <v>4732.8</v>
      </c>
      <c r="AM465" s="1">
        <v>4758.25</v>
      </c>
      <c r="AN465" s="1">
        <v>4689.5</v>
      </c>
      <c r="AO465" s="1">
        <v>4712.3999999999996</v>
      </c>
      <c r="AP465" s="1">
        <f>((AO465-AL465)/AL465)</f>
        <v>-4.3103448275863222E-3</v>
      </c>
    </row>
    <row r="466" spans="1:42">
      <c r="A466" s="14">
        <v>44518</v>
      </c>
      <c r="B466" s="1">
        <v>750</v>
      </c>
      <c r="C466" s="1">
        <v>761.45</v>
      </c>
      <c r="D466" s="1">
        <v>740</v>
      </c>
      <c r="E466" s="1">
        <v>741.6</v>
      </c>
      <c r="F466" s="1">
        <f>(((E466-B466)/B466)*100)</f>
        <v>-1.119999999999997</v>
      </c>
      <c r="J466" s="14">
        <v>44518</v>
      </c>
      <c r="K466" s="1">
        <v>393.7</v>
      </c>
      <c r="L466" s="1">
        <v>393.7</v>
      </c>
      <c r="M466" s="1">
        <v>375.9</v>
      </c>
      <c r="N466" s="1">
        <v>377.65</v>
      </c>
      <c r="O466" s="1">
        <f>((N466-K466)/K466)</f>
        <v>-4.0767081534163099E-2</v>
      </c>
      <c r="S466" s="14">
        <v>44518</v>
      </c>
      <c r="T466" s="1">
        <v>2878.2</v>
      </c>
      <c r="U466" s="1">
        <v>2904.2</v>
      </c>
      <c r="V466" s="1">
        <v>2835</v>
      </c>
      <c r="W466" s="1">
        <v>2866.55</v>
      </c>
      <c r="X466" s="1">
        <f>((W466-T466)/T466)</f>
        <v>-4.047668681814897E-3</v>
      </c>
      <c r="AB466" s="14">
        <v>44518</v>
      </c>
      <c r="AC466" s="1">
        <v>773.5</v>
      </c>
      <c r="AD466" s="1">
        <v>794.3</v>
      </c>
      <c r="AE466" s="1">
        <v>773.5</v>
      </c>
      <c r="AF466" s="1">
        <v>790.75</v>
      </c>
      <c r="AG466" s="1">
        <f>((AF466-AC466)/AC466)</f>
        <v>2.2301228183581125E-2</v>
      </c>
      <c r="AK466" s="14">
        <v>44518</v>
      </c>
      <c r="AL466" s="1">
        <v>4600</v>
      </c>
      <c r="AM466" s="1">
        <v>4789.7</v>
      </c>
      <c r="AN466" s="1">
        <v>4578</v>
      </c>
      <c r="AO466" s="1">
        <v>4732.6499999999996</v>
      </c>
      <c r="AP466" s="1">
        <f>((AO466-AL466)/AL466)</f>
        <v>2.8836956521739052E-2</v>
      </c>
    </row>
    <row r="467" spans="1:42">
      <c r="A467" s="14">
        <v>44517</v>
      </c>
      <c r="B467" s="1">
        <v>780</v>
      </c>
      <c r="C467" s="1">
        <v>780</v>
      </c>
      <c r="D467" s="1">
        <v>752.75</v>
      </c>
      <c r="E467" s="1">
        <v>755.8</v>
      </c>
      <c r="F467" s="1">
        <f>(((E467-B467)/B467)*100)</f>
        <v>-3.1025641025641084</v>
      </c>
      <c r="J467" s="14">
        <v>44517</v>
      </c>
      <c r="K467" s="1">
        <v>385</v>
      </c>
      <c r="L467" s="1">
        <v>396.55</v>
      </c>
      <c r="M467" s="1">
        <v>382.45</v>
      </c>
      <c r="N467" s="1">
        <v>387.35</v>
      </c>
      <c r="O467" s="1">
        <f>((N467-K467)/K467)</f>
        <v>6.1038961038961627E-3</v>
      </c>
      <c r="S467" s="14">
        <v>44517</v>
      </c>
      <c r="T467" s="1">
        <v>2940.45</v>
      </c>
      <c r="U467" s="1">
        <v>2940.45</v>
      </c>
      <c r="V467" s="1">
        <v>2865</v>
      </c>
      <c r="W467" s="1">
        <v>2910.25</v>
      </c>
      <c r="X467" s="1">
        <f>((W467-T467)/T467)</f>
        <v>-1.0270536822595119E-2</v>
      </c>
      <c r="AB467" s="14">
        <v>44517</v>
      </c>
      <c r="AC467" s="1">
        <v>807</v>
      </c>
      <c r="AD467" s="1">
        <v>807</v>
      </c>
      <c r="AE467" s="1">
        <v>789.1</v>
      </c>
      <c r="AF467" s="1">
        <v>793.05</v>
      </c>
      <c r="AG467" s="1">
        <f>((AF467-AC467)/AC467)</f>
        <v>-1.7286245353159906E-2</v>
      </c>
      <c r="AK467" s="14">
        <v>44517</v>
      </c>
      <c r="AL467" s="1">
        <v>4635.05</v>
      </c>
      <c r="AM467" s="1">
        <v>4700.45</v>
      </c>
      <c r="AN467" s="1">
        <v>4600</v>
      </c>
      <c r="AO467" s="1">
        <v>4625.75</v>
      </c>
      <c r="AP467" s="1">
        <f>((AO467-AL467)/AL467)</f>
        <v>-2.0064508473479643E-3</v>
      </c>
    </row>
    <row r="468" spans="1:42">
      <c r="A468" s="14">
        <v>44516</v>
      </c>
      <c r="B468" s="1">
        <v>789.95</v>
      </c>
      <c r="C468" s="1">
        <v>794.35</v>
      </c>
      <c r="D468" s="1">
        <v>777.05</v>
      </c>
      <c r="E468" s="1">
        <v>780</v>
      </c>
      <c r="F468" s="1">
        <f>(((E468-B468)/B468)*100)</f>
        <v>-1.2595733907209372</v>
      </c>
      <c r="J468" s="14">
        <v>44516</v>
      </c>
      <c r="K468" s="1">
        <v>365.2</v>
      </c>
      <c r="L468" s="1">
        <v>386</v>
      </c>
      <c r="M468" s="1">
        <v>365.1</v>
      </c>
      <c r="N468" s="1">
        <v>384.2</v>
      </c>
      <c r="O468" s="1">
        <f>((N468-K468)/K468)</f>
        <v>5.2026286966046005E-2</v>
      </c>
      <c r="S468" s="14">
        <v>44516</v>
      </c>
      <c r="T468" s="1">
        <v>2905</v>
      </c>
      <c r="U468" s="1">
        <v>2931.1</v>
      </c>
      <c r="V468" s="1">
        <v>2886.7</v>
      </c>
      <c r="W468" s="1">
        <v>2923.35</v>
      </c>
      <c r="X468" s="1">
        <f>((W468-T468)/T468)</f>
        <v>6.3166953528398994E-3</v>
      </c>
      <c r="AB468" s="14">
        <v>44516</v>
      </c>
      <c r="AC468" s="1">
        <v>796</v>
      </c>
      <c r="AD468" s="1">
        <v>810.3</v>
      </c>
      <c r="AE468" s="1">
        <v>795.65</v>
      </c>
      <c r="AF468" s="1">
        <v>802.95</v>
      </c>
      <c r="AG468" s="1">
        <f>((AF468-AC468)/AC468)</f>
        <v>8.7311557788945296E-3</v>
      </c>
      <c r="AK468" s="14">
        <v>44516</v>
      </c>
      <c r="AL468" s="1">
        <v>4654.1499999999996</v>
      </c>
      <c r="AM468" s="1">
        <v>4656.3999999999996</v>
      </c>
      <c r="AN468" s="1">
        <v>4627</v>
      </c>
      <c r="AO468" s="1">
        <v>4639.8</v>
      </c>
      <c r="AP468" s="1">
        <f>((AO468-AL468)/AL468)</f>
        <v>-3.0832697699901069E-3</v>
      </c>
    </row>
    <row r="469" spans="1:42">
      <c r="A469" s="14">
        <v>44515</v>
      </c>
      <c r="B469" s="1">
        <v>773.8</v>
      </c>
      <c r="C469" s="1">
        <v>791.2</v>
      </c>
      <c r="D469" s="1">
        <v>769.5</v>
      </c>
      <c r="E469" s="1">
        <v>783.95</v>
      </c>
      <c r="F469" s="1">
        <f>(((E469-B469)/B469)*100)</f>
        <v>1.3117084517963415</v>
      </c>
      <c r="J469" s="14">
        <v>44515</v>
      </c>
      <c r="K469" s="1">
        <v>384.95</v>
      </c>
      <c r="L469" s="1">
        <v>384.95</v>
      </c>
      <c r="M469" s="1">
        <v>368.3</v>
      </c>
      <c r="N469" s="1">
        <v>369.5</v>
      </c>
      <c r="O469" s="1">
        <f>((N469-K469)/K469)</f>
        <v>-4.0135082478243898E-2</v>
      </c>
      <c r="S469" s="14">
        <v>44515</v>
      </c>
      <c r="T469" s="1">
        <v>2755</v>
      </c>
      <c r="U469" s="1">
        <v>2939.35</v>
      </c>
      <c r="V469" s="1">
        <v>2747.7</v>
      </c>
      <c r="W469" s="1">
        <v>2888.65</v>
      </c>
      <c r="X469" s="1">
        <f>((W469-T469)/T469)</f>
        <v>4.8511796733212376E-2</v>
      </c>
      <c r="AB469" s="14">
        <v>44515</v>
      </c>
      <c r="AC469" s="1">
        <v>792</v>
      </c>
      <c r="AD469" s="1">
        <v>798.6</v>
      </c>
      <c r="AE469" s="1">
        <v>781.55</v>
      </c>
      <c r="AF469" s="1">
        <v>795.05</v>
      </c>
      <c r="AG469" s="1">
        <f>((AF469-AC469)/AC469)</f>
        <v>3.8510101010100434E-3</v>
      </c>
      <c r="AK469" s="14">
        <v>44515</v>
      </c>
      <c r="AL469" s="1">
        <v>4701.3</v>
      </c>
      <c r="AM469" s="1">
        <v>4708.1000000000004</v>
      </c>
      <c r="AN469" s="1">
        <v>4642.8</v>
      </c>
      <c r="AO469" s="1">
        <v>4654.3999999999996</v>
      </c>
      <c r="AP469" s="1">
        <f>((AO469-AL469)/AL469)</f>
        <v>-9.9759640950376587E-3</v>
      </c>
    </row>
    <row r="470" spans="1:42">
      <c r="A470" s="14">
        <v>44512</v>
      </c>
      <c r="B470" s="1">
        <v>770</v>
      </c>
      <c r="C470" s="1">
        <v>774</v>
      </c>
      <c r="D470" s="1">
        <v>765.4</v>
      </c>
      <c r="E470" s="1">
        <v>769.75</v>
      </c>
      <c r="F470" s="1">
        <f>(((E470-B470)/B470)*100)</f>
        <v>-3.2467532467532464E-2</v>
      </c>
      <c r="J470" s="14">
        <v>44512</v>
      </c>
      <c r="K470" s="1">
        <v>383</v>
      </c>
      <c r="L470" s="1">
        <v>385.05</v>
      </c>
      <c r="M470" s="1">
        <v>379.2</v>
      </c>
      <c r="N470" s="1">
        <v>380.75</v>
      </c>
      <c r="O470" s="1">
        <f>((N470-K470)/K470)</f>
        <v>-5.8746736292428197E-3</v>
      </c>
      <c r="S470" s="14">
        <v>44512</v>
      </c>
      <c r="T470" s="1">
        <v>2789.4</v>
      </c>
      <c r="U470" s="1">
        <v>2789.4</v>
      </c>
      <c r="V470" s="1">
        <v>2732.05</v>
      </c>
      <c r="W470" s="1">
        <v>2737.95</v>
      </c>
      <c r="X470" s="1">
        <f>((W470-T470)/T470)</f>
        <v>-1.8444826844482783E-2</v>
      </c>
      <c r="AB470" s="14">
        <v>44512</v>
      </c>
      <c r="AC470" s="1">
        <v>796.4</v>
      </c>
      <c r="AD470" s="1">
        <v>796.9</v>
      </c>
      <c r="AE470" s="1">
        <v>781.55</v>
      </c>
      <c r="AF470" s="1">
        <v>792.05</v>
      </c>
      <c r="AG470" s="1">
        <f>((AF470-AC470)/AC470)</f>
        <v>-5.4620793571070105E-3</v>
      </c>
      <c r="AK470" s="14">
        <v>44512</v>
      </c>
      <c r="AL470" s="1">
        <v>4760</v>
      </c>
      <c r="AM470" s="1">
        <v>4766.95</v>
      </c>
      <c r="AN470" s="1">
        <v>4695.05</v>
      </c>
      <c r="AO470" s="1">
        <v>4701.3</v>
      </c>
      <c r="AP470" s="1">
        <f>((AO470-AL470)/AL470)</f>
        <v>-1.2331932773109205E-2</v>
      </c>
    </row>
    <row r="471" spans="1:42">
      <c r="A471" s="14">
        <v>44511</v>
      </c>
      <c r="B471" s="1">
        <v>775</v>
      </c>
      <c r="C471" s="1">
        <v>778</v>
      </c>
      <c r="D471" s="1">
        <v>760.5</v>
      </c>
      <c r="E471" s="1">
        <v>764.5</v>
      </c>
      <c r="F471" s="1">
        <f>(((E471-B471)/B471)*100)</f>
        <v>-1.3548387096774193</v>
      </c>
      <c r="J471" s="14">
        <v>44511</v>
      </c>
      <c r="K471" s="1">
        <v>388</v>
      </c>
      <c r="L471" s="1">
        <v>388.05</v>
      </c>
      <c r="M471" s="1">
        <v>381</v>
      </c>
      <c r="N471" s="1">
        <v>382.8</v>
      </c>
      <c r="O471" s="1">
        <f>((N471-K471)/K471)</f>
        <v>-1.3402061855670075E-2</v>
      </c>
      <c r="S471" s="14">
        <v>44511</v>
      </c>
      <c r="T471" s="1">
        <v>2792.7</v>
      </c>
      <c r="U471" s="1">
        <v>2792.7</v>
      </c>
      <c r="V471" s="1">
        <v>2730.55</v>
      </c>
      <c r="W471" s="1">
        <v>2750.1</v>
      </c>
      <c r="X471" s="1">
        <f>((W471-T471)/T471)</f>
        <v>-1.5254055215382931E-2</v>
      </c>
      <c r="AB471" s="14">
        <v>44511</v>
      </c>
      <c r="AC471" s="1">
        <v>791</v>
      </c>
      <c r="AD471" s="1">
        <v>798</v>
      </c>
      <c r="AE471" s="1">
        <v>788.15</v>
      </c>
      <c r="AF471" s="1">
        <v>796.15</v>
      </c>
      <c r="AG471" s="1">
        <f>((AF471-AC471)/AC471)</f>
        <v>6.5107458912768363E-3</v>
      </c>
      <c r="AK471" s="14">
        <v>44511</v>
      </c>
      <c r="AL471" s="1">
        <v>4779</v>
      </c>
      <c r="AM471" s="1">
        <v>4819.95</v>
      </c>
      <c r="AN471" s="1">
        <v>4740</v>
      </c>
      <c r="AO471" s="1">
        <v>4753.55</v>
      </c>
      <c r="AP471" s="1">
        <f>((AO471-AL471)/AL471)</f>
        <v>-5.3253818790541573E-3</v>
      </c>
    </row>
    <row r="472" spans="1:42">
      <c r="A472" s="14">
        <v>44510</v>
      </c>
      <c r="B472" s="1">
        <v>748.4</v>
      </c>
      <c r="C472" s="1">
        <v>773.95</v>
      </c>
      <c r="D472" s="1">
        <v>741.75</v>
      </c>
      <c r="E472" s="1">
        <v>771.3</v>
      </c>
      <c r="F472" s="1">
        <f>(((E472-B472)/B472)*100)</f>
        <v>3.0598610368786714</v>
      </c>
      <c r="J472" s="14">
        <v>44510</v>
      </c>
      <c r="K472" s="1">
        <v>386.15</v>
      </c>
      <c r="L472" s="1">
        <v>394.5</v>
      </c>
      <c r="M472" s="1">
        <v>386</v>
      </c>
      <c r="N472" s="1">
        <v>387.65</v>
      </c>
      <c r="O472" s="1">
        <f>((N472-K472)/K472)</f>
        <v>3.8845008416418495E-3</v>
      </c>
      <c r="S472" s="14">
        <v>44510</v>
      </c>
      <c r="T472" s="1">
        <v>2780</v>
      </c>
      <c r="U472" s="1">
        <v>2810</v>
      </c>
      <c r="V472" s="1">
        <v>2758.9</v>
      </c>
      <c r="W472" s="1">
        <v>2798.75</v>
      </c>
      <c r="X472" s="1">
        <f>((W472-T472)/T472)</f>
        <v>6.7446043165467623E-3</v>
      </c>
      <c r="AB472" s="14">
        <v>44510</v>
      </c>
      <c r="AC472" s="1">
        <v>789.45</v>
      </c>
      <c r="AD472" s="1">
        <v>794.2</v>
      </c>
      <c r="AE472" s="1">
        <v>785.8</v>
      </c>
      <c r="AF472" s="1">
        <v>787.95</v>
      </c>
      <c r="AG472" s="1">
        <f>((AF472-AC472)/AC472)</f>
        <v>-1.9000570017100513E-3</v>
      </c>
      <c r="AK472" s="14">
        <v>44510</v>
      </c>
      <c r="AL472" s="1">
        <v>4915.05</v>
      </c>
      <c r="AM472" s="1">
        <v>4964.3500000000004</v>
      </c>
      <c r="AN472" s="1">
        <v>4850</v>
      </c>
      <c r="AO472" s="1">
        <v>4881.6000000000004</v>
      </c>
      <c r="AP472" s="1">
        <f>((AO472-AL472)/AL472)</f>
        <v>-6.8056276131473366E-3</v>
      </c>
    </row>
    <row r="473" spans="1:42">
      <c r="A473" s="14">
        <v>44509</v>
      </c>
      <c r="B473" s="1">
        <v>738.8</v>
      </c>
      <c r="C473" s="1">
        <v>753</v>
      </c>
      <c r="D473" s="1">
        <v>738.8</v>
      </c>
      <c r="E473" s="1">
        <v>746.1</v>
      </c>
      <c r="F473" s="1">
        <f>(((E473-B473)/B473)*100)</f>
        <v>0.98808879263671756</v>
      </c>
      <c r="J473" s="14">
        <v>44509</v>
      </c>
      <c r="K473" s="1">
        <v>389.45</v>
      </c>
      <c r="L473" s="1">
        <v>394.5</v>
      </c>
      <c r="M473" s="1">
        <v>388</v>
      </c>
      <c r="N473" s="1">
        <v>390.55</v>
      </c>
      <c r="O473" s="1">
        <f>((N473-K473)/K473)</f>
        <v>2.824496084221396E-3</v>
      </c>
      <c r="S473" s="14">
        <v>44509</v>
      </c>
      <c r="T473" s="1">
        <v>2750</v>
      </c>
      <c r="U473" s="1">
        <v>2791</v>
      </c>
      <c r="V473" s="1">
        <v>2746.55</v>
      </c>
      <c r="W473" s="1">
        <v>2785.2</v>
      </c>
      <c r="X473" s="1">
        <f>((W473-T473)/T473)</f>
        <v>1.2799999999999935E-2</v>
      </c>
      <c r="AB473" s="14">
        <v>44509</v>
      </c>
      <c r="AC473" s="1">
        <v>780</v>
      </c>
      <c r="AD473" s="1">
        <v>795.95</v>
      </c>
      <c r="AE473" s="1">
        <v>776.3</v>
      </c>
      <c r="AF473" s="1">
        <v>791.25</v>
      </c>
      <c r="AG473" s="1">
        <f>((AF473-AC473)/AC473)</f>
        <v>1.4423076923076924E-2</v>
      </c>
      <c r="AK473" s="14">
        <v>44509</v>
      </c>
      <c r="AL473" s="1">
        <v>4858.45</v>
      </c>
      <c r="AM473" s="1">
        <v>4964.7</v>
      </c>
      <c r="AN473" s="1">
        <v>4836.8500000000004</v>
      </c>
      <c r="AO473" s="1">
        <v>4918.1499999999996</v>
      </c>
      <c r="AP473" s="1">
        <f>((AO473-AL473)/AL473)</f>
        <v>1.2287869588037299E-2</v>
      </c>
    </row>
    <row r="474" spans="1:42">
      <c r="A474" s="14">
        <v>44508</v>
      </c>
      <c r="B474" s="1">
        <v>745</v>
      </c>
      <c r="C474" s="1">
        <v>745</v>
      </c>
      <c r="D474" s="1">
        <v>731.35</v>
      </c>
      <c r="E474" s="1">
        <v>742.85</v>
      </c>
      <c r="F474" s="1">
        <f>(((E474-B474)/B474)*100)</f>
        <v>-0.28859060402684261</v>
      </c>
      <c r="J474" s="14">
        <v>44508</v>
      </c>
      <c r="K474" s="1">
        <v>395</v>
      </c>
      <c r="L474" s="1">
        <v>395</v>
      </c>
      <c r="M474" s="1">
        <v>385</v>
      </c>
      <c r="N474" s="1">
        <v>386.9</v>
      </c>
      <c r="O474" s="1">
        <f>((N474-K474)/K474)</f>
        <v>-2.0506329113924106E-2</v>
      </c>
      <c r="S474" s="14">
        <v>44508</v>
      </c>
      <c r="T474" s="1">
        <v>2780</v>
      </c>
      <c r="U474" s="1">
        <v>2800</v>
      </c>
      <c r="V474" s="1">
        <v>2702.7</v>
      </c>
      <c r="W474" s="1">
        <v>2747.45</v>
      </c>
      <c r="X474" s="1">
        <f>((W474-T474)/T474)</f>
        <v>-1.1708633093525246E-2</v>
      </c>
      <c r="AB474" s="14">
        <v>44508</v>
      </c>
      <c r="AC474" s="1">
        <v>773.55</v>
      </c>
      <c r="AD474" s="1">
        <v>783.1</v>
      </c>
      <c r="AE474" s="1">
        <v>771.75</v>
      </c>
      <c r="AF474" s="1">
        <v>777.75</v>
      </c>
      <c r="AG474" s="1">
        <f>((AF474-AC474)/AC474)</f>
        <v>5.4295132829164832E-3</v>
      </c>
      <c r="AK474" s="14">
        <v>44508</v>
      </c>
      <c r="AL474" s="1">
        <v>4800</v>
      </c>
      <c r="AM474" s="1">
        <v>4845</v>
      </c>
      <c r="AN474" s="1">
        <v>4749.55</v>
      </c>
      <c r="AO474" s="1">
        <v>4836.8500000000004</v>
      </c>
      <c r="AP474" s="1">
        <f>((AO474-AL474)/AL474)</f>
        <v>7.677083333333409E-3</v>
      </c>
    </row>
    <row r="475" spans="1:42">
      <c r="A475" s="14">
        <v>44504</v>
      </c>
      <c r="B475" s="1">
        <v>745</v>
      </c>
      <c r="C475" s="1">
        <v>745.5</v>
      </c>
      <c r="D475" s="1">
        <v>732</v>
      </c>
      <c r="E475" s="1">
        <v>737.5</v>
      </c>
      <c r="F475" s="1">
        <f>(((E475-B475)/B475)*100)</f>
        <v>-1.006711409395973</v>
      </c>
      <c r="J475" s="14">
        <v>44504</v>
      </c>
      <c r="K475" s="1">
        <v>387.8</v>
      </c>
      <c r="L475" s="1">
        <v>399</v>
      </c>
      <c r="M475" s="1">
        <v>387</v>
      </c>
      <c r="N475" s="1">
        <v>389.95</v>
      </c>
      <c r="O475" s="1">
        <f>((N475-K475)/K475)</f>
        <v>5.5440948942753407E-3</v>
      </c>
      <c r="S475" s="14">
        <v>44504</v>
      </c>
      <c r="T475" s="1">
        <v>2748.75</v>
      </c>
      <c r="U475" s="1">
        <v>2777.35</v>
      </c>
      <c r="V475" s="1">
        <v>2748</v>
      </c>
      <c r="W475" s="1">
        <v>2769.05</v>
      </c>
      <c r="X475" s="1">
        <f>((W475-T475)/T475)</f>
        <v>7.3851750795816944E-3</v>
      </c>
      <c r="AB475" s="14">
        <v>44504</v>
      </c>
      <c r="AC475" s="1">
        <v>776</v>
      </c>
      <c r="AD475" s="1">
        <v>783.6</v>
      </c>
      <c r="AE475" s="1">
        <v>776</v>
      </c>
      <c r="AF475" s="1">
        <v>780.9</v>
      </c>
      <c r="AG475" s="1">
        <f>((AF475-AC475)/AC475)</f>
        <v>6.3144329896906923E-3</v>
      </c>
      <c r="AK475" s="14">
        <v>44504</v>
      </c>
      <c r="AL475" s="1">
        <v>4727.95</v>
      </c>
      <c r="AM475" s="1">
        <v>4779</v>
      </c>
      <c r="AN475" s="1">
        <v>4725</v>
      </c>
      <c r="AO475" s="1">
        <v>4771.3</v>
      </c>
      <c r="AP475" s="1">
        <f>((AO475-AL475)/AL475)</f>
        <v>9.168878689495525E-3</v>
      </c>
    </row>
    <row r="476" spans="1:42">
      <c r="A476" s="14">
        <v>44503</v>
      </c>
      <c r="B476" s="1">
        <v>725.35</v>
      </c>
      <c r="C476" s="1">
        <v>756</v>
      </c>
      <c r="D476" s="1">
        <v>719.65</v>
      </c>
      <c r="E476" s="1">
        <v>737.4</v>
      </c>
      <c r="F476" s="1">
        <f>(((E476-B476)/B476)*100)</f>
        <v>1.6612669745639974</v>
      </c>
      <c r="J476" s="14">
        <v>44503</v>
      </c>
      <c r="K476" s="1">
        <v>381.95</v>
      </c>
      <c r="L476" s="1">
        <v>393</v>
      </c>
      <c r="M476" s="1">
        <v>376.2</v>
      </c>
      <c r="N476" s="1">
        <v>385.5</v>
      </c>
      <c r="O476" s="1">
        <f>((N476-K476)/K476)</f>
        <v>9.2944102631234756E-3</v>
      </c>
      <c r="S476" s="14">
        <v>44503</v>
      </c>
      <c r="T476" s="1">
        <v>2800</v>
      </c>
      <c r="U476" s="1">
        <v>2823.8</v>
      </c>
      <c r="V476" s="1">
        <v>2701.85</v>
      </c>
      <c r="W476" s="1">
        <v>2732.95</v>
      </c>
      <c r="X476" s="1">
        <f>((W476-T476)/T476)</f>
        <v>-2.3946428571428636E-2</v>
      </c>
      <c r="AB476" s="14">
        <v>44503</v>
      </c>
      <c r="AC476" s="1">
        <v>786.2</v>
      </c>
      <c r="AD476" s="1">
        <v>786.85</v>
      </c>
      <c r="AE476" s="1">
        <v>767.9</v>
      </c>
      <c r="AF476" s="1">
        <v>775.05</v>
      </c>
      <c r="AG476" s="1">
        <f>((AF476-AC476)/AC476)</f>
        <v>-1.4182141948613699E-2</v>
      </c>
      <c r="AK476" s="14">
        <v>44503</v>
      </c>
      <c r="AL476" s="1">
        <v>4680</v>
      </c>
      <c r="AM476" s="1">
        <v>4735</v>
      </c>
      <c r="AN476" s="1">
        <v>4663.3</v>
      </c>
      <c r="AO476" s="1">
        <v>4727.95</v>
      </c>
      <c r="AP476" s="1">
        <f>((AO476-AL476)/AL476)</f>
        <v>1.0245726495726457E-2</v>
      </c>
    </row>
    <row r="477" spans="1:42">
      <c r="A477" s="14">
        <v>44502</v>
      </c>
      <c r="B477" s="1">
        <v>725</v>
      </c>
      <c r="C477" s="1">
        <v>726.2</v>
      </c>
      <c r="D477" s="1">
        <v>711.15</v>
      </c>
      <c r="E477" s="1">
        <v>720.1</v>
      </c>
      <c r="F477" s="1">
        <f>(((E477-B477)/B477)*100)</f>
        <v>-0.67586206896551415</v>
      </c>
      <c r="J477" s="14">
        <v>44502</v>
      </c>
      <c r="K477" s="1">
        <v>374.05</v>
      </c>
      <c r="L477" s="1">
        <v>379.85</v>
      </c>
      <c r="M477" s="1">
        <v>371.25</v>
      </c>
      <c r="N477" s="1">
        <v>377.55</v>
      </c>
      <c r="O477" s="1">
        <f>((N477-K477)/K477)</f>
        <v>9.3570378291672231E-3</v>
      </c>
      <c r="S477" s="14">
        <v>44502</v>
      </c>
      <c r="T477" s="1">
        <v>2850</v>
      </c>
      <c r="U477" s="1">
        <v>2850</v>
      </c>
      <c r="V477" s="1">
        <v>2756.2</v>
      </c>
      <c r="W477" s="1">
        <v>2781.55</v>
      </c>
      <c r="X477" s="1">
        <f>((W477-T477)/T477)</f>
        <v>-2.4017543859649059E-2</v>
      </c>
      <c r="AB477" s="14">
        <v>44502</v>
      </c>
      <c r="AC477" s="1">
        <v>786</v>
      </c>
      <c r="AD477" s="1">
        <v>802.25</v>
      </c>
      <c r="AE477" s="1">
        <v>779.05</v>
      </c>
      <c r="AF477" s="1">
        <v>783.3</v>
      </c>
      <c r="AG477" s="1">
        <f>((AF477-AC477)/AC477)</f>
        <v>-3.4351145038168519E-3</v>
      </c>
      <c r="AK477" s="14">
        <v>44502</v>
      </c>
      <c r="AL477" s="1">
        <v>5020</v>
      </c>
      <c r="AM477" s="1">
        <v>5020</v>
      </c>
      <c r="AN477" s="1">
        <v>4630</v>
      </c>
      <c r="AO477" s="1">
        <v>4655.8500000000004</v>
      </c>
      <c r="AP477" s="1">
        <f>((AO477-AL477)/AL477)</f>
        <v>-7.2539840637450129E-2</v>
      </c>
    </row>
    <row r="478" spans="1:42">
      <c r="A478" s="14">
        <v>44501</v>
      </c>
      <c r="B478" s="1">
        <v>745</v>
      </c>
      <c r="C478" s="1">
        <v>745</v>
      </c>
      <c r="D478" s="1">
        <v>694.3</v>
      </c>
      <c r="E478" s="1">
        <v>726.05</v>
      </c>
      <c r="F478" s="1">
        <f>(((E478-B478)/B478)*100)</f>
        <v>-2.5436241610738315</v>
      </c>
      <c r="J478" s="14">
        <v>44501</v>
      </c>
      <c r="K478" s="1">
        <v>375</v>
      </c>
      <c r="L478" s="1">
        <v>382.55</v>
      </c>
      <c r="M478" s="1">
        <v>364.45</v>
      </c>
      <c r="N478" s="1">
        <v>369.35</v>
      </c>
      <c r="O478" s="1">
        <f>((N478-K478)/K478)</f>
        <v>-1.5066666666666607E-2</v>
      </c>
      <c r="S478" s="14">
        <v>44501</v>
      </c>
      <c r="T478" s="1">
        <v>3003.25</v>
      </c>
      <c r="U478" s="1">
        <v>3010.95</v>
      </c>
      <c r="V478" s="1">
        <v>2946.4</v>
      </c>
      <c r="W478" s="1">
        <v>2996.3</v>
      </c>
      <c r="X478" s="1">
        <f>((W478-T478)/T478)</f>
        <v>-2.3141596603678742E-3</v>
      </c>
      <c r="AB478" s="14">
        <v>44501</v>
      </c>
      <c r="AC478" s="1">
        <v>786.95</v>
      </c>
      <c r="AD478" s="1">
        <v>795</v>
      </c>
      <c r="AE478" s="1">
        <v>776.4</v>
      </c>
      <c r="AF478" s="1">
        <v>782.9</v>
      </c>
      <c r="AG478" s="1">
        <f>((AF478-AC478)/AC478)</f>
        <v>-5.1464514899295611E-3</v>
      </c>
      <c r="AK478" s="14">
        <v>44501</v>
      </c>
      <c r="AL478" s="1">
        <v>5000</v>
      </c>
      <c r="AM478" s="1">
        <v>5075.95</v>
      </c>
      <c r="AN478" s="1">
        <v>5000</v>
      </c>
      <c r="AO478" s="1">
        <v>5020.5</v>
      </c>
      <c r="AP478" s="1">
        <f>((AO478-AL478)/AL478)</f>
        <v>4.1000000000000003E-3</v>
      </c>
    </row>
    <row r="479" spans="1:42">
      <c r="A479" s="14">
        <v>44498</v>
      </c>
      <c r="B479" s="1">
        <v>732.15</v>
      </c>
      <c r="C479" s="1">
        <v>746</v>
      </c>
      <c r="D479" s="1">
        <v>717.05</v>
      </c>
      <c r="E479" s="1">
        <v>740.75</v>
      </c>
      <c r="F479" s="1">
        <f>(((E479-B479)/B479)*100)</f>
        <v>1.1746226866079388</v>
      </c>
      <c r="J479" s="14">
        <v>44498</v>
      </c>
      <c r="K479" s="1">
        <v>390.05</v>
      </c>
      <c r="L479" s="1">
        <v>395.9</v>
      </c>
      <c r="M479" s="1">
        <v>375.45</v>
      </c>
      <c r="N479" s="1">
        <v>376.55</v>
      </c>
      <c r="O479" s="1">
        <f>((N479-K479)/K479)</f>
        <v>-3.4610947314446867E-2</v>
      </c>
      <c r="S479" s="14">
        <v>44498</v>
      </c>
      <c r="T479" s="1">
        <v>2950.05</v>
      </c>
      <c r="U479" s="1">
        <v>3015</v>
      </c>
      <c r="V479" s="1">
        <v>2915.8</v>
      </c>
      <c r="W479" s="1">
        <v>3003.25</v>
      </c>
      <c r="X479" s="1">
        <f>((W479-T479)/T479)</f>
        <v>1.8033592650971954E-2</v>
      </c>
      <c r="AB479" s="14">
        <v>44498</v>
      </c>
      <c r="AC479" s="1">
        <v>787</v>
      </c>
      <c r="AD479" s="1">
        <v>791.5</v>
      </c>
      <c r="AE479" s="1">
        <v>778.45</v>
      </c>
      <c r="AF479" s="1">
        <v>787</v>
      </c>
      <c r="AG479" s="1">
        <f>((AF479-AC479)/AC479)</f>
        <v>0</v>
      </c>
      <c r="AK479" s="14">
        <v>44498</v>
      </c>
      <c r="AL479" s="1">
        <v>4995.1499999999996</v>
      </c>
      <c r="AM479" s="1">
        <v>5044.3</v>
      </c>
      <c r="AN479" s="1">
        <v>4972.3500000000004</v>
      </c>
      <c r="AO479" s="1">
        <v>4990.75</v>
      </c>
      <c r="AP479" s="1">
        <f>((AO479-AL479)/AL479)</f>
        <v>-8.8085442879585931E-4</v>
      </c>
    </row>
    <row r="480" spans="1:42">
      <c r="A480" s="14">
        <v>44497</v>
      </c>
      <c r="B480" s="1">
        <v>748</v>
      </c>
      <c r="C480" s="1">
        <v>748.35</v>
      </c>
      <c r="D480" s="1">
        <v>726.35</v>
      </c>
      <c r="E480" s="1">
        <v>729.85</v>
      </c>
      <c r="F480" s="1">
        <f>(((E480-B480)/B480)*100)</f>
        <v>-2.4264705882352908</v>
      </c>
      <c r="J480" s="14">
        <v>44497</v>
      </c>
      <c r="K480" s="1">
        <v>402.95</v>
      </c>
      <c r="L480" s="1">
        <v>402.95</v>
      </c>
      <c r="M480" s="1">
        <v>387.85</v>
      </c>
      <c r="N480" s="1">
        <v>390.4</v>
      </c>
      <c r="O480" s="1">
        <f>((N480-K480)/K480)</f>
        <v>-3.1145303387517091E-2</v>
      </c>
      <c r="S480" s="14">
        <v>44497</v>
      </c>
      <c r="T480" s="1">
        <v>2988.25</v>
      </c>
      <c r="U480" s="1">
        <v>2988.25</v>
      </c>
      <c r="V480" s="1">
        <v>2896.6</v>
      </c>
      <c r="W480" s="1">
        <v>2947.05</v>
      </c>
      <c r="X480" s="1">
        <f>((W480-T480)/T480)</f>
        <v>-1.3787333723751299E-2</v>
      </c>
      <c r="AB480" s="14">
        <v>44497</v>
      </c>
      <c r="AC480" s="1">
        <v>803.05</v>
      </c>
      <c r="AD480" s="1">
        <v>807.65</v>
      </c>
      <c r="AE480" s="1">
        <v>774.9</v>
      </c>
      <c r="AF480" s="1">
        <v>796.15</v>
      </c>
      <c r="AG480" s="1">
        <f>((AF480-AC480)/AC480)</f>
        <v>-8.5922420770811001E-3</v>
      </c>
      <c r="AK480" s="14">
        <v>44497</v>
      </c>
      <c r="AL480" s="1">
        <v>5100</v>
      </c>
      <c r="AM480" s="1">
        <v>5100</v>
      </c>
      <c r="AN480" s="1">
        <v>4980</v>
      </c>
      <c r="AO480" s="1">
        <v>5012.45</v>
      </c>
      <c r="AP480" s="1">
        <f>((AO480-AL480)/AL480)</f>
        <v>-1.7166666666666702E-2</v>
      </c>
    </row>
    <row r="481" spans="1:42">
      <c r="A481" s="14">
        <v>44496</v>
      </c>
      <c r="B481" s="1">
        <v>714</v>
      </c>
      <c r="C481" s="1">
        <v>747.7</v>
      </c>
      <c r="D481" s="1">
        <v>712.4</v>
      </c>
      <c r="E481" s="1">
        <v>741</v>
      </c>
      <c r="F481" s="1">
        <f>(((E481-B481)/B481)*100)</f>
        <v>3.7815126050420167</v>
      </c>
      <c r="J481" s="14">
        <v>44496</v>
      </c>
      <c r="K481" s="1">
        <v>395</v>
      </c>
      <c r="L481" s="1">
        <v>399.9</v>
      </c>
      <c r="M481" s="1">
        <v>387.7</v>
      </c>
      <c r="N481" s="1">
        <v>397.5</v>
      </c>
      <c r="O481" s="1">
        <f>((N481-K481)/K481)</f>
        <v>6.3291139240506328E-3</v>
      </c>
      <c r="S481" s="14">
        <v>44496</v>
      </c>
      <c r="T481" s="1">
        <v>3057.55</v>
      </c>
      <c r="U481" s="1">
        <v>3064</v>
      </c>
      <c r="V481" s="1">
        <v>2936.15</v>
      </c>
      <c r="W481" s="1">
        <v>2963.45</v>
      </c>
      <c r="X481" s="1">
        <f>((W481-T481)/T481)</f>
        <v>-3.077627512223851E-2</v>
      </c>
      <c r="AB481" s="14">
        <v>44496</v>
      </c>
      <c r="AC481" s="1">
        <v>807.3</v>
      </c>
      <c r="AD481" s="1">
        <v>816.4</v>
      </c>
      <c r="AE481" s="1">
        <v>801.4</v>
      </c>
      <c r="AF481" s="1">
        <v>803.6</v>
      </c>
      <c r="AG481" s="1">
        <f>((AF481-AC481)/AC481)</f>
        <v>-4.5831784962218902E-3</v>
      </c>
      <c r="AK481" s="14">
        <v>44496</v>
      </c>
      <c r="AL481" s="1">
        <v>5037.8999999999996</v>
      </c>
      <c r="AM481" s="1">
        <v>5080</v>
      </c>
      <c r="AN481" s="1">
        <v>5001</v>
      </c>
      <c r="AO481" s="1">
        <v>5024.6000000000004</v>
      </c>
      <c r="AP481" s="1">
        <f>((AO481-AL481)/AL481)</f>
        <v>-2.6399888842571851E-3</v>
      </c>
    </row>
    <row r="482" spans="1:42">
      <c r="A482" s="14">
        <v>44495</v>
      </c>
      <c r="B482" s="1">
        <v>695</v>
      </c>
      <c r="C482" s="1">
        <v>716.45</v>
      </c>
      <c r="D482" s="1">
        <v>693.85</v>
      </c>
      <c r="E482" s="1">
        <v>713.25</v>
      </c>
      <c r="F482" s="1">
        <f>(((E482-B482)/B482)*100)</f>
        <v>2.6258992805755397</v>
      </c>
      <c r="J482" s="14">
        <v>44495</v>
      </c>
      <c r="K482" s="1">
        <v>377.55</v>
      </c>
      <c r="L482" s="1">
        <v>394.7</v>
      </c>
      <c r="M482" s="1">
        <v>376.4</v>
      </c>
      <c r="N482" s="1">
        <v>386.05</v>
      </c>
      <c r="O482" s="1">
        <f>((N482-K482)/K482)</f>
        <v>2.2513574361011784E-2</v>
      </c>
      <c r="S482" s="14">
        <v>44495</v>
      </c>
      <c r="T482" s="1">
        <v>3025</v>
      </c>
      <c r="U482" s="1">
        <v>3066.6</v>
      </c>
      <c r="V482" s="1">
        <v>2908</v>
      </c>
      <c r="W482" s="1">
        <v>3035.55</v>
      </c>
      <c r="X482" s="1">
        <f>((W482-T482)/T482)</f>
        <v>3.4876033057851842E-3</v>
      </c>
      <c r="AB482" s="14">
        <v>44495</v>
      </c>
      <c r="AC482" s="1">
        <v>810</v>
      </c>
      <c r="AD482" s="1">
        <v>816.2</v>
      </c>
      <c r="AE482" s="1">
        <v>799.8</v>
      </c>
      <c r="AF482" s="1">
        <v>807.85</v>
      </c>
      <c r="AG482" s="1">
        <f>((AF482-AC482)/AC482)</f>
        <v>-2.6543209876542929E-3</v>
      </c>
      <c r="AK482" s="14">
        <v>44495</v>
      </c>
      <c r="AL482" s="1">
        <v>4975.1499999999996</v>
      </c>
      <c r="AM482" s="1">
        <v>5112.3999999999996</v>
      </c>
      <c r="AN482" s="1">
        <v>4975.1499999999996</v>
      </c>
      <c r="AO482" s="1">
        <v>5000.55</v>
      </c>
      <c r="AP482" s="1">
        <f>((AO482-AL482)/AL482)</f>
        <v>5.1053737073255175E-3</v>
      </c>
    </row>
    <row r="483" spans="1:42">
      <c r="A483" s="14">
        <v>44494</v>
      </c>
      <c r="B483" s="1">
        <v>704.1</v>
      </c>
      <c r="C483" s="1">
        <v>706.65</v>
      </c>
      <c r="D483" s="1">
        <v>686.15</v>
      </c>
      <c r="E483" s="1">
        <v>694.85</v>
      </c>
      <c r="F483" s="1">
        <f>(((E483-B483)/B483)*100)</f>
        <v>-1.3137338446243432</v>
      </c>
      <c r="J483" s="14">
        <v>44494</v>
      </c>
      <c r="K483" s="1">
        <v>389.2</v>
      </c>
      <c r="L483" s="1">
        <v>393.5</v>
      </c>
      <c r="M483" s="1">
        <v>372</v>
      </c>
      <c r="N483" s="1">
        <v>374.4</v>
      </c>
      <c r="O483" s="1">
        <f>((N483-K483)/K483)</f>
        <v>-3.8026721479958919E-2</v>
      </c>
      <c r="S483" s="14">
        <v>44494</v>
      </c>
      <c r="T483" s="1">
        <v>3075</v>
      </c>
      <c r="U483" s="1">
        <v>3075</v>
      </c>
      <c r="V483" s="1">
        <v>2865.05</v>
      </c>
      <c r="W483" s="1">
        <v>3000</v>
      </c>
      <c r="X483" s="1">
        <f>((W483-T483)/T483)</f>
        <v>-2.4390243902439025E-2</v>
      </c>
      <c r="AB483" s="14">
        <v>44494</v>
      </c>
      <c r="AC483" s="1">
        <v>825</v>
      </c>
      <c r="AD483" s="1">
        <v>825</v>
      </c>
      <c r="AE483" s="1">
        <v>793.25</v>
      </c>
      <c r="AF483" s="1">
        <v>814.65</v>
      </c>
      <c r="AG483" s="1">
        <f>((AF483-AC483)/AC483)</f>
        <v>-1.2545454545454573E-2</v>
      </c>
      <c r="AK483" s="14">
        <v>44494</v>
      </c>
      <c r="AL483" s="1">
        <v>5029.3</v>
      </c>
      <c r="AM483" s="1">
        <v>5188</v>
      </c>
      <c r="AN483" s="1">
        <v>4960</v>
      </c>
      <c r="AO483" s="1">
        <v>4975.1499999999996</v>
      </c>
      <c r="AP483" s="1">
        <f>((AO483-AL483)/AL483)</f>
        <v>-1.0766905931243024E-2</v>
      </c>
    </row>
    <row r="484" spans="1:42">
      <c r="A484" s="14">
        <v>44491</v>
      </c>
      <c r="B484" s="1">
        <v>709.25</v>
      </c>
      <c r="C484" s="1">
        <v>722.3</v>
      </c>
      <c r="D484" s="1">
        <v>699.45</v>
      </c>
      <c r="E484" s="1">
        <v>704.4</v>
      </c>
      <c r="F484" s="1">
        <f>(((E484-B484)/B484)*100)</f>
        <v>-0.68382093761015483</v>
      </c>
      <c r="J484" s="14">
        <v>44491</v>
      </c>
      <c r="K484" s="1">
        <v>407.35</v>
      </c>
      <c r="L484" s="1">
        <v>407.35</v>
      </c>
      <c r="M484" s="1">
        <v>388</v>
      </c>
      <c r="N484" s="1">
        <v>389.25</v>
      </c>
      <c r="O484" s="1">
        <f>((N484-K484)/K484)</f>
        <v>-4.443353381612869E-2</v>
      </c>
      <c r="S484" s="14">
        <v>44491</v>
      </c>
      <c r="T484" s="1">
        <v>3137</v>
      </c>
      <c r="U484" s="1">
        <v>3147.7</v>
      </c>
      <c r="V484" s="1">
        <v>3012</v>
      </c>
      <c r="W484" s="1">
        <v>3031.8</v>
      </c>
      <c r="X484" s="1">
        <f>((W484-T484)/T484)</f>
        <v>-3.3535224737009824E-2</v>
      </c>
      <c r="AB484" s="14">
        <v>44491</v>
      </c>
      <c r="AC484" s="1">
        <v>836</v>
      </c>
      <c r="AD484" s="1">
        <v>845.75</v>
      </c>
      <c r="AE484" s="1">
        <v>819.65</v>
      </c>
      <c r="AF484" s="1">
        <v>825</v>
      </c>
      <c r="AG484" s="1">
        <f>((AF484-AC484)/AC484)</f>
        <v>-1.3157894736842105E-2</v>
      </c>
      <c r="AK484" s="14">
        <v>44491</v>
      </c>
      <c r="AL484" s="1">
        <v>5118.1000000000004</v>
      </c>
      <c r="AM484" s="1">
        <v>5152.75</v>
      </c>
      <c r="AN484" s="1">
        <v>5015</v>
      </c>
      <c r="AO484" s="1">
        <v>5029.3</v>
      </c>
      <c r="AP484" s="1">
        <f>((AO484-AL484)/AL484)</f>
        <v>-1.7350188546530972E-2</v>
      </c>
    </row>
    <row r="485" spans="1:42">
      <c r="A485" s="14">
        <v>44490</v>
      </c>
      <c r="B485" s="1">
        <v>717</v>
      </c>
      <c r="C485" s="1">
        <v>724</v>
      </c>
      <c r="D485" s="1">
        <v>706.25</v>
      </c>
      <c r="E485" s="1">
        <v>717.9</v>
      </c>
      <c r="F485" s="1">
        <f>(((E485-B485)/B485)*100)</f>
        <v>0.12552301255229809</v>
      </c>
      <c r="J485" s="14">
        <v>44490</v>
      </c>
      <c r="K485" s="1">
        <v>400.15</v>
      </c>
      <c r="L485" s="1">
        <v>404</v>
      </c>
      <c r="M485" s="1">
        <v>397.5</v>
      </c>
      <c r="N485" s="1">
        <v>399.45</v>
      </c>
      <c r="O485" s="1">
        <f>((N485-K485)/K485)</f>
        <v>-1.7493439960014712E-3</v>
      </c>
      <c r="S485" s="14">
        <v>44490</v>
      </c>
      <c r="T485" s="1">
        <v>3081</v>
      </c>
      <c r="U485" s="1">
        <v>3154.9</v>
      </c>
      <c r="V485" s="1">
        <v>3009.65</v>
      </c>
      <c r="W485" s="1">
        <v>3136.75</v>
      </c>
      <c r="X485" s="1">
        <f>((W485-T485)/T485)</f>
        <v>1.8094774423888349E-2</v>
      </c>
      <c r="AB485" s="14">
        <v>44490</v>
      </c>
      <c r="AC485" s="1">
        <v>828.15</v>
      </c>
      <c r="AD485" s="1">
        <v>847.15</v>
      </c>
      <c r="AE485" s="1">
        <v>825.3</v>
      </c>
      <c r="AF485" s="1">
        <v>831.95</v>
      </c>
      <c r="AG485" s="1">
        <f>((AF485-AC485)/AC485)</f>
        <v>4.5885407232990017E-3</v>
      </c>
      <c r="AK485" s="14">
        <v>44490</v>
      </c>
      <c r="AL485" s="1">
        <v>5145.55</v>
      </c>
      <c r="AM485" s="1">
        <v>5181.25</v>
      </c>
      <c r="AN485" s="1">
        <v>5050</v>
      </c>
      <c r="AO485" s="1">
        <v>5060.3999999999996</v>
      </c>
      <c r="AP485" s="1">
        <f>((AO485-AL485)/AL485)</f>
        <v>-1.6548279581385963E-2</v>
      </c>
    </row>
    <row r="486" spans="1:42">
      <c r="A486" s="14">
        <v>44489</v>
      </c>
      <c r="B486" s="1">
        <v>734</v>
      </c>
      <c r="C486" s="1">
        <v>734.7</v>
      </c>
      <c r="D486" s="1">
        <v>711.65</v>
      </c>
      <c r="E486" s="1">
        <v>716.2</v>
      </c>
      <c r="F486" s="1">
        <f>(((E486-B486)/B486)*100)</f>
        <v>-2.425068119891002</v>
      </c>
      <c r="J486" s="14">
        <v>44489</v>
      </c>
      <c r="K486" s="1">
        <v>401.35</v>
      </c>
      <c r="L486" s="1">
        <v>408.65</v>
      </c>
      <c r="M486" s="1">
        <v>396.65</v>
      </c>
      <c r="N486" s="1">
        <v>399.8</v>
      </c>
      <c r="O486" s="1">
        <f>((N486-K486)/K486)</f>
        <v>-3.8619658652049613E-3</v>
      </c>
      <c r="S486" s="14">
        <v>44489</v>
      </c>
      <c r="T486" s="1">
        <v>3250</v>
      </c>
      <c r="U486" s="1">
        <v>3250</v>
      </c>
      <c r="V486" s="1">
        <v>3017.2</v>
      </c>
      <c r="W486" s="1">
        <v>3048.55</v>
      </c>
      <c r="X486" s="1">
        <f>((W486-T486)/T486)</f>
        <v>-6.1984615384615326E-2</v>
      </c>
      <c r="AB486" s="14">
        <v>44489</v>
      </c>
      <c r="AC486" s="1">
        <v>840</v>
      </c>
      <c r="AD486" s="1">
        <v>845</v>
      </c>
      <c r="AE486" s="1">
        <v>821.35</v>
      </c>
      <c r="AF486" s="1">
        <v>836</v>
      </c>
      <c r="AG486" s="1">
        <f>((AF486-AC486)/AC486)</f>
        <v>-4.7619047619047623E-3</v>
      </c>
      <c r="AK486" s="14">
        <v>44489</v>
      </c>
      <c r="AL486" s="1">
        <v>5180.05</v>
      </c>
      <c r="AM486" s="1">
        <v>5194.7</v>
      </c>
      <c r="AN486" s="1">
        <v>5130</v>
      </c>
      <c r="AO486" s="1">
        <v>5149</v>
      </c>
      <c r="AP486" s="1">
        <f>((AO486-AL486)/AL486)</f>
        <v>-5.9941506356116607E-3</v>
      </c>
    </row>
    <row r="487" spans="1:42">
      <c r="A487" s="14">
        <v>44488</v>
      </c>
      <c r="B487" s="1">
        <v>756</v>
      </c>
      <c r="C487" s="1">
        <v>759.8</v>
      </c>
      <c r="D487" s="1">
        <v>727.55</v>
      </c>
      <c r="E487" s="1">
        <v>734.55</v>
      </c>
      <c r="F487" s="1">
        <f>(((E487-B487)/B487)*100)</f>
        <v>-2.8373015873015932</v>
      </c>
      <c r="J487" s="14">
        <v>44488</v>
      </c>
      <c r="K487" s="1">
        <v>412</v>
      </c>
      <c r="L487" s="1">
        <v>416</v>
      </c>
      <c r="M487" s="1">
        <v>402</v>
      </c>
      <c r="N487" s="1">
        <v>404.25</v>
      </c>
      <c r="O487" s="1">
        <f>((N487-K487)/K487)</f>
        <v>-1.8810679611650484E-2</v>
      </c>
      <c r="S487" s="14">
        <v>44488</v>
      </c>
      <c r="T487" s="1">
        <v>3356.85</v>
      </c>
      <c r="U487" s="1">
        <v>3365.95</v>
      </c>
      <c r="V487" s="1">
        <v>3232.5</v>
      </c>
      <c r="W487" s="1">
        <v>3257.95</v>
      </c>
      <c r="X487" s="1">
        <f>((W487-T487)/T487)</f>
        <v>-2.9462144570058267E-2</v>
      </c>
      <c r="AB487" s="14">
        <v>44488</v>
      </c>
      <c r="AC487" s="1">
        <v>857</v>
      </c>
      <c r="AD487" s="1">
        <v>868.9</v>
      </c>
      <c r="AE487" s="1">
        <v>835</v>
      </c>
      <c r="AF487" s="1">
        <v>840.7</v>
      </c>
      <c r="AG487" s="1">
        <f>((AF487-AC487)/AC487)</f>
        <v>-1.9019836639439854E-2</v>
      </c>
      <c r="AK487" s="14">
        <v>44488</v>
      </c>
      <c r="AL487" s="1">
        <v>5211.45</v>
      </c>
      <c r="AM487" s="1">
        <v>5223.1000000000004</v>
      </c>
      <c r="AN487" s="1">
        <v>5166.8</v>
      </c>
      <c r="AO487" s="1">
        <v>5206.55</v>
      </c>
      <c r="AP487" s="1">
        <f>((AO487-AL487)/AL487)</f>
        <v>-9.402373619625318E-4</v>
      </c>
    </row>
    <row r="488" spans="1:42">
      <c r="A488" s="14">
        <v>44487</v>
      </c>
      <c r="B488" s="1">
        <v>750</v>
      </c>
      <c r="C488" s="1">
        <v>761.75</v>
      </c>
      <c r="D488" s="1">
        <v>745.3</v>
      </c>
      <c r="E488" s="1">
        <v>751.2</v>
      </c>
      <c r="F488" s="1">
        <f>(((E488-B488)/B488)*100)</f>
        <v>0.16000000000000605</v>
      </c>
      <c r="J488" s="14">
        <v>44487</v>
      </c>
      <c r="K488" s="1">
        <v>421.1</v>
      </c>
      <c r="L488" s="1">
        <v>425</v>
      </c>
      <c r="M488" s="1">
        <v>410.5</v>
      </c>
      <c r="N488" s="1">
        <v>411.7</v>
      </c>
      <c r="O488" s="1">
        <f>((N488-K488)/K488)</f>
        <v>-2.2322488720019077E-2</v>
      </c>
      <c r="S488" s="14">
        <v>44487</v>
      </c>
      <c r="T488" s="1">
        <v>3300</v>
      </c>
      <c r="U488" s="1">
        <v>3403.8</v>
      </c>
      <c r="V488" s="1">
        <v>3300</v>
      </c>
      <c r="W488" s="1">
        <v>3329.55</v>
      </c>
      <c r="X488" s="1">
        <f>((W488-T488)/T488)</f>
        <v>8.9545454545455101E-3</v>
      </c>
      <c r="AB488" s="14">
        <v>44487</v>
      </c>
      <c r="AC488" s="1">
        <v>861.05</v>
      </c>
      <c r="AD488" s="1">
        <v>877.4</v>
      </c>
      <c r="AE488" s="1">
        <v>850.7</v>
      </c>
      <c r="AF488" s="1">
        <v>859.6</v>
      </c>
      <c r="AG488" s="1">
        <f>((AF488-AC488)/AC488)</f>
        <v>-1.6839904767434316E-3</v>
      </c>
      <c r="AK488" s="14">
        <v>44487</v>
      </c>
      <c r="AL488" s="1">
        <v>5255.55</v>
      </c>
      <c r="AM488" s="1">
        <v>5265.2</v>
      </c>
      <c r="AN488" s="1">
        <v>5151</v>
      </c>
      <c r="AO488" s="1">
        <v>5201.55</v>
      </c>
      <c r="AP488" s="1">
        <f>((AO488-AL488)/AL488)</f>
        <v>-1.0274852298998202E-2</v>
      </c>
    </row>
    <row r="489" spans="1:42">
      <c r="A489" s="14">
        <v>44483</v>
      </c>
      <c r="B489" s="1">
        <v>750</v>
      </c>
      <c r="C489" s="1">
        <v>759</v>
      </c>
      <c r="D489" s="1">
        <v>745.75</v>
      </c>
      <c r="E489" s="1">
        <v>748.75</v>
      </c>
      <c r="F489" s="1">
        <f>(((E489-B489)/B489)*100)</f>
        <v>-0.16666666666666669</v>
      </c>
      <c r="J489" s="14">
        <v>44483</v>
      </c>
      <c r="K489" s="1">
        <v>430.9</v>
      </c>
      <c r="L489" s="1">
        <v>430.9</v>
      </c>
      <c r="M489" s="1">
        <v>417</v>
      </c>
      <c r="N489" s="1">
        <v>419.9</v>
      </c>
      <c r="O489" s="1">
        <f>((N489-K489)/K489)</f>
        <v>-2.55279647249942E-2</v>
      </c>
      <c r="S489" s="14">
        <v>44483</v>
      </c>
      <c r="T489" s="1">
        <v>3350</v>
      </c>
      <c r="U489" s="1">
        <v>3363.4</v>
      </c>
      <c r="V489" s="1">
        <v>3303.3</v>
      </c>
      <c r="W489" s="1">
        <v>3311.35</v>
      </c>
      <c r="X489" s="1">
        <f>((W489-T489)/T489)</f>
        <v>-1.1537313432835847E-2</v>
      </c>
      <c r="AB489" s="14">
        <v>44483</v>
      </c>
      <c r="AC489" s="1">
        <v>872.55</v>
      </c>
      <c r="AD489" s="1">
        <v>887.35</v>
      </c>
      <c r="AE489" s="1">
        <v>861.05</v>
      </c>
      <c r="AF489" s="1">
        <v>863.4</v>
      </c>
      <c r="AG489" s="1">
        <f>((AF489-AC489)/AC489)</f>
        <v>-1.0486505071342592E-2</v>
      </c>
      <c r="AK489" s="14">
        <v>44483</v>
      </c>
      <c r="AL489" s="1">
        <v>5211</v>
      </c>
      <c r="AM489" s="1">
        <v>5279.55</v>
      </c>
      <c r="AN489" s="1">
        <v>5211</v>
      </c>
      <c r="AO489" s="1">
        <v>5246.15</v>
      </c>
      <c r="AP489" s="1">
        <f>((AO489-AL489)/AL489)</f>
        <v>6.7453463826520127E-3</v>
      </c>
    </row>
    <row r="490" spans="1:42">
      <c r="A490" s="14">
        <v>44482</v>
      </c>
      <c r="B490" s="1">
        <v>748</v>
      </c>
      <c r="C490" s="1">
        <v>754.05</v>
      </c>
      <c r="D490" s="1">
        <v>741.25</v>
      </c>
      <c r="E490" s="1">
        <v>747.45</v>
      </c>
      <c r="F490" s="1">
        <f>(((E490-B490)/B490)*100)</f>
        <v>-7.3529411764699792E-2</v>
      </c>
      <c r="J490" s="14">
        <v>44482</v>
      </c>
      <c r="K490" s="1">
        <v>426.75</v>
      </c>
      <c r="L490" s="1">
        <v>427.5</v>
      </c>
      <c r="M490" s="1">
        <v>420</v>
      </c>
      <c r="N490" s="1">
        <v>421</v>
      </c>
      <c r="O490" s="1">
        <f>((N490-K490)/K490)</f>
        <v>-1.3473930872876391E-2</v>
      </c>
      <c r="S490" s="14">
        <v>44482</v>
      </c>
      <c r="T490" s="1">
        <v>3327.7</v>
      </c>
      <c r="U490" s="1">
        <v>3348.8</v>
      </c>
      <c r="V490" s="1">
        <v>3289.35</v>
      </c>
      <c r="W490" s="1">
        <v>3336.05</v>
      </c>
      <c r="X490" s="1">
        <f>((W490-T490)/T490)</f>
        <v>2.5092406166422345E-3</v>
      </c>
      <c r="AB490" s="14">
        <v>44482</v>
      </c>
      <c r="AC490" s="1">
        <v>856</v>
      </c>
      <c r="AD490" s="1">
        <v>882</v>
      </c>
      <c r="AE490" s="1">
        <v>856</v>
      </c>
      <c r="AF490" s="1">
        <v>869.25</v>
      </c>
      <c r="AG490" s="1">
        <f>((AF490-AC490)/AC490)</f>
        <v>1.5478971962616822E-2</v>
      </c>
      <c r="AK490" s="14">
        <v>44482</v>
      </c>
      <c r="AL490" s="1">
        <v>5295</v>
      </c>
      <c r="AM490" s="1">
        <v>5295</v>
      </c>
      <c r="AN490" s="1">
        <v>5187</v>
      </c>
      <c r="AO490" s="1">
        <v>5195.05</v>
      </c>
      <c r="AP490" s="1">
        <f>((AO490-AL490)/AL490)</f>
        <v>-1.8876298394711957E-2</v>
      </c>
    </row>
    <row r="491" spans="1:42">
      <c r="A491" s="14">
        <v>44481</v>
      </c>
      <c r="B491" s="1">
        <v>747.65</v>
      </c>
      <c r="C491" s="1">
        <v>749.7</v>
      </c>
      <c r="D491" s="1">
        <v>738.5</v>
      </c>
      <c r="E491" s="1">
        <v>744.8</v>
      </c>
      <c r="F491" s="1">
        <f>(((E491-B491)/B491)*100)</f>
        <v>-0.38119440914866887</v>
      </c>
      <c r="J491" s="14">
        <v>44481</v>
      </c>
      <c r="K491" s="1">
        <v>421.2</v>
      </c>
      <c r="L491" s="1">
        <v>423.9</v>
      </c>
      <c r="M491" s="1">
        <v>412.25</v>
      </c>
      <c r="N491" s="1">
        <v>417.8</v>
      </c>
      <c r="O491" s="1">
        <f>((N491-K491)/K491)</f>
        <v>-8.0721747388413524E-3</v>
      </c>
      <c r="S491" s="14">
        <v>44481</v>
      </c>
      <c r="T491" s="1">
        <v>3265.25</v>
      </c>
      <c r="U491" s="1">
        <v>3351</v>
      </c>
      <c r="V491" s="1">
        <v>3253.75</v>
      </c>
      <c r="W491" s="1">
        <v>3315.65</v>
      </c>
      <c r="X491" s="1">
        <f>((W491-T491)/T491)</f>
        <v>1.5435265293622262E-2</v>
      </c>
      <c r="AB491" s="14">
        <v>44481</v>
      </c>
      <c r="AC491" s="1">
        <v>851.25</v>
      </c>
      <c r="AD491" s="1">
        <v>885.75</v>
      </c>
      <c r="AE491" s="1">
        <v>840.3</v>
      </c>
      <c r="AF491" s="1">
        <v>853.2</v>
      </c>
      <c r="AG491" s="1">
        <f>((AF491-AC491)/AC491)</f>
        <v>2.2907488986784676E-3</v>
      </c>
      <c r="AK491" s="14">
        <v>44481</v>
      </c>
      <c r="AL491" s="1">
        <v>5218.05</v>
      </c>
      <c r="AM491" s="1">
        <v>5221.2</v>
      </c>
      <c r="AN491" s="1">
        <v>5175</v>
      </c>
      <c r="AO491" s="1">
        <v>5191.55</v>
      </c>
      <c r="AP491" s="1">
        <f>((AO491-AL491)/AL491)</f>
        <v>-5.0785255028219355E-3</v>
      </c>
    </row>
    <row r="492" spans="1:42">
      <c r="A492" s="14">
        <v>44480</v>
      </c>
      <c r="B492" s="1">
        <v>742.15</v>
      </c>
      <c r="C492" s="1">
        <v>754.25</v>
      </c>
      <c r="D492" s="1">
        <v>740</v>
      </c>
      <c r="E492" s="1">
        <v>742.4</v>
      </c>
      <c r="F492" s="1">
        <f>(((E492-B492)/B492)*100)</f>
        <v>3.3685912551371017E-2</v>
      </c>
      <c r="J492" s="14">
        <v>44480</v>
      </c>
      <c r="K492" s="1">
        <v>413.5</v>
      </c>
      <c r="L492" s="1">
        <v>417.9</v>
      </c>
      <c r="M492" s="1">
        <v>413</v>
      </c>
      <c r="N492" s="1">
        <v>413.65</v>
      </c>
      <c r="O492" s="1">
        <f>((N492-K492)/K492)</f>
        <v>3.6275695284154112E-4</v>
      </c>
      <c r="S492" s="14">
        <v>44480</v>
      </c>
      <c r="T492" s="1">
        <v>3327.15</v>
      </c>
      <c r="U492" s="1">
        <v>3330.9</v>
      </c>
      <c r="V492" s="1">
        <v>3224.95</v>
      </c>
      <c r="W492" s="1">
        <v>3261.15</v>
      </c>
      <c r="X492" s="1">
        <f>((W492-T492)/T492)</f>
        <v>-1.9836797258915288E-2</v>
      </c>
      <c r="AB492" s="14">
        <v>44480</v>
      </c>
      <c r="AC492" s="1">
        <v>854</v>
      </c>
      <c r="AD492" s="1">
        <v>876.3</v>
      </c>
      <c r="AE492" s="1">
        <v>854</v>
      </c>
      <c r="AF492" s="1">
        <v>857</v>
      </c>
      <c r="AG492" s="1">
        <f>((AF492-AC492)/AC492)</f>
        <v>3.5128805620608899E-3</v>
      </c>
      <c r="AK492" s="14">
        <v>44480</v>
      </c>
      <c r="AL492" s="1">
        <v>5374.7</v>
      </c>
      <c r="AM492" s="1">
        <v>5374.7</v>
      </c>
      <c r="AN492" s="1">
        <v>5187.3</v>
      </c>
      <c r="AO492" s="1">
        <v>5190.5</v>
      </c>
      <c r="AP492" s="1">
        <f>((AO492-AL492)/AL492)</f>
        <v>-3.427168027982954E-2</v>
      </c>
    </row>
    <row r="493" spans="1:42">
      <c r="A493" s="14">
        <v>44477</v>
      </c>
      <c r="B493" s="1">
        <v>729.4</v>
      </c>
      <c r="C493" s="1">
        <v>747</v>
      </c>
      <c r="D493" s="1">
        <v>726.05</v>
      </c>
      <c r="E493" s="1">
        <v>738.1</v>
      </c>
      <c r="F493" s="1">
        <f>(((E493-B493)/B493)*100)</f>
        <v>1.1927611735673218</v>
      </c>
      <c r="J493" s="14">
        <v>44477</v>
      </c>
      <c r="K493" s="1">
        <v>411.5</v>
      </c>
      <c r="L493" s="1">
        <v>413.8</v>
      </c>
      <c r="M493" s="1">
        <v>408.85</v>
      </c>
      <c r="N493" s="1">
        <v>411</v>
      </c>
      <c r="O493" s="1">
        <f>((N493-K493)/K493)</f>
        <v>-1.215066828675577E-3</v>
      </c>
      <c r="S493" s="14">
        <v>44477</v>
      </c>
      <c r="T493" s="1">
        <v>3272.75</v>
      </c>
      <c r="U493" s="1">
        <v>3321.7</v>
      </c>
      <c r="V493" s="1">
        <v>3227.15</v>
      </c>
      <c r="W493" s="1">
        <v>3280.35</v>
      </c>
      <c r="X493" s="1">
        <f>((W493-T493)/T493)</f>
        <v>2.3222060957909735E-3</v>
      </c>
      <c r="AB493" s="14">
        <v>44477</v>
      </c>
      <c r="AC493" s="1">
        <v>861.95</v>
      </c>
      <c r="AD493" s="1">
        <v>879.35</v>
      </c>
      <c r="AE493" s="1">
        <v>845.4</v>
      </c>
      <c r="AF493" s="1">
        <v>857.55</v>
      </c>
      <c r="AG493" s="1">
        <f>((AF493-AC493)/AC493)</f>
        <v>-5.1047044492140972E-3</v>
      </c>
      <c r="AK493" s="14">
        <v>44477</v>
      </c>
      <c r="AL493" s="1">
        <v>5220.05</v>
      </c>
      <c r="AM493" s="1">
        <v>5230.05</v>
      </c>
      <c r="AN493" s="1">
        <v>5183.25</v>
      </c>
      <c r="AO493" s="1">
        <v>5213.3999999999996</v>
      </c>
      <c r="AP493" s="1">
        <f>((AO493-AL493)/AL493)</f>
        <v>-1.2739341577189002E-3</v>
      </c>
    </row>
    <row r="494" spans="1:42">
      <c r="A494" s="14">
        <v>44476</v>
      </c>
      <c r="B494" s="1">
        <v>734</v>
      </c>
      <c r="C494" s="1">
        <v>734.5</v>
      </c>
      <c r="D494" s="1">
        <v>723.1</v>
      </c>
      <c r="E494" s="1">
        <v>727.65</v>
      </c>
      <c r="F494" s="1">
        <f>(((E494-B494)/B494)*100)</f>
        <v>-0.86512261580381777</v>
      </c>
      <c r="J494" s="14">
        <v>44476</v>
      </c>
      <c r="K494" s="1">
        <v>419.95</v>
      </c>
      <c r="L494" s="1">
        <v>419.95</v>
      </c>
      <c r="M494" s="1">
        <v>411</v>
      </c>
      <c r="N494" s="1">
        <v>411.6</v>
      </c>
      <c r="O494" s="1">
        <f>((N494-K494)/K494)</f>
        <v>-1.9883319442790728E-2</v>
      </c>
      <c r="S494" s="14">
        <v>44476</v>
      </c>
      <c r="T494" s="1">
        <v>3223.6</v>
      </c>
      <c r="U494" s="1">
        <v>3253.85</v>
      </c>
      <c r="V494" s="1">
        <v>3183</v>
      </c>
      <c r="W494" s="1">
        <v>3240.5</v>
      </c>
      <c r="X494" s="1">
        <f>((W494-T494)/T494)</f>
        <v>5.2425859287753103E-3</v>
      </c>
      <c r="AB494" s="14">
        <v>44476</v>
      </c>
      <c r="AC494" s="1">
        <v>870</v>
      </c>
      <c r="AD494" s="1">
        <v>878</v>
      </c>
      <c r="AE494" s="1">
        <v>841.5</v>
      </c>
      <c r="AF494" s="1">
        <v>856.85</v>
      </c>
      <c r="AG494" s="1">
        <f>((AF494-AC494)/AC494)</f>
        <v>-1.5114942528735607E-2</v>
      </c>
      <c r="AK494" s="14">
        <v>44476</v>
      </c>
      <c r="AL494" s="1">
        <v>5213.5</v>
      </c>
      <c r="AM494" s="1">
        <v>5249.45</v>
      </c>
      <c r="AN494" s="1">
        <v>5188.05</v>
      </c>
      <c r="AO494" s="1">
        <v>5195.7</v>
      </c>
      <c r="AP494" s="1">
        <f>((AO494-AL494)/AL494)</f>
        <v>-3.4142131006042356E-3</v>
      </c>
    </row>
    <row r="495" spans="1:42">
      <c r="A495" s="14">
        <v>44475</v>
      </c>
      <c r="B495" s="1">
        <v>719</v>
      </c>
      <c r="C495" s="1">
        <v>744.3</v>
      </c>
      <c r="D495" s="1">
        <v>717.15</v>
      </c>
      <c r="E495" s="1">
        <v>728.1</v>
      </c>
      <c r="F495" s="1">
        <f>(((E495-B495)/B495)*100)</f>
        <v>1.2656467315716304</v>
      </c>
      <c r="J495" s="14">
        <v>44475</v>
      </c>
      <c r="K495" s="1">
        <v>427.4</v>
      </c>
      <c r="L495" s="1">
        <v>428.6</v>
      </c>
      <c r="M495" s="1">
        <v>410.65</v>
      </c>
      <c r="N495" s="1">
        <v>416.15</v>
      </c>
      <c r="O495" s="1">
        <f>((N495-K495)/K495)</f>
        <v>-2.6321946654188116E-2</v>
      </c>
      <c r="S495" s="14">
        <v>44475</v>
      </c>
      <c r="T495" s="1">
        <v>3190</v>
      </c>
      <c r="U495" s="1">
        <v>3223.5</v>
      </c>
      <c r="V495" s="1">
        <v>3150</v>
      </c>
      <c r="W495" s="1">
        <v>3186.05</v>
      </c>
      <c r="X495" s="1">
        <f>((W495-T495)/T495)</f>
        <v>-1.2382445141065261E-3</v>
      </c>
      <c r="AB495" s="14">
        <v>44475</v>
      </c>
      <c r="AC495" s="1">
        <v>828.2</v>
      </c>
      <c r="AD495" s="1">
        <v>864.5</v>
      </c>
      <c r="AE495" s="1">
        <v>828.2</v>
      </c>
      <c r="AF495" s="1">
        <v>854.8</v>
      </c>
      <c r="AG495" s="1">
        <f>((AF495-AC495)/AC495)</f>
        <v>3.2117845930934447E-2</v>
      </c>
      <c r="AK495" s="14">
        <v>44475</v>
      </c>
      <c r="AL495" s="1">
        <v>5250</v>
      </c>
      <c r="AM495" s="1">
        <v>5259</v>
      </c>
      <c r="AN495" s="1">
        <v>5180.8500000000004</v>
      </c>
      <c r="AO495" s="1">
        <v>5187.2</v>
      </c>
      <c r="AP495" s="1">
        <f>((AO495-AL495)/AL495)</f>
        <v>-1.1961904761904797E-2</v>
      </c>
    </row>
    <row r="496" spans="1:42">
      <c r="A496" s="14">
        <v>44474</v>
      </c>
      <c r="B496" s="1">
        <v>702.85</v>
      </c>
      <c r="C496" s="1">
        <v>719.45</v>
      </c>
      <c r="D496" s="1">
        <v>701.05</v>
      </c>
      <c r="E496" s="1">
        <v>714.9</v>
      </c>
      <c r="F496" s="1">
        <f>(((E496-B496)/B496)*100)</f>
        <v>1.7144483175641965</v>
      </c>
      <c r="J496" s="14">
        <v>44474</v>
      </c>
      <c r="K496" s="1">
        <v>407.65</v>
      </c>
      <c r="L496" s="1">
        <v>420</v>
      </c>
      <c r="M496" s="1">
        <v>404</v>
      </c>
      <c r="N496" s="1">
        <v>418.85</v>
      </c>
      <c r="O496" s="1">
        <f>((N496-K496)/K496)</f>
        <v>2.7474549245676553E-2</v>
      </c>
      <c r="S496" s="14">
        <v>44474</v>
      </c>
      <c r="T496" s="1">
        <v>3157.7</v>
      </c>
      <c r="U496" s="1">
        <v>3215.15</v>
      </c>
      <c r="V496" s="1">
        <v>3134.9</v>
      </c>
      <c r="W496" s="1">
        <v>3175.75</v>
      </c>
      <c r="X496" s="1">
        <f>((W496-T496)/T496)</f>
        <v>5.7161858314596645E-3</v>
      </c>
      <c r="AB496" s="14">
        <v>44474</v>
      </c>
      <c r="AC496" s="1">
        <v>798.7</v>
      </c>
      <c r="AD496" s="1">
        <v>829.95</v>
      </c>
      <c r="AE496" s="1">
        <v>798.7</v>
      </c>
      <c r="AF496" s="1">
        <v>826.95</v>
      </c>
      <c r="AG496" s="1">
        <f>((AF496-AC496)/AC496)</f>
        <v>3.5369976211343433E-2</v>
      </c>
      <c r="AK496" s="14">
        <v>44474</v>
      </c>
      <c r="AL496" s="1">
        <v>5260.05</v>
      </c>
      <c r="AM496" s="1">
        <v>5286.9</v>
      </c>
      <c r="AN496" s="1">
        <v>5202.05</v>
      </c>
      <c r="AO496" s="1">
        <v>5215.25</v>
      </c>
      <c r="AP496" s="1">
        <f>((AO496-AL496)/AL496)</f>
        <v>-8.5170293058051127E-3</v>
      </c>
    </row>
    <row r="497" spans="1:42">
      <c r="A497" s="14">
        <v>44473</v>
      </c>
      <c r="B497" s="1">
        <v>715</v>
      </c>
      <c r="C497" s="1">
        <v>719</v>
      </c>
      <c r="D497" s="1">
        <v>694.05</v>
      </c>
      <c r="E497" s="1">
        <v>702.85</v>
      </c>
      <c r="F497" s="1">
        <f>(((E497-B497)/B497)*100)</f>
        <v>-1.6993006993006963</v>
      </c>
      <c r="J497" s="14">
        <v>44473</v>
      </c>
      <c r="K497" s="1">
        <v>400</v>
      </c>
      <c r="L497" s="1">
        <v>406.45</v>
      </c>
      <c r="M497" s="1">
        <v>399.5</v>
      </c>
      <c r="N497" s="1">
        <v>402.75</v>
      </c>
      <c r="O497" s="1">
        <f>((N497-K497)/K497)</f>
        <v>6.875E-3</v>
      </c>
      <c r="S497" s="14">
        <v>44473</v>
      </c>
      <c r="T497" s="1">
        <v>3104</v>
      </c>
      <c r="U497" s="1">
        <v>3202.8</v>
      </c>
      <c r="V497" s="1">
        <v>3094</v>
      </c>
      <c r="W497" s="1">
        <v>3164.1</v>
      </c>
      <c r="X497" s="1">
        <f>((W497-T497)/T497)</f>
        <v>1.9362113402061825E-2</v>
      </c>
      <c r="AB497" s="14">
        <v>44473</v>
      </c>
      <c r="AC497" s="1">
        <v>803</v>
      </c>
      <c r="AD497" s="1">
        <v>811.2</v>
      </c>
      <c r="AE497" s="1">
        <v>798.15</v>
      </c>
      <c r="AF497" s="1">
        <v>801.5</v>
      </c>
      <c r="AG497" s="1">
        <f>((AF497-AC497)/AC497)</f>
        <v>-1.8679950186799503E-3</v>
      </c>
      <c r="AK497" s="14">
        <v>44473</v>
      </c>
      <c r="AL497" s="1">
        <v>5295</v>
      </c>
      <c r="AM497" s="1">
        <v>5350</v>
      </c>
      <c r="AN497" s="1">
        <v>5236.6499999999996</v>
      </c>
      <c r="AO497" s="1">
        <v>5252.85</v>
      </c>
      <c r="AP497" s="1">
        <f>((AO497-AL497)/AL497)</f>
        <v>-7.9603399433427081E-3</v>
      </c>
    </row>
    <row r="498" spans="1:42">
      <c r="A498" s="14">
        <v>44470</v>
      </c>
      <c r="B498" s="1">
        <v>704.25</v>
      </c>
      <c r="C498" s="1">
        <v>714.15</v>
      </c>
      <c r="D498" s="1">
        <v>698.15</v>
      </c>
      <c r="E498" s="1">
        <v>712.95</v>
      </c>
      <c r="F498" s="1">
        <f>(((E498-B498)/B498)*100)</f>
        <v>1.2353567625133184</v>
      </c>
      <c r="J498" s="14">
        <v>44470</v>
      </c>
      <c r="K498" s="1">
        <v>405.95</v>
      </c>
      <c r="L498" s="1">
        <v>405.95</v>
      </c>
      <c r="M498" s="1">
        <v>396</v>
      </c>
      <c r="N498" s="1">
        <v>397.35</v>
      </c>
      <c r="O498" s="1">
        <f>((N498-K498)/K498)</f>
        <v>-2.1184874984603932E-2</v>
      </c>
      <c r="S498" s="14">
        <v>44470</v>
      </c>
      <c r="T498" s="1">
        <v>3170</v>
      </c>
      <c r="U498" s="1">
        <v>3178.75</v>
      </c>
      <c r="V498" s="1">
        <v>3091</v>
      </c>
      <c r="W498" s="1">
        <v>3104.85</v>
      </c>
      <c r="X498" s="1">
        <f>((W498-T498)/T498)</f>
        <v>-2.0552050473186149E-2</v>
      </c>
      <c r="AB498" s="14">
        <v>44470</v>
      </c>
      <c r="AC498" s="1">
        <v>795</v>
      </c>
      <c r="AD498" s="1">
        <v>802</v>
      </c>
      <c r="AE498" s="1">
        <v>788.25</v>
      </c>
      <c r="AF498" s="1">
        <v>798.95</v>
      </c>
      <c r="AG498" s="1">
        <f>((AF498-AC498)/AC498)</f>
        <v>4.9685534591195537E-3</v>
      </c>
      <c r="AK498" s="14">
        <v>44470</v>
      </c>
      <c r="AL498" s="1">
        <v>5298.25</v>
      </c>
      <c r="AM498" s="1">
        <v>5319.5</v>
      </c>
      <c r="AN498" s="1">
        <v>5270</v>
      </c>
      <c r="AO498" s="1">
        <v>5277.25</v>
      </c>
      <c r="AP498" s="1">
        <f>((AO498-AL498)/AL498)</f>
        <v>-3.9635728778370212E-3</v>
      </c>
    </row>
    <row r="499" spans="1:42">
      <c r="A499" s="14">
        <v>44469</v>
      </c>
      <c r="B499" s="1">
        <v>717</v>
      </c>
      <c r="C499" s="1">
        <v>719.5</v>
      </c>
      <c r="D499" s="1">
        <v>706.15</v>
      </c>
      <c r="E499" s="1">
        <v>707.75</v>
      </c>
      <c r="F499" s="1">
        <f>(((E499-B499)/B499)*100)</f>
        <v>-1.290097629009763</v>
      </c>
      <c r="J499" s="14">
        <v>44469</v>
      </c>
      <c r="K499" s="1">
        <v>408.95</v>
      </c>
      <c r="L499" s="1">
        <v>408.95</v>
      </c>
      <c r="M499" s="1">
        <v>401.75</v>
      </c>
      <c r="N499" s="1">
        <v>402.4</v>
      </c>
      <c r="O499" s="1">
        <f>((N499-K499)/K499)</f>
        <v>-1.6016627949627122E-2</v>
      </c>
      <c r="S499" s="14">
        <v>44469</v>
      </c>
      <c r="T499" s="1">
        <v>3257.95</v>
      </c>
      <c r="U499" s="1">
        <v>3270</v>
      </c>
      <c r="V499" s="1">
        <v>3142.55</v>
      </c>
      <c r="W499" s="1">
        <v>3179.4</v>
      </c>
      <c r="X499" s="1">
        <f>((W499-T499)/T499)</f>
        <v>-2.4110253380192983E-2</v>
      </c>
      <c r="AB499" s="14">
        <v>44469</v>
      </c>
      <c r="AC499" s="1">
        <v>797</v>
      </c>
      <c r="AD499" s="1">
        <v>807.6</v>
      </c>
      <c r="AE499" s="1">
        <v>792</v>
      </c>
      <c r="AF499" s="1">
        <v>794.85</v>
      </c>
      <c r="AG499" s="1">
        <f>((AF499-AC499)/AC499)</f>
        <v>-2.6976160602258186E-3</v>
      </c>
      <c r="AK499" s="14">
        <v>44469</v>
      </c>
      <c r="AL499" s="1">
        <v>5289.05</v>
      </c>
      <c r="AM499" s="1">
        <v>5344.9</v>
      </c>
      <c r="AN499" s="1">
        <v>5255.55</v>
      </c>
      <c r="AO499" s="1">
        <v>5296.6</v>
      </c>
      <c r="AP499" s="1">
        <f>((AO499-AL499)/AL499)</f>
        <v>1.4274775243191464E-3</v>
      </c>
    </row>
  </sheetData>
  <mergeCells count="6">
    <mergeCell ref="A1:H1"/>
    <mergeCell ref="J1:Q1"/>
    <mergeCell ref="S1:Z1"/>
    <mergeCell ref="AB1:AI1"/>
    <mergeCell ref="AK1:AR1"/>
    <mergeCell ref="AT1:AU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K7" sqref="K7"/>
    </sheetView>
  </sheetViews>
  <sheetFormatPr defaultRowHeight="14.4"/>
  <cols>
    <col min="1" max="1" width="29.88671875" bestFit="1" customWidth="1"/>
    <col min="2" max="2" width="23.88671875" bestFit="1" customWidth="1"/>
    <col min="3" max="3" width="12" bestFit="1" customWidth="1"/>
    <col min="4" max="4" width="28.88671875" bestFit="1" customWidth="1"/>
    <col min="5" max="5" width="20.88671875" bestFit="1" customWidth="1"/>
    <col min="6" max="6" width="12.6640625" bestFit="1" customWidth="1"/>
  </cols>
  <sheetData>
    <row r="1" spans="1:14" ht="29.4">
      <c r="A1" s="41" t="s">
        <v>62</v>
      </c>
      <c r="B1" s="41"/>
      <c r="C1" s="41"/>
      <c r="D1" s="42" t="s">
        <v>63</v>
      </c>
      <c r="E1" s="42"/>
      <c r="F1" s="42"/>
    </row>
    <row r="2" spans="1:14">
      <c r="A2" s="43"/>
      <c r="B2" s="43"/>
      <c r="C2" s="43"/>
      <c r="D2" s="44"/>
      <c r="E2" s="44"/>
      <c r="F2" s="44"/>
    </row>
    <row r="3" spans="1:14">
      <c r="A3" s="43" t="s">
        <v>9</v>
      </c>
      <c r="B3" s="43" t="s">
        <v>6</v>
      </c>
      <c r="C3" s="43"/>
      <c r="D3" s="44" t="s">
        <v>52</v>
      </c>
      <c r="E3" s="44" t="s">
        <v>29</v>
      </c>
      <c r="F3" s="44"/>
    </row>
    <row r="4" spans="1:14">
      <c r="A4" s="43">
        <v>-6.0886315215224985E-3</v>
      </c>
      <c r="B4" s="43">
        <v>195.20010641700279</v>
      </c>
      <c r="C4" s="43"/>
      <c r="D4" s="44">
        <v>-6.6985704381758708</v>
      </c>
      <c r="E4" s="44">
        <v>37.445795007076271</v>
      </c>
      <c r="F4" s="44"/>
    </row>
    <row r="5" spans="1:14">
      <c r="A5" s="43"/>
      <c r="B5" s="43"/>
      <c r="C5" s="43"/>
      <c r="D5" s="44"/>
      <c r="E5" s="44"/>
      <c r="F5" s="44"/>
    </row>
    <row r="6" spans="1:14">
      <c r="A6" s="43" t="s">
        <v>34</v>
      </c>
      <c r="B6" s="43" t="s">
        <v>17</v>
      </c>
      <c r="C6" s="43" t="s">
        <v>18</v>
      </c>
      <c r="D6" s="44" t="s">
        <v>53</v>
      </c>
      <c r="E6" s="44" t="s">
        <v>59</v>
      </c>
      <c r="F6" s="44" t="s">
        <v>28</v>
      </c>
    </row>
    <row r="7" spans="1:14" ht="15" thickBot="1">
      <c r="A7" s="43">
        <v>-2.7085290784597094E-2</v>
      </c>
      <c r="B7" s="43">
        <v>1.3297386391808765E-5</v>
      </c>
      <c r="C7" s="43">
        <v>0.24845289454599256</v>
      </c>
      <c r="D7" s="44" t="s">
        <v>54</v>
      </c>
      <c r="E7" s="44">
        <v>-24.879178985950713</v>
      </c>
      <c r="F7" s="44">
        <v>-1.9839403421803556</v>
      </c>
    </row>
    <row r="8" spans="1:14" ht="15" thickBot="1">
      <c r="A8" s="43" t="s">
        <v>35</v>
      </c>
      <c r="B8" s="45" t="s">
        <v>56</v>
      </c>
      <c r="C8" s="43"/>
      <c r="D8" s="44">
        <v>-0.86658083042195477</v>
      </c>
      <c r="E8" s="44" t="s">
        <v>64</v>
      </c>
      <c r="F8" s="44"/>
    </row>
    <row r="9" spans="1:14" ht="15" thickBot="1">
      <c r="A9" s="43">
        <v>-2.7992511167579393E-3</v>
      </c>
      <c r="B9" s="45">
        <v>-7.6812205869500207</v>
      </c>
      <c r="C9" s="43"/>
      <c r="D9" s="44" t="s">
        <v>55</v>
      </c>
      <c r="E9" s="44">
        <v>-5.5901173769359316</v>
      </c>
      <c r="F9" s="44"/>
    </row>
    <row r="10" spans="1:14">
      <c r="A10" s="43"/>
      <c r="B10" s="43"/>
      <c r="C10" s="43"/>
      <c r="D10" s="44">
        <v>0.17902306795139444</v>
      </c>
      <c r="E10" s="44"/>
      <c r="F10" s="44"/>
    </row>
    <row r="11" spans="1:14">
      <c r="A11" s="43" t="s">
        <v>38</v>
      </c>
      <c r="B11" s="43"/>
      <c r="C11" s="43"/>
      <c r="D11" s="44" t="s">
        <v>38</v>
      </c>
      <c r="E11" s="44"/>
      <c r="F11" s="44"/>
    </row>
    <row r="12" spans="1:14">
      <c r="A12" s="43">
        <v>-97.692028985507235</v>
      </c>
      <c r="B12" s="43"/>
      <c r="C12" s="43"/>
      <c r="D12" s="44">
        <v>-97.830750893921333</v>
      </c>
      <c r="E12" s="44"/>
      <c r="F12" s="44"/>
    </row>
    <row r="13" spans="1:14">
      <c r="A13" s="46"/>
      <c r="B13" s="46"/>
      <c r="C13" s="46"/>
      <c r="D13" s="46"/>
      <c r="E13" s="46"/>
      <c r="F13" s="46"/>
    </row>
    <row r="14" spans="1:14">
      <c r="A14" s="33" t="s">
        <v>65</v>
      </c>
      <c r="B14" s="33"/>
      <c r="C14" s="33"/>
      <c r="D14" s="33"/>
      <c r="E14" s="33"/>
      <c r="F14" s="34"/>
      <c r="G14" s="34"/>
      <c r="H14" s="34"/>
      <c r="I14" s="34"/>
      <c r="J14" s="34"/>
      <c r="K14" s="34"/>
      <c r="L14" s="34"/>
      <c r="M14" s="34"/>
      <c r="N14" s="34"/>
    </row>
    <row r="15" spans="1:14">
      <c r="A15" s="34"/>
      <c r="B15" s="34"/>
      <c r="C15" s="34"/>
      <c r="D15" s="34"/>
      <c r="E15" s="34"/>
      <c r="F15" s="34"/>
      <c r="G15" s="34"/>
      <c r="H15" s="34"/>
      <c r="I15" s="34"/>
      <c r="J15" s="34"/>
      <c r="K15" s="34"/>
      <c r="L15" s="34"/>
      <c r="M15" s="34"/>
      <c r="N15" s="34"/>
    </row>
    <row r="16" spans="1:14">
      <c r="A16" s="34"/>
      <c r="B16" s="35" t="s">
        <v>66</v>
      </c>
      <c r="C16" s="35"/>
      <c r="D16" s="35"/>
      <c r="E16" s="35"/>
      <c r="F16" s="35"/>
      <c r="G16" s="35"/>
      <c r="H16" s="35"/>
      <c r="I16" s="35"/>
      <c r="J16" s="34"/>
      <c r="K16" s="34"/>
      <c r="L16" s="34"/>
      <c r="M16" s="34"/>
      <c r="N16" s="34"/>
    </row>
    <row r="17" spans="1:14">
      <c r="A17" s="34"/>
      <c r="B17" s="36"/>
      <c r="C17" s="36"/>
      <c r="D17" s="34"/>
      <c r="E17" s="34"/>
      <c r="F17" s="34"/>
      <c r="G17" s="34"/>
      <c r="H17" s="34"/>
      <c r="I17" s="34"/>
      <c r="J17" s="34"/>
      <c r="K17" s="34"/>
      <c r="L17" s="34"/>
      <c r="M17" s="34"/>
      <c r="N17" s="34"/>
    </row>
    <row r="18" spans="1:14">
      <c r="A18" s="34"/>
      <c r="B18" s="36"/>
      <c r="C18" s="37" t="s">
        <v>67</v>
      </c>
      <c r="D18" s="37"/>
      <c r="E18" s="37"/>
      <c r="F18" s="37"/>
      <c r="G18" s="37"/>
      <c r="H18" s="37"/>
      <c r="I18" s="37"/>
      <c r="J18" s="37"/>
      <c r="K18" s="37"/>
      <c r="L18" s="37"/>
      <c r="M18" s="37"/>
      <c r="N18" s="37"/>
    </row>
    <row r="19" spans="1:14">
      <c r="A19" s="34"/>
      <c r="B19" s="34"/>
      <c r="C19" s="37" t="s">
        <v>68</v>
      </c>
      <c r="D19" s="37"/>
      <c r="E19" s="37"/>
      <c r="F19" s="37"/>
      <c r="G19" s="37"/>
      <c r="H19" s="37"/>
      <c r="I19" s="37"/>
      <c r="J19" s="37"/>
      <c r="K19" s="37"/>
      <c r="L19" s="37"/>
      <c r="M19" s="37"/>
      <c r="N19" s="37"/>
    </row>
    <row r="20" spans="1:14">
      <c r="A20" s="34"/>
      <c r="B20" s="34"/>
      <c r="C20" s="34"/>
      <c r="D20" s="34"/>
      <c r="E20" s="34"/>
      <c r="F20" s="34"/>
      <c r="G20" s="34"/>
      <c r="H20" s="34"/>
      <c r="I20" s="34"/>
      <c r="J20" s="34"/>
      <c r="K20" s="34"/>
      <c r="L20" s="34"/>
      <c r="M20" s="34"/>
      <c r="N20" s="34"/>
    </row>
    <row r="21" spans="1:14">
      <c r="A21" s="38" t="s">
        <v>69</v>
      </c>
      <c r="B21" s="38"/>
      <c r="C21" s="38"/>
      <c r="D21" s="38"/>
      <c r="E21" s="38"/>
      <c r="F21" s="38"/>
      <c r="G21" s="38"/>
      <c r="H21" s="38"/>
      <c r="I21" s="38"/>
      <c r="J21" s="38"/>
      <c r="K21" s="34"/>
      <c r="L21" s="34"/>
      <c r="M21" s="34"/>
      <c r="N21" s="34"/>
    </row>
    <row r="22" spans="1:14" ht="15" customHeight="1">
      <c r="A22" s="39" t="s">
        <v>70</v>
      </c>
      <c r="B22" s="39"/>
      <c r="C22" s="39"/>
      <c r="D22" s="39"/>
      <c r="E22" s="39"/>
      <c r="F22" s="39"/>
      <c r="G22" s="39"/>
      <c r="H22" s="39"/>
      <c r="I22" s="39"/>
      <c r="J22" s="39"/>
      <c r="K22" s="34"/>
      <c r="L22" s="34"/>
      <c r="M22" s="34"/>
      <c r="N22" s="34"/>
    </row>
    <row r="23" spans="1:14" ht="15" customHeight="1">
      <c r="A23" s="40" t="s">
        <v>71</v>
      </c>
      <c r="B23" s="40"/>
      <c r="C23" s="40"/>
      <c r="D23" s="40"/>
      <c r="E23" s="40"/>
      <c r="F23" s="40"/>
      <c r="G23" s="40"/>
      <c r="H23" s="40"/>
      <c r="I23" s="40"/>
      <c r="J23" s="40"/>
      <c r="K23" s="34"/>
      <c r="L23" s="34"/>
      <c r="M23" s="34"/>
      <c r="N23" s="34"/>
    </row>
    <row r="24" spans="1:14" ht="15" customHeight="1">
      <c r="A24" s="40" t="s">
        <v>72</v>
      </c>
      <c r="B24" s="40"/>
      <c r="C24" s="40"/>
      <c r="D24" s="40"/>
      <c r="E24" s="40"/>
      <c r="F24" s="40"/>
      <c r="G24" s="40"/>
      <c r="H24" s="40"/>
      <c r="I24" s="40"/>
      <c r="J24" s="40"/>
      <c r="K24" s="34"/>
      <c r="L24" s="34"/>
      <c r="M24" s="34"/>
      <c r="N24" s="34"/>
    </row>
  </sheetData>
  <mergeCells count="10">
    <mergeCell ref="C18:N18"/>
    <mergeCell ref="C19:N19"/>
    <mergeCell ref="A21:J21"/>
    <mergeCell ref="A22:J22"/>
    <mergeCell ref="A23:J23"/>
    <mergeCell ref="A24:J24"/>
    <mergeCell ref="A1:C1"/>
    <mergeCell ref="D1:F1"/>
    <mergeCell ref="A14:E14"/>
    <mergeCell ref="B16:I1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6"/>
  <sheetViews>
    <sheetView topLeftCell="A13" zoomScale="82" zoomScaleNormal="82" workbookViewId="0">
      <selection activeCell="E3" sqref="E3:W3"/>
    </sheetView>
  </sheetViews>
  <sheetFormatPr defaultRowHeight="14.4"/>
  <sheetData>
    <row r="1" spans="1:26" ht="18" customHeight="1">
      <c r="A1" s="106" t="s">
        <v>90</v>
      </c>
      <c r="B1" s="106"/>
      <c r="C1" s="106"/>
      <c r="D1" s="87" t="s">
        <v>120</v>
      </c>
      <c r="E1" s="87"/>
      <c r="F1" s="87"/>
      <c r="G1" s="87"/>
      <c r="H1" s="87"/>
      <c r="I1" s="87"/>
      <c r="J1" s="87"/>
      <c r="K1" s="87"/>
      <c r="L1" s="87"/>
      <c r="M1" s="87"/>
      <c r="N1" s="87"/>
      <c r="O1" s="87"/>
      <c r="P1" s="87"/>
      <c r="Q1" s="87"/>
      <c r="R1" s="87"/>
      <c r="S1" s="87"/>
      <c r="T1" s="87"/>
      <c r="U1" s="87"/>
      <c r="V1" s="87"/>
      <c r="W1" s="87"/>
      <c r="X1" s="59"/>
      <c r="Y1" s="59"/>
      <c r="Z1" s="59"/>
    </row>
    <row r="2" spans="1:26" ht="15.6">
      <c r="A2" s="106"/>
      <c r="B2" s="106"/>
      <c r="C2" s="106"/>
      <c r="D2" s="87" t="s">
        <v>121</v>
      </c>
      <c r="E2" s="87"/>
      <c r="F2" s="87"/>
      <c r="G2" s="87"/>
      <c r="H2" s="87"/>
      <c r="I2" s="87"/>
      <c r="J2" s="87"/>
      <c r="K2" s="87"/>
      <c r="L2" s="87"/>
      <c r="M2" s="87"/>
      <c r="N2" s="87"/>
      <c r="O2" s="87"/>
      <c r="P2" s="87"/>
      <c r="Q2" s="87"/>
      <c r="R2" s="87"/>
      <c r="S2" s="87"/>
      <c r="T2" s="87"/>
      <c r="U2" s="87"/>
      <c r="V2" s="87"/>
      <c r="W2" s="87"/>
      <c r="X2" s="59"/>
      <c r="Y2" s="59"/>
      <c r="Z2" s="59"/>
    </row>
    <row r="3" spans="1:26" ht="23.4" customHeight="1">
      <c r="A3" s="109" t="s">
        <v>95</v>
      </c>
      <c r="B3" s="109"/>
      <c r="C3" s="109"/>
      <c r="D3" s="108">
        <v>0</v>
      </c>
      <c r="E3" s="88"/>
      <c r="F3" s="88"/>
      <c r="G3" s="88"/>
      <c r="H3" s="88"/>
      <c r="I3" s="88"/>
      <c r="J3" s="88"/>
      <c r="K3" s="88"/>
      <c r="L3" s="88"/>
      <c r="M3" s="88"/>
      <c r="N3" s="88"/>
      <c r="O3" s="88"/>
      <c r="P3" s="88"/>
      <c r="Q3" s="88"/>
      <c r="R3" s="88"/>
      <c r="S3" s="88"/>
      <c r="T3" s="88"/>
      <c r="U3" s="88"/>
      <c r="V3" s="88"/>
      <c r="W3" s="88"/>
      <c r="X3" s="9"/>
      <c r="Y3" s="9"/>
      <c r="Z3" s="9"/>
    </row>
    <row r="4" spans="1:26" ht="21" customHeight="1">
      <c r="A4" s="109"/>
      <c r="B4" s="109"/>
      <c r="C4" s="109"/>
      <c r="D4" s="108"/>
      <c r="E4" s="89"/>
      <c r="F4" s="89"/>
      <c r="G4" s="89"/>
      <c r="H4" s="89"/>
      <c r="I4" s="89"/>
      <c r="J4" s="89"/>
      <c r="K4" s="89"/>
      <c r="L4" s="89"/>
      <c r="M4" s="89"/>
      <c r="N4" s="89"/>
      <c r="O4" s="89"/>
      <c r="P4" s="89"/>
      <c r="Q4" s="89"/>
      <c r="R4" s="89"/>
      <c r="S4" s="89"/>
      <c r="T4" s="89"/>
      <c r="U4" s="89"/>
      <c r="V4" s="89"/>
      <c r="W4" s="89"/>
      <c r="X4" s="9"/>
      <c r="Y4" s="9"/>
      <c r="Z4" s="9"/>
    </row>
    <row r="5" spans="1:26" ht="17.399999999999999">
      <c r="A5" s="83" t="s">
        <v>122</v>
      </c>
      <c r="B5" s="90"/>
      <c r="C5" s="99"/>
      <c r="D5" s="99"/>
      <c r="E5" s="99"/>
      <c r="F5" s="99"/>
      <c r="G5" s="99"/>
      <c r="H5" s="99"/>
      <c r="I5" s="99"/>
      <c r="J5" s="99"/>
      <c r="K5" s="99"/>
      <c r="L5" s="99"/>
      <c r="M5" s="99"/>
      <c r="N5" s="99"/>
      <c r="O5" s="99"/>
      <c r="P5" s="99"/>
      <c r="Q5" s="99"/>
      <c r="R5" s="99"/>
      <c r="S5" s="99"/>
      <c r="T5" s="99"/>
      <c r="U5" s="99"/>
      <c r="V5" s="99"/>
      <c r="W5" s="99"/>
      <c r="X5" s="100"/>
      <c r="Y5" s="100"/>
      <c r="Z5" s="100"/>
    </row>
    <row r="6" spans="1:26" ht="15.6">
      <c r="A6" s="91" t="s">
        <v>91</v>
      </c>
      <c r="B6" s="91"/>
      <c r="C6" s="99"/>
      <c r="D6" s="99"/>
      <c r="E6" s="99"/>
      <c r="F6" s="99"/>
      <c r="G6" s="99"/>
      <c r="H6" s="99"/>
      <c r="I6" s="99"/>
      <c r="J6" s="99"/>
      <c r="K6" s="99"/>
      <c r="L6" s="99"/>
      <c r="M6" s="99"/>
      <c r="N6" s="99"/>
      <c r="O6" s="99"/>
      <c r="P6" s="99"/>
      <c r="Q6" s="99"/>
      <c r="R6" s="99"/>
      <c r="S6" s="99"/>
      <c r="T6" s="99"/>
      <c r="U6" s="99"/>
      <c r="V6" s="99"/>
      <c r="W6" s="99"/>
      <c r="X6" s="100"/>
      <c r="Y6" s="100"/>
      <c r="Z6" s="100"/>
    </row>
    <row r="7" spans="1:26" ht="15.6">
      <c r="A7" s="91" t="s">
        <v>92</v>
      </c>
      <c r="B7" s="91"/>
      <c r="C7" s="99"/>
      <c r="D7" s="99"/>
      <c r="E7" s="99"/>
      <c r="F7" s="99"/>
      <c r="G7" s="99"/>
      <c r="H7" s="99"/>
      <c r="I7" s="99"/>
      <c r="J7" s="99"/>
      <c r="K7" s="99"/>
      <c r="L7" s="99"/>
      <c r="M7" s="99"/>
      <c r="N7" s="99"/>
      <c r="O7" s="99"/>
      <c r="P7" s="99"/>
      <c r="Q7" s="99"/>
      <c r="R7" s="99"/>
      <c r="S7" s="99"/>
      <c r="T7" s="99"/>
      <c r="U7" s="99"/>
      <c r="V7" s="99"/>
      <c r="W7" s="99"/>
      <c r="X7" s="100"/>
      <c r="Y7" s="100"/>
      <c r="Z7" s="100"/>
    </row>
    <row r="8" spans="1:26" ht="15.6">
      <c r="A8" s="91" t="s">
        <v>93</v>
      </c>
      <c r="B8" s="91"/>
      <c r="C8" s="99"/>
      <c r="D8" s="99"/>
      <c r="E8" s="99"/>
      <c r="F8" s="99"/>
      <c r="G8" s="99"/>
      <c r="H8" s="99"/>
      <c r="I8" s="99"/>
      <c r="J8" s="99"/>
      <c r="K8" s="99"/>
      <c r="L8" s="99"/>
      <c r="M8" s="99"/>
      <c r="N8" s="99"/>
      <c r="O8" s="99"/>
      <c r="P8" s="99"/>
      <c r="Q8" s="99"/>
      <c r="R8" s="99"/>
      <c r="S8" s="99"/>
      <c r="T8" s="99"/>
      <c r="U8" s="99"/>
      <c r="V8" s="99"/>
      <c r="W8" s="99"/>
      <c r="X8" s="100"/>
      <c r="Y8" s="100"/>
      <c r="Z8" s="100"/>
    </row>
    <row r="9" spans="1:26" ht="15.6">
      <c r="A9" s="91" t="s">
        <v>94</v>
      </c>
      <c r="B9" s="91"/>
      <c r="C9" s="99"/>
      <c r="D9" s="99"/>
      <c r="E9" s="99"/>
      <c r="F9" s="99"/>
      <c r="G9" s="99"/>
      <c r="H9" s="99"/>
      <c r="I9" s="99"/>
      <c r="J9" s="99"/>
      <c r="K9" s="99"/>
      <c r="L9" s="99"/>
      <c r="M9" s="99"/>
      <c r="N9" s="99"/>
      <c r="O9" s="99"/>
      <c r="P9" s="99"/>
      <c r="Q9" s="99"/>
      <c r="R9" s="99"/>
      <c r="S9" s="99"/>
      <c r="T9" s="99"/>
      <c r="U9" s="99"/>
      <c r="V9" s="99"/>
      <c r="W9" s="99"/>
      <c r="X9" s="100"/>
      <c r="Y9" s="100"/>
      <c r="Z9" s="100"/>
    </row>
    <row r="10" spans="1:26" ht="17.399999999999999">
      <c r="A10" s="84" t="s">
        <v>123</v>
      </c>
      <c r="B10" s="92"/>
      <c r="C10" s="92"/>
      <c r="D10" s="92"/>
      <c r="E10" s="92"/>
      <c r="F10" s="92"/>
      <c r="G10" s="92"/>
      <c r="H10" s="92"/>
      <c r="I10" s="92"/>
      <c r="J10" s="92"/>
      <c r="K10" s="92"/>
      <c r="L10" s="92"/>
      <c r="M10" s="92"/>
      <c r="N10" s="92"/>
      <c r="O10" s="92"/>
      <c r="P10" s="92"/>
      <c r="Q10" s="92"/>
      <c r="R10" s="92"/>
      <c r="S10" s="92"/>
      <c r="T10" s="92"/>
      <c r="U10" s="92"/>
      <c r="V10" s="92"/>
      <c r="W10" s="92"/>
      <c r="X10" s="60"/>
      <c r="Y10" s="60"/>
      <c r="Z10" s="60"/>
    </row>
    <row r="11" spans="1:26" ht="15">
      <c r="A11" s="93" t="s">
        <v>99</v>
      </c>
      <c r="B11" s="93"/>
      <c r="C11" s="93"/>
      <c r="D11" s="93"/>
      <c r="E11" s="93"/>
      <c r="F11" s="93"/>
      <c r="G11" s="93"/>
      <c r="H11" s="93"/>
      <c r="I11" s="93"/>
      <c r="J11" s="93"/>
      <c r="K11" s="93"/>
      <c r="L11" s="93"/>
      <c r="M11" s="93"/>
      <c r="N11" s="93"/>
      <c r="O11" s="93"/>
      <c r="P11" s="93"/>
      <c r="Q11" s="93"/>
      <c r="R11" s="93"/>
      <c r="S11" s="93"/>
      <c r="T11" s="93"/>
      <c r="U11" s="93"/>
      <c r="V11" s="93"/>
      <c r="W11" s="93"/>
      <c r="X11" s="60"/>
      <c r="Y11" s="60"/>
      <c r="Z11" s="60"/>
    </row>
    <row r="12" spans="1:26" ht="15.6">
      <c r="A12" s="94" t="s">
        <v>96</v>
      </c>
      <c r="B12" s="94"/>
      <c r="C12" s="94"/>
      <c r="D12" s="94"/>
      <c r="E12" s="94"/>
      <c r="F12" s="94"/>
      <c r="G12" s="94"/>
      <c r="H12" s="94"/>
      <c r="I12" s="94"/>
      <c r="J12" s="94"/>
      <c r="K12" s="94"/>
      <c r="L12" s="94"/>
      <c r="M12" s="94"/>
      <c r="N12" s="94"/>
      <c r="O12" s="94"/>
      <c r="P12" s="94"/>
      <c r="Q12" s="94"/>
      <c r="R12" s="94"/>
      <c r="S12" s="94"/>
      <c r="T12" s="94"/>
      <c r="U12" s="94"/>
      <c r="V12" s="94"/>
      <c r="W12" s="94"/>
      <c r="X12" s="60"/>
      <c r="Y12" s="60"/>
      <c r="Z12" s="60"/>
    </row>
    <row r="13" spans="1:26" ht="15.6">
      <c r="A13" s="94" t="s">
        <v>97</v>
      </c>
      <c r="B13" s="94"/>
      <c r="C13" s="94"/>
      <c r="D13" s="94"/>
      <c r="E13" s="94"/>
      <c r="F13" s="94"/>
      <c r="G13" s="94"/>
      <c r="H13" s="94"/>
      <c r="I13" s="94"/>
      <c r="J13" s="94"/>
      <c r="K13" s="94"/>
      <c r="L13" s="94"/>
      <c r="M13" s="94"/>
      <c r="N13" s="94"/>
      <c r="O13" s="94"/>
      <c r="P13" s="94"/>
      <c r="Q13" s="94"/>
      <c r="R13" s="94"/>
      <c r="S13" s="94"/>
      <c r="T13" s="94"/>
      <c r="U13" s="94"/>
      <c r="V13" s="94"/>
      <c r="W13" s="94"/>
      <c r="X13" s="60"/>
      <c r="Y13" s="60"/>
      <c r="Z13" s="60"/>
    </row>
    <row r="14" spans="1:26" ht="15.6">
      <c r="A14" s="94" t="s">
        <v>98</v>
      </c>
      <c r="B14" s="94"/>
      <c r="C14" s="94"/>
      <c r="D14" s="94"/>
      <c r="E14" s="94"/>
      <c r="F14" s="94"/>
      <c r="G14" s="94"/>
      <c r="H14" s="94"/>
      <c r="I14" s="94"/>
      <c r="J14" s="94"/>
      <c r="K14" s="94"/>
      <c r="L14" s="94"/>
      <c r="M14" s="94"/>
      <c r="N14" s="94"/>
      <c r="O14" s="94"/>
      <c r="P14" s="94"/>
      <c r="Q14" s="94"/>
      <c r="R14" s="94"/>
      <c r="S14" s="94"/>
      <c r="T14" s="94"/>
      <c r="U14" s="94"/>
      <c r="V14" s="94"/>
      <c r="W14" s="94"/>
      <c r="X14" s="60"/>
      <c r="Y14" s="60"/>
      <c r="Z14" s="60"/>
    </row>
    <row r="15" spans="1:26" ht="17.399999999999999">
      <c r="A15" s="85" t="s">
        <v>100</v>
      </c>
      <c r="B15" s="95"/>
      <c r="C15" s="95"/>
      <c r="D15" s="95"/>
      <c r="E15" s="95"/>
      <c r="F15" s="95"/>
      <c r="G15" s="95"/>
      <c r="H15" s="95"/>
      <c r="I15" s="95"/>
      <c r="J15" s="95"/>
      <c r="K15" s="95"/>
      <c r="L15" s="95"/>
      <c r="M15" s="95"/>
      <c r="N15" s="95"/>
      <c r="O15" s="95"/>
      <c r="P15" s="95"/>
      <c r="Q15" s="95"/>
      <c r="R15" s="95"/>
      <c r="S15" s="95"/>
      <c r="T15" s="95"/>
      <c r="U15" s="95"/>
      <c r="V15" s="95"/>
      <c r="W15" s="95"/>
      <c r="X15" s="80"/>
      <c r="Y15" s="80"/>
      <c r="Z15" s="80"/>
    </row>
    <row r="16" spans="1:26" ht="15.6">
      <c r="A16" s="96" t="s">
        <v>101</v>
      </c>
      <c r="B16" s="96"/>
      <c r="C16" s="96"/>
      <c r="D16" s="96"/>
      <c r="E16" s="96"/>
      <c r="F16" s="96"/>
      <c r="G16" s="96"/>
      <c r="H16" s="96"/>
      <c r="I16" s="96"/>
      <c r="J16" s="96"/>
      <c r="K16" s="96"/>
      <c r="L16" s="96"/>
      <c r="M16" s="96"/>
      <c r="N16" s="96"/>
      <c r="O16" s="96"/>
      <c r="P16" s="96"/>
      <c r="Q16" s="96"/>
      <c r="R16" s="96"/>
      <c r="S16" s="96"/>
      <c r="T16" s="96"/>
      <c r="U16" s="96"/>
      <c r="V16" s="96"/>
      <c r="W16" s="96"/>
      <c r="X16" s="80"/>
      <c r="Y16" s="80"/>
      <c r="Z16" s="80"/>
    </row>
    <row r="17" spans="1:26" ht="15.6">
      <c r="A17" s="96" t="s">
        <v>102</v>
      </c>
      <c r="B17" s="96"/>
      <c r="C17" s="96"/>
      <c r="D17" s="96"/>
      <c r="E17" s="96"/>
      <c r="F17" s="96"/>
      <c r="G17" s="96"/>
      <c r="H17" s="96"/>
      <c r="I17" s="96"/>
      <c r="J17" s="96"/>
      <c r="K17" s="96"/>
      <c r="L17" s="96"/>
      <c r="M17" s="96"/>
      <c r="N17" s="96"/>
      <c r="O17" s="96"/>
      <c r="P17" s="96"/>
      <c r="Q17" s="96"/>
      <c r="R17" s="96"/>
      <c r="S17" s="96"/>
      <c r="T17" s="96"/>
      <c r="U17" s="96"/>
      <c r="V17" s="96"/>
      <c r="W17" s="96"/>
      <c r="X17" s="96"/>
      <c r="Y17" s="96"/>
      <c r="Z17" s="96"/>
    </row>
    <row r="18" spans="1:26" ht="15.6">
      <c r="A18" s="96" t="s">
        <v>103</v>
      </c>
      <c r="B18" s="96"/>
      <c r="C18" s="96"/>
      <c r="D18" s="96"/>
      <c r="E18" s="96"/>
      <c r="F18" s="96"/>
      <c r="G18" s="96"/>
      <c r="H18" s="96"/>
      <c r="I18" s="96"/>
      <c r="J18" s="96"/>
      <c r="K18" s="96"/>
      <c r="L18" s="96"/>
      <c r="M18" s="96"/>
      <c r="N18" s="96"/>
      <c r="O18" s="96"/>
      <c r="P18" s="96"/>
      <c r="Q18" s="96"/>
      <c r="R18" s="96"/>
      <c r="S18" s="96"/>
      <c r="T18" s="96"/>
      <c r="U18" s="96"/>
      <c r="V18" s="96"/>
      <c r="W18" s="96"/>
      <c r="X18" s="80"/>
      <c r="Y18" s="80"/>
      <c r="Z18" s="80"/>
    </row>
    <row r="19" spans="1:26" ht="15.6">
      <c r="A19" s="96" t="s">
        <v>104</v>
      </c>
      <c r="B19" s="96"/>
      <c r="C19" s="96"/>
      <c r="D19" s="96"/>
      <c r="E19" s="96"/>
      <c r="F19" s="96"/>
      <c r="G19" s="96"/>
      <c r="H19" s="96"/>
      <c r="I19" s="96"/>
      <c r="J19" s="96"/>
      <c r="K19" s="96"/>
      <c r="L19" s="96"/>
      <c r="M19" s="96"/>
      <c r="N19" s="96"/>
      <c r="O19" s="96"/>
      <c r="P19" s="96"/>
      <c r="Q19" s="96"/>
      <c r="R19" s="96"/>
      <c r="S19" s="96"/>
      <c r="T19" s="96"/>
      <c r="U19" s="96"/>
      <c r="V19" s="96"/>
      <c r="W19" s="96"/>
      <c r="X19" s="80"/>
      <c r="Y19" s="80"/>
      <c r="Z19" s="80"/>
    </row>
    <row r="20" spans="1:26" ht="15.6">
      <c r="A20" s="96" t="s">
        <v>105</v>
      </c>
      <c r="B20" s="96"/>
      <c r="C20" s="96"/>
      <c r="D20" s="96"/>
      <c r="E20" s="96"/>
      <c r="F20" s="96"/>
      <c r="G20" s="96"/>
      <c r="H20" s="96"/>
      <c r="I20" s="96"/>
      <c r="J20" s="96"/>
      <c r="K20" s="96"/>
      <c r="L20" s="96"/>
      <c r="M20" s="96"/>
      <c r="N20" s="96"/>
      <c r="O20" s="96"/>
      <c r="P20" s="96"/>
      <c r="Q20" s="96"/>
      <c r="R20" s="96"/>
      <c r="S20" s="96"/>
      <c r="T20" s="96"/>
      <c r="U20" s="96"/>
      <c r="V20" s="96"/>
      <c r="W20" s="96"/>
      <c r="X20" s="80"/>
      <c r="Y20" s="80"/>
      <c r="Z20" s="80"/>
    </row>
    <row r="21" spans="1:26" ht="15.6">
      <c r="A21" s="96" t="s">
        <v>106</v>
      </c>
      <c r="B21" s="96"/>
      <c r="C21" s="96"/>
      <c r="D21" s="96"/>
      <c r="E21" s="96"/>
      <c r="F21" s="96"/>
      <c r="G21" s="96"/>
      <c r="H21" s="96"/>
      <c r="I21" s="96"/>
      <c r="J21" s="96"/>
      <c r="K21" s="96"/>
      <c r="L21" s="96"/>
      <c r="M21" s="96"/>
      <c r="N21" s="96"/>
      <c r="O21" s="96"/>
      <c r="P21" s="96"/>
      <c r="Q21" s="96"/>
      <c r="R21" s="96"/>
      <c r="S21" s="96"/>
      <c r="T21" s="96"/>
      <c r="U21" s="96"/>
      <c r="V21" s="96"/>
      <c r="W21" s="96"/>
      <c r="X21" s="80"/>
      <c r="Y21" s="80"/>
      <c r="Z21" s="80"/>
    </row>
    <row r="22" spans="1:26" ht="17.399999999999999">
      <c r="A22" s="86" t="s">
        <v>107</v>
      </c>
      <c r="B22" s="97"/>
      <c r="C22" s="97"/>
      <c r="D22" s="97"/>
      <c r="E22" s="97"/>
      <c r="F22" s="97"/>
      <c r="G22" s="97"/>
      <c r="H22" s="97"/>
      <c r="I22" s="97"/>
      <c r="J22" s="97"/>
      <c r="K22" s="97"/>
      <c r="L22" s="97"/>
      <c r="M22" s="97"/>
      <c r="N22" s="97"/>
      <c r="O22" s="97"/>
      <c r="P22" s="97"/>
      <c r="Q22" s="97"/>
      <c r="R22" s="97"/>
      <c r="S22" s="97"/>
      <c r="T22" s="97"/>
      <c r="U22" s="97"/>
      <c r="V22" s="97"/>
      <c r="W22" s="97"/>
      <c r="X22" s="81"/>
      <c r="Y22" s="81"/>
      <c r="Z22" s="81"/>
    </row>
    <row r="23" spans="1:26" ht="15.6">
      <c r="A23" s="98" t="s">
        <v>108</v>
      </c>
      <c r="B23" s="98"/>
      <c r="C23" s="98"/>
      <c r="D23" s="98"/>
      <c r="E23" s="98"/>
      <c r="F23" s="98"/>
      <c r="G23" s="98"/>
      <c r="H23" s="98"/>
      <c r="I23" s="98"/>
      <c r="J23" s="98"/>
      <c r="K23" s="98"/>
      <c r="L23" s="98"/>
      <c r="M23" s="98"/>
      <c r="N23" s="98"/>
      <c r="O23" s="98"/>
      <c r="P23" s="98"/>
      <c r="Q23" s="98"/>
      <c r="R23" s="98"/>
      <c r="S23" s="98"/>
      <c r="T23" s="98"/>
      <c r="U23" s="98"/>
      <c r="V23" s="98"/>
      <c r="W23" s="98"/>
      <c r="X23" s="81"/>
      <c r="Y23" s="81"/>
      <c r="Z23" s="81"/>
    </row>
    <row r="24" spans="1:26" ht="15.6">
      <c r="A24" s="98" t="s">
        <v>109</v>
      </c>
      <c r="B24" s="98"/>
      <c r="C24" s="98"/>
      <c r="D24" s="98"/>
      <c r="E24" s="98"/>
      <c r="F24" s="98"/>
      <c r="G24" s="98"/>
      <c r="H24" s="98"/>
      <c r="I24" s="98"/>
      <c r="J24" s="98"/>
      <c r="K24" s="98"/>
      <c r="L24" s="98"/>
      <c r="M24" s="98"/>
      <c r="N24" s="98"/>
      <c r="O24" s="98"/>
      <c r="P24" s="98"/>
      <c r="Q24" s="98"/>
      <c r="R24" s="98"/>
      <c r="S24" s="98"/>
      <c r="T24" s="98"/>
      <c r="U24" s="98"/>
      <c r="V24" s="98"/>
      <c r="W24" s="98"/>
      <c r="X24" s="98"/>
      <c r="Y24" s="98"/>
      <c r="Z24" s="98"/>
    </row>
    <row r="25" spans="1:26" ht="15.6">
      <c r="A25" s="98" t="s">
        <v>110</v>
      </c>
      <c r="B25" s="98"/>
      <c r="C25" s="98"/>
      <c r="D25" s="98"/>
      <c r="E25" s="98"/>
      <c r="F25" s="98"/>
      <c r="G25" s="98"/>
      <c r="H25" s="98"/>
      <c r="I25" s="98"/>
      <c r="J25" s="98"/>
      <c r="K25" s="98"/>
      <c r="L25" s="98"/>
      <c r="M25" s="98"/>
      <c r="N25" s="98"/>
      <c r="O25" s="98"/>
      <c r="P25" s="98"/>
      <c r="Q25" s="98"/>
      <c r="R25" s="98"/>
      <c r="S25" s="98"/>
      <c r="T25" s="98"/>
      <c r="U25" s="98"/>
      <c r="V25" s="98"/>
      <c r="W25" s="98"/>
      <c r="X25" s="98"/>
      <c r="Y25" s="98"/>
      <c r="Z25" s="98"/>
    </row>
    <row r="26" spans="1:26" ht="15.6">
      <c r="A26" s="98" t="s">
        <v>111</v>
      </c>
      <c r="B26" s="98"/>
      <c r="C26" s="98"/>
      <c r="D26" s="98"/>
      <c r="E26" s="98"/>
      <c r="F26" s="98"/>
      <c r="G26" s="98"/>
      <c r="H26" s="98"/>
      <c r="I26" s="98"/>
      <c r="J26" s="98"/>
      <c r="K26" s="98"/>
      <c r="L26" s="98"/>
      <c r="M26" s="98"/>
      <c r="N26" s="98"/>
      <c r="O26" s="98"/>
      <c r="P26" s="98"/>
      <c r="Q26" s="98"/>
      <c r="R26" s="98"/>
      <c r="S26" s="98"/>
      <c r="T26" s="98"/>
      <c r="U26" s="98"/>
      <c r="V26" s="98"/>
      <c r="W26" s="98"/>
      <c r="X26" s="98"/>
      <c r="Y26" s="98"/>
      <c r="Z26" s="98"/>
    </row>
    <row r="27" spans="1:26" ht="17.399999999999999">
      <c r="A27" s="105" t="s">
        <v>112</v>
      </c>
      <c r="B27" s="101"/>
      <c r="C27" s="101"/>
      <c r="D27" s="101"/>
      <c r="E27" s="101"/>
      <c r="F27" s="101"/>
      <c r="G27" s="101"/>
      <c r="H27" s="101"/>
      <c r="I27" s="101"/>
      <c r="J27" s="101"/>
      <c r="K27" s="101"/>
      <c r="L27" s="101"/>
      <c r="M27" s="101"/>
      <c r="N27" s="101"/>
      <c r="O27" s="101"/>
      <c r="P27" s="101"/>
      <c r="Q27" s="101"/>
      <c r="R27" s="101"/>
      <c r="S27" s="101"/>
      <c r="T27" s="101"/>
      <c r="U27" s="101"/>
      <c r="V27" s="101"/>
      <c r="W27" s="101"/>
      <c r="X27" s="102"/>
      <c r="Y27" s="102"/>
      <c r="Z27" s="102"/>
    </row>
    <row r="28" spans="1:26" ht="15.6">
      <c r="A28" s="103" t="s">
        <v>113</v>
      </c>
      <c r="B28" s="103"/>
      <c r="C28" s="103"/>
      <c r="D28" s="103"/>
      <c r="E28" s="103"/>
      <c r="F28" s="103"/>
      <c r="G28" s="103"/>
      <c r="H28" s="103"/>
      <c r="I28" s="103"/>
      <c r="J28" s="103"/>
      <c r="K28" s="103"/>
      <c r="L28" s="103"/>
      <c r="M28" s="103"/>
      <c r="N28" s="103"/>
      <c r="O28" s="103"/>
      <c r="P28" s="103"/>
      <c r="Q28" s="103"/>
      <c r="R28" s="103"/>
      <c r="S28" s="103"/>
      <c r="T28" s="103"/>
      <c r="U28" s="103"/>
      <c r="V28" s="103"/>
      <c r="W28" s="103"/>
      <c r="X28" s="102"/>
      <c r="Y28" s="102"/>
      <c r="Z28" s="102"/>
    </row>
    <row r="29" spans="1:26" ht="15.6">
      <c r="A29" s="103" t="s">
        <v>114</v>
      </c>
      <c r="B29" s="103"/>
      <c r="C29" s="103"/>
      <c r="D29" s="103"/>
      <c r="E29" s="103"/>
      <c r="F29" s="103"/>
      <c r="G29" s="103"/>
      <c r="H29" s="103"/>
      <c r="I29" s="103"/>
      <c r="J29" s="103"/>
      <c r="K29" s="103"/>
      <c r="L29" s="103"/>
      <c r="M29" s="103"/>
      <c r="N29" s="103"/>
      <c r="O29" s="103"/>
      <c r="P29" s="103"/>
      <c r="Q29" s="103"/>
      <c r="R29" s="103"/>
      <c r="S29" s="103"/>
      <c r="T29" s="103"/>
      <c r="U29" s="103"/>
      <c r="V29" s="103"/>
      <c r="W29" s="103"/>
      <c r="X29" s="102"/>
      <c r="Y29" s="102"/>
      <c r="Z29" s="102"/>
    </row>
    <row r="30" spans="1:26" ht="15.6">
      <c r="A30" s="103" t="s">
        <v>115</v>
      </c>
      <c r="B30" s="103"/>
      <c r="C30" s="103"/>
      <c r="D30" s="103"/>
      <c r="E30" s="103"/>
      <c r="F30" s="103"/>
      <c r="G30" s="103"/>
      <c r="H30" s="103"/>
      <c r="I30" s="103"/>
      <c r="J30" s="103"/>
      <c r="K30" s="103"/>
      <c r="L30" s="103"/>
      <c r="M30" s="103"/>
      <c r="N30" s="103"/>
      <c r="O30" s="103"/>
      <c r="P30" s="103"/>
      <c r="Q30" s="103"/>
      <c r="R30" s="103"/>
      <c r="S30" s="103"/>
      <c r="T30" s="103"/>
      <c r="U30" s="103"/>
      <c r="V30" s="103"/>
      <c r="W30" s="103"/>
      <c r="X30" s="102"/>
      <c r="Y30" s="102"/>
      <c r="Z30" s="102"/>
    </row>
    <row r="31" spans="1:26" ht="15.6">
      <c r="A31" s="103" t="s">
        <v>116</v>
      </c>
      <c r="B31" s="103"/>
      <c r="C31" s="103"/>
      <c r="D31" s="103"/>
      <c r="E31" s="103"/>
      <c r="F31" s="103"/>
      <c r="G31" s="103"/>
      <c r="H31" s="103"/>
      <c r="I31" s="103"/>
      <c r="J31" s="103"/>
      <c r="K31" s="103"/>
      <c r="L31" s="103"/>
      <c r="M31" s="103"/>
      <c r="N31" s="103"/>
      <c r="O31" s="103"/>
      <c r="P31" s="103"/>
      <c r="Q31" s="103"/>
      <c r="R31" s="103"/>
      <c r="S31" s="103"/>
      <c r="T31" s="103"/>
      <c r="U31" s="103"/>
      <c r="V31" s="103"/>
      <c r="W31" s="103"/>
      <c r="X31" s="102"/>
      <c r="Y31" s="102"/>
      <c r="Z31" s="102"/>
    </row>
    <row r="32" spans="1:26">
      <c r="A32" s="107" t="s">
        <v>86</v>
      </c>
      <c r="B32" s="107"/>
      <c r="C32" s="107"/>
      <c r="D32" s="107"/>
      <c r="E32" s="107"/>
      <c r="F32" s="107"/>
      <c r="G32" s="107"/>
      <c r="H32" s="107"/>
      <c r="I32" s="107"/>
      <c r="J32" s="107"/>
      <c r="K32" s="107"/>
      <c r="L32" s="107"/>
      <c r="M32" s="107"/>
      <c r="N32" s="107"/>
      <c r="O32" s="107"/>
      <c r="P32" s="107"/>
      <c r="Q32" s="107"/>
      <c r="R32" s="107"/>
      <c r="S32" s="107"/>
      <c r="T32" s="107"/>
      <c r="U32" s="107"/>
      <c r="V32" s="107"/>
      <c r="W32" s="107"/>
      <c r="X32" s="82"/>
      <c r="Y32" s="82"/>
      <c r="Z32" s="82"/>
    </row>
    <row r="33" spans="1:26">
      <c r="A33" s="107"/>
      <c r="B33" s="107"/>
      <c r="C33" s="107"/>
      <c r="D33" s="107"/>
      <c r="E33" s="107"/>
      <c r="F33" s="107"/>
      <c r="G33" s="107"/>
      <c r="H33" s="107"/>
      <c r="I33" s="107"/>
      <c r="J33" s="107"/>
      <c r="K33" s="107"/>
      <c r="L33" s="107"/>
      <c r="M33" s="107"/>
      <c r="N33" s="107"/>
      <c r="O33" s="107"/>
      <c r="P33" s="107"/>
      <c r="Q33" s="107"/>
      <c r="R33" s="107"/>
      <c r="S33" s="107"/>
      <c r="T33" s="107"/>
      <c r="U33" s="107"/>
      <c r="V33" s="107"/>
      <c r="W33" s="107"/>
      <c r="X33" s="82"/>
      <c r="Y33" s="82"/>
      <c r="Z33" s="82"/>
    </row>
    <row r="34" spans="1:26" ht="15.6">
      <c r="A34" s="104" t="s">
        <v>117</v>
      </c>
      <c r="B34" s="104"/>
      <c r="C34" s="104"/>
      <c r="D34" s="104"/>
      <c r="E34" s="104"/>
      <c r="F34" s="104"/>
      <c r="G34" s="104"/>
      <c r="H34" s="104"/>
      <c r="I34" s="104"/>
      <c r="J34" s="104"/>
      <c r="K34" s="104"/>
      <c r="L34" s="104"/>
      <c r="M34" s="104"/>
      <c r="N34" s="104"/>
      <c r="O34" s="104"/>
      <c r="P34" s="104"/>
      <c r="Q34" s="104"/>
      <c r="R34" s="104"/>
      <c r="S34" s="104"/>
      <c r="T34" s="104"/>
      <c r="U34" s="104"/>
      <c r="V34" s="104"/>
      <c r="W34" s="104"/>
      <c r="X34" s="82"/>
      <c r="Y34" s="82"/>
      <c r="Z34" s="82"/>
    </row>
    <row r="35" spans="1:26" ht="15.6">
      <c r="A35" s="104" t="s">
        <v>118</v>
      </c>
      <c r="B35" s="104"/>
      <c r="C35" s="104"/>
      <c r="D35" s="104"/>
      <c r="E35" s="104"/>
      <c r="F35" s="104"/>
      <c r="G35" s="104"/>
      <c r="H35" s="104"/>
      <c r="I35" s="104"/>
      <c r="J35" s="104"/>
      <c r="K35" s="104"/>
      <c r="L35" s="104"/>
      <c r="M35" s="104"/>
      <c r="N35" s="104"/>
      <c r="O35" s="104"/>
      <c r="P35" s="104"/>
      <c r="Q35" s="104"/>
      <c r="R35" s="104"/>
      <c r="S35" s="104"/>
      <c r="T35" s="104"/>
      <c r="U35" s="104"/>
      <c r="V35" s="104"/>
      <c r="W35" s="104"/>
      <c r="X35" s="82"/>
      <c r="Y35" s="82"/>
      <c r="Z35" s="82"/>
    </row>
    <row r="36" spans="1:26" ht="15.6">
      <c r="A36" s="104" t="s">
        <v>119</v>
      </c>
      <c r="B36" s="104"/>
      <c r="C36" s="104"/>
      <c r="D36" s="104"/>
      <c r="E36" s="104"/>
      <c r="F36" s="104"/>
      <c r="G36" s="104"/>
      <c r="H36" s="104"/>
      <c r="I36" s="104"/>
      <c r="J36" s="104"/>
      <c r="K36" s="104"/>
      <c r="L36" s="104"/>
      <c r="M36" s="104"/>
      <c r="N36" s="104"/>
      <c r="O36" s="104"/>
      <c r="P36" s="104"/>
      <c r="Q36" s="104"/>
      <c r="R36" s="104"/>
      <c r="S36" s="104"/>
      <c r="T36" s="104"/>
      <c r="U36" s="104"/>
      <c r="V36" s="104"/>
      <c r="W36" s="104"/>
      <c r="X36" s="82"/>
      <c r="Y36" s="82"/>
      <c r="Z36" s="82"/>
    </row>
  </sheetData>
  <mergeCells count="25">
    <mergeCell ref="A32:W33"/>
    <mergeCell ref="A24:Z24"/>
    <mergeCell ref="A25:Z25"/>
    <mergeCell ref="A26:Z26"/>
    <mergeCell ref="A17:Z17"/>
    <mergeCell ref="A3:C4"/>
    <mergeCell ref="A28:W28"/>
    <mergeCell ref="A29:W29"/>
    <mergeCell ref="A30:W30"/>
    <mergeCell ref="A31:W31"/>
    <mergeCell ref="A18:W18"/>
    <mergeCell ref="A19:W19"/>
    <mergeCell ref="A20:W20"/>
    <mergeCell ref="A21:W21"/>
    <mergeCell ref="A23:W23"/>
    <mergeCell ref="A11:W11"/>
    <mergeCell ref="A12:W12"/>
    <mergeCell ref="A13:W13"/>
    <mergeCell ref="A14:W14"/>
    <mergeCell ref="A16:W16"/>
    <mergeCell ref="A1:C2"/>
    <mergeCell ref="D1:W1"/>
    <mergeCell ref="D2:W2"/>
    <mergeCell ref="D3:D4"/>
    <mergeCell ref="E3:W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9"/>
  <sheetViews>
    <sheetView zoomScale="45" zoomScaleNormal="45" workbookViewId="0">
      <selection activeCell="D48" sqref="D48"/>
    </sheetView>
  </sheetViews>
  <sheetFormatPr defaultRowHeight="14.4"/>
  <cols>
    <col min="1" max="1" width="38.109375" bestFit="1" customWidth="1"/>
    <col min="2" max="2" width="107.5546875" bestFit="1" customWidth="1"/>
    <col min="3" max="3" width="47" bestFit="1" customWidth="1"/>
    <col min="4" max="4" width="56.88671875" bestFit="1" customWidth="1"/>
    <col min="5" max="5" width="53" bestFit="1" customWidth="1"/>
    <col min="6" max="6" width="66.5546875" bestFit="1" customWidth="1"/>
    <col min="7" max="7" width="56.6640625" bestFit="1" customWidth="1"/>
    <col min="8" max="8" width="182.77734375" bestFit="1" customWidth="1"/>
    <col min="9" max="9" width="255.77734375" bestFit="1" customWidth="1"/>
    <col min="10" max="10" width="9" bestFit="1" customWidth="1"/>
    <col min="11" max="11" width="16.109375" bestFit="1" customWidth="1"/>
    <col min="13" max="13" width="9" bestFit="1" customWidth="1"/>
    <col min="14" max="14" width="15.88671875" bestFit="1" customWidth="1"/>
    <col min="16" max="16" width="9" bestFit="1" customWidth="1"/>
    <col min="17" max="17" width="16.109375" bestFit="1" customWidth="1"/>
    <col min="19" max="19" width="9" bestFit="1" customWidth="1"/>
    <col min="20" max="20" width="15.88671875" bestFit="1" customWidth="1"/>
    <col min="22" max="22" width="9" bestFit="1" customWidth="1"/>
    <col min="23" max="23" width="16.109375" bestFit="1" customWidth="1"/>
    <col min="25" max="25" width="13.88671875" bestFit="1" customWidth="1"/>
    <col min="26" max="26" width="16.109375" bestFit="1" customWidth="1"/>
    <col min="28" max="28" width="7.77734375" bestFit="1" customWidth="1"/>
    <col min="29" max="29" width="17.109375" bestFit="1" customWidth="1"/>
    <col min="31" max="31" width="7.77734375" bestFit="1" customWidth="1"/>
    <col min="32" max="32" width="16.6640625" bestFit="1" customWidth="1"/>
    <col min="34" max="34" width="6.5546875" bestFit="1" customWidth="1"/>
    <col min="35" max="35" width="17.109375" bestFit="1" customWidth="1"/>
  </cols>
  <sheetData>
    <row r="1" spans="1:35" ht="36.6">
      <c r="A1" s="188" t="s">
        <v>217</v>
      </c>
      <c r="B1" s="188" t="s">
        <v>218</v>
      </c>
      <c r="C1" s="188" t="s">
        <v>219</v>
      </c>
      <c r="D1" s="188" t="s">
        <v>220</v>
      </c>
      <c r="E1" s="188" t="s">
        <v>221</v>
      </c>
      <c r="F1" s="188" t="s">
        <v>222</v>
      </c>
      <c r="G1" s="188" t="s">
        <v>223</v>
      </c>
      <c r="H1" s="189" t="s">
        <v>224</v>
      </c>
      <c r="I1" s="188" t="s">
        <v>225</v>
      </c>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row>
    <row r="2" spans="1:35" ht="18">
      <c r="A2" s="79"/>
      <c r="B2" s="79">
        <v>1</v>
      </c>
      <c r="C2" s="168">
        <v>44511</v>
      </c>
      <c r="D2" s="79">
        <v>170</v>
      </c>
      <c r="E2" s="79">
        <v>160.65</v>
      </c>
      <c r="F2" s="79">
        <v>212.8</v>
      </c>
      <c r="G2" s="79">
        <f t="shared" ref="G2:G3" si="0">((F2-E2)/D2)*100</f>
        <v>30.676470588235301</v>
      </c>
      <c r="H2" s="169" t="s">
        <v>226</v>
      </c>
      <c r="I2" s="79" t="s">
        <v>227</v>
      </c>
      <c r="J2" s="79"/>
      <c r="K2" s="79"/>
      <c r="L2" s="79"/>
      <c r="M2" s="79"/>
      <c r="N2" s="79"/>
      <c r="O2" s="79"/>
      <c r="P2" s="79"/>
      <c r="Q2" s="79"/>
      <c r="R2" s="79"/>
      <c r="S2" s="79"/>
      <c r="T2" s="79"/>
      <c r="U2" s="79"/>
      <c r="V2" s="79"/>
      <c r="W2" s="79"/>
      <c r="X2" s="79"/>
      <c r="Y2" s="79"/>
      <c r="Z2" s="79"/>
      <c r="AA2" s="79"/>
      <c r="AB2" s="79"/>
      <c r="AC2" s="79"/>
      <c r="AD2" s="79"/>
      <c r="AE2" s="79"/>
      <c r="AF2" s="79"/>
      <c r="AG2" s="79"/>
      <c r="AH2" s="79"/>
      <c r="AI2" s="79"/>
    </row>
    <row r="3" spans="1:35" ht="18">
      <c r="A3" s="170">
        <v>1</v>
      </c>
      <c r="B3" s="170">
        <v>2</v>
      </c>
      <c r="C3" s="168" t="s">
        <v>228</v>
      </c>
      <c r="D3" s="170">
        <v>233.45</v>
      </c>
      <c r="E3" s="170">
        <v>183.9</v>
      </c>
      <c r="F3" s="170">
        <v>260.5</v>
      </c>
      <c r="G3" s="79">
        <f t="shared" si="0"/>
        <v>32.812165345898478</v>
      </c>
      <c r="H3" s="171" t="s">
        <v>229</v>
      </c>
      <c r="I3" s="170" t="s">
        <v>230</v>
      </c>
      <c r="J3" s="170"/>
      <c r="K3" s="170"/>
      <c r="L3" s="170"/>
      <c r="M3" s="170"/>
      <c r="N3" s="170"/>
      <c r="O3" s="170"/>
      <c r="P3" s="170"/>
      <c r="Q3" s="170"/>
      <c r="R3" s="170"/>
      <c r="S3" s="170"/>
      <c r="T3" s="170"/>
      <c r="U3" s="170"/>
      <c r="V3" s="170"/>
      <c r="W3" s="170"/>
      <c r="X3" s="170"/>
      <c r="Y3" s="170"/>
      <c r="Z3" s="170"/>
      <c r="AA3" s="170"/>
      <c r="AB3" s="170"/>
      <c r="AC3" s="170"/>
      <c r="AD3" s="170"/>
      <c r="AE3" s="170"/>
      <c r="AF3" s="170"/>
      <c r="AG3" s="170"/>
      <c r="AH3" s="170"/>
      <c r="AI3" s="170"/>
    </row>
    <row r="4" spans="1:35" ht="18">
      <c r="A4" s="172"/>
      <c r="B4" s="172"/>
      <c r="C4" s="172"/>
      <c r="D4" s="172"/>
      <c r="E4" s="172"/>
      <c r="F4" s="172"/>
      <c r="G4" s="172"/>
      <c r="H4" s="173"/>
      <c r="I4" s="172"/>
      <c r="J4" s="172"/>
      <c r="K4" s="172"/>
      <c r="L4" s="172"/>
      <c r="M4" s="172"/>
      <c r="N4" s="172"/>
      <c r="O4" s="172"/>
      <c r="P4" s="172"/>
      <c r="Q4" s="172"/>
      <c r="R4" s="172"/>
      <c r="S4" s="172"/>
      <c r="T4" s="172"/>
      <c r="U4" s="172"/>
      <c r="V4" s="172"/>
      <c r="W4" s="172"/>
      <c r="X4" s="172"/>
      <c r="Y4" s="172"/>
      <c r="Z4" s="172"/>
      <c r="AA4" s="172"/>
      <c r="AB4" s="172"/>
      <c r="AC4" s="172"/>
      <c r="AD4" s="172"/>
      <c r="AE4" s="172"/>
      <c r="AF4" s="172"/>
      <c r="AG4" s="172"/>
      <c r="AH4" s="172"/>
      <c r="AI4" s="172"/>
    </row>
    <row r="5" spans="1:35" ht="18">
      <c r="A5" s="79"/>
      <c r="B5" s="79">
        <v>1</v>
      </c>
      <c r="C5" s="174">
        <v>44743</v>
      </c>
      <c r="D5" s="79">
        <v>314</v>
      </c>
      <c r="E5" s="79">
        <v>263.10000000000002</v>
      </c>
      <c r="F5" s="79">
        <v>333</v>
      </c>
      <c r="G5" s="79">
        <f t="shared" ref="G5:G7" si="1">((F5-E5)/D5)*100</f>
        <v>22.261146496815279</v>
      </c>
      <c r="H5" s="169" t="s">
        <v>231</v>
      </c>
      <c r="I5" s="79" t="s">
        <v>232</v>
      </c>
      <c r="J5" s="79"/>
      <c r="K5" s="79"/>
      <c r="L5" s="79"/>
      <c r="M5" s="79"/>
      <c r="N5" s="79"/>
      <c r="O5" s="79"/>
      <c r="P5" s="79"/>
      <c r="Q5" s="79"/>
      <c r="R5" s="79"/>
      <c r="S5" s="79"/>
      <c r="T5" s="79"/>
      <c r="U5" s="79"/>
      <c r="V5" s="79"/>
      <c r="W5" s="79"/>
      <c r="X5" s="79"/>
      <c r="Y5" s="79"/>
      <c r="Z5" s="79"/>
      <c r="AA5" s="79"/>
      <c r="AB5" s="79"/>
      <c r="AC5" s="79"/>
      <c r="AD5" s="79"/>
      <c r="AE5" s="79"/>
      <c r="AF5" s="79"/>
      <c r="AG5" s="79"/>
      <c r="AH5" s="79"/>
      <c r="AI5" s="79"/>
    </row>
    <row r="6" spans="1:35" ht="18">
      <c r="A6" s="79">
        <v>2</v>
      </c>
      <c r="B6" s="79">
        <v>2</v>
      </c>
      <c r="C6" s="174" t="s">
        <v>233</v>
      </c>
      <c r="D6" s="79">
        <v>410.85</v>
      </c>
      <c r="E6" s="79">
        <v>333</v>
      </c>
      <c r="F6" s="79">
        <v>514.20000000000005</v>
      </c>
      <c r="G6" s="79">
        <f t="shared" si="1"/>
        <v>44.103687477181467</v>
      </c>
      <c r="H6" s="169" t="s">
        <v>234</v>
      </c>
      <c r="I6" s="79" t="s">
        <v>235</v>
      </c>
      <c r="J6" s="79"/>
      <c r="K6" s="79"/>
      <c r="L6" s="79"/>
      <c r="M6" s="79"/>
      <c r="N6" s="79"/>
      <c r="O6" s="79"/>
      <c r="P6" s="79"/>
      <c r="Q6" s="79"/>
      <c r="R6" s="79"/>
      <c r="S6" s="79"/>
      <c r="T6" s="79"/>
      <c r="U6" s="79"/>
      <c r="V6" s="79"/>
      <c r="W6" s="79"/>
      <c r="X6" s="79"/>
      <c r="Y6" s="79"/>
      <c r="Z6" s="79"/>
      <c r="AA6" s="79"/>
      <c r="AB6" s="79"/>
      <c r="AC6" s="79"/>
      <c r="AD6" s="79"/>
      <c r="AE6" s="79"/>
      <c r="AF6" s="79"/>
      <c r="AG6" s="79"/>
      <c r="AH6" s="79"/>
      <c r="AI6" s="79"/>
    </row>
    <row r="7" spans="1:35" ht="18">
      <c r="A7" s="79"/>
      <c r="B7" s="79">
        <v>3</v>
      </c>
      <c r="C7" s="79" t="s">
        <v>236</v>
      </c>
      <c r="D7" s="79">
        <v>834.6</v>
      </c>
      <c r="E7" s="79">
        <v>982.6</v>
      </c>
      <c r="F7" s="79">
        <v>806.7</v>
      </c>
      <c r="G7" s="79">
        <f t="shared" si="1"/>
        <v>-21.075964533908458</v>
      </c>
      <c r="H7" s="169" t="s">
        <v>237</v>
      </c>
      <c r="I7" s="79" t="s">
        <v>238</v>
      </c>
      <c r="J7" s="79"/>
      <c r="K7" s="79"/>
      <c r="L7" s="79"/>
      <c r="M7" s="79"/>
      <c r="N7" s="79"/>
      <c r="O7" s="79"/>
      <c r="P7" s="79"/>
      <c r="Q7" s="79"/>
      <c r="R7" s="79"/>
      <c r="S7" s="79"/>
      <c r="T7" s="79"/>
      <c r="U7" s="79"/>
      <c r="V7" s="79"/>
      <c r="W7" s="79"/>
      <c r="X7" s="79"/>
      <c r="Y7" s="79"/>
      <c r="Z7" s="79"/>
      <c r="AA7" s="79"/>
      <c r="AB7" s="79"/>
      <c r="AC7" s="79"/>
      <c r="AD7" s="79"/>
      <c r="AE7" s="79"/>
      <c r="AF7" s="79"/>
      <c r="AG7" s="79"/>
      <c r="AH7" s="79"/>
      <c r="AI7" s="79"/>
    </row>
    <row r="8" spans="1:35" ht="18">
      <c r="A8" s="172"/>
      <c r="B8" s="172"/>
      <c r="C8" s="172"/>
      <c r="D8" s="172"/>
      <c r="E8" s="172"/>
      <c r="F8" s="172"/>
      <c r="G8" s="172"/>
      <c r="H8" s="173"/>
      <c r="I8" s="172"/>
      <c r="J8" s="172"/>
      <c r="K8" s="172"/>
      <c r="L8" s="172"/>
      <c r="M8" s="172"/>
      <c r="N8" s="172"/>
      <c r="O8" s="172"/>
      <c r="P8" s="172"/>
      <c r="Q8" s="172"/>
      <c r="R8" s="172"/>
      <c r="S8" s="172"/>
      <c r="T8" s="172"/>
      <c r="U8" s="172"/>
      <c r="V8" s="172"/>
      <c r="W8" s="172"/>
      <c r="X8" s="172"/>
      <c r="Y8" s="172"/>
      <c r="Z8" s="172"/>
      <c r="AA8" s="172"/>
      <c r="AB8" s="172"/>
      <c r="AC8" s="172"/>
      <c r="AD8" s="172"/>
      <c r="AE8" s="172"/>
      <c r="AF8" s="172"/>
      <c r="AG8" s="172"/>
      <c r="AH8" s="172"/>
      <c r="AI8" s="172"/>
    </row>
    <row r="9" spans="1:35" ht="18">
      <c r="A9" s="79">
        <v>3</v>
      </c>
      <c r="B9" s="79">
        <v>1</v>
      </c>
      <c r="C9" s="174">
        <v>44655</v>
      </c>
      <c r="D9" s="79">
        <v>570.15</v>
      </c>
      <c r="E9" s="79">
        <v>508.75</v>
      </c>
      <c r="F9" s="79">
        <v>193.45</v>
      </c>
      <c r="G9" s="79">
        <f>((F9-E9)/D9)*100</f>
        <v>-55.301236516706133</v>
      </c>
      <c r="H9" s="169" t="s">
        <v>239</v>
      </c>
      <c r="I9" s="79" t="s">
        <v>240</v>
      </c>
      <c r="J9" s="79"/>
      <c r="K9" s="79"/>
      <c r="L9" s="79"/>
      <c r="M9" s="79"/>
      <c r="N9" s="79"/>
      <c r="O9" s="79"/>
      <c r="P9" s="79"/>
      <c r="Q9" s="79"/>
      <c r="R9" s="79"/>
      <c r="S9" s="79"/>
      <c r="T9" s="79"/>
      <c r="U9" s="79"/>
      <c r="V9" s="79"/>
      <c r="W9" s="79"/>
      <c r="X9" s="79"/>
      <c r="Y9" s="79"/>
      <c r="Z9" s="79"/>
      <c r="AA9" s="79"/>
      <c r="AB9" s="79"/>
      <c r="AC9" s="79"/>
      <c r="AD9" s="79"/>
      <c r="AE9" s="79"/>
      <c r="AF9" s="79"/>
      <c r="AG9" s="79"/>
      <c r="AH9" s="79"/>
      <c r="AI9" s="79"/>
    </row>
    <row r="10" spans="1:35" ht="18">
      <c r="A10" s="172"/>
      <c r="B10" s="172"/>
      <c r="C10" s="172"/>
      <c r="D10" s="172"/>
      <c r="E10" s="172"/>
      <c r="F10" s="172"/>
      <c r="G10" s="172"/>
      <c r="H10" s="173"/>
      <c r="I10" s="172"/>
      <c r="J10" s="172"/>
      <c r="K10" s="172"/>
      <c r="L10" s="172"/>
      <c r="M10" s="172"/>
      <c r="N10" s="172"/>
      <c r="O10" s="172"/>
      <c r="P10" s="172"/>
      <c r="Q10" s="172"/>
      <c r="R10" s="172"/>
      <c r="S10" s="172"/>
      <c r="T10" s="172"/>
      <c r="U10" s="172"/>
      <c r="V10" s="172"/>
      <c r="W10" s="172"/>
      <c r="X10" s="172"/>
      <c r="Y10" s="172"/>
      <c r="Z10" s="172"/>
      <c r="AA10" s="172"/>
      <c r="AB10" s="172"/>
      <c r="AC10" s="172"/>
      <c r="AD10" s="172"/>
      <c r="AE10" s="172"/>
      <c r="AF10" s="172"/>
      <c r="AG10" s="172"/>
      <c r="AH10" s="172"/>
      <c r="AI10" s="172"/>
    </row>
    <row r="11" spans="1:35" ht="18">
      <c r="A11" s="79">
        <v>4</v>
      </c>
      <c r="B11" s="79">
        <v>2</v>
      </c>
      <c r="C11" s="174">
        <v>44689</v>
      </c>
      <c r="D11" s="79">
        <v>143.4</v>
      </c>
      <c r="E11" s="79">
        <v>123.3</v>
      </c>
      <c r="F11" s="79">
        <v>139.94999999999999</v>
      </c>
      <c r="G11" s="79">
        <f>((F11-E11)/D11)*100</f>
        <v>11.61087866108786</v>
      </c>
      <c r="H11" s="169" t="s">
        <v>241</v>
      </c>
      <c r="I11" s="79" t="s">
        <v>242</v>
      </c>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row>
    <row r="12" spans="1:35" ht="18">
      <c r="A12" s="172"/>
      <c r="B12" s="172"/>
      <c r="C12" s="172"/>
      <c r="D12" s="172"/>
      <c r="E12" s="172"/>
      <c r="F12" s="172"/>
      <c r="G12" s="172"/>
      <c r="H12" s="173"/>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2"/>
      <c r="AF12" s="172"/>
      <c r="AG12" s="172"/>
      <c r="AH12" s="172"/>
      <c r="AI12" s="172"/>
    </row>
    <row r="13" spans="1:35" ht="18">
      <c r="A13" s="79">
        <v>5</v>
      </c>
      <c r="B13" s="79">
        <v>2</v>
      </c>
      <c r="C13" s="79" t="s">
        <v>243</v>
      </c>
      <c r="D13" s="79">
        <v>158.30000000000001</v>
      </c>
      <c r="E13" s="79">
        <v>140.19999999999999</v>
      </c>
      <c r="F13" s="79">
        <v>150.80000000000001</v>
      </c>
      <c r="G13" s="79">
        <f>((F13-E13)/D13)*100</f>
        <v>6.6961465571699446</v>
      </c>
      <c r="H13" s="169" t="s">
        <v>244</v>
      </c>
      <c r="I13" s="79" t="s">
        <v>245</v>
      </c>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row>
    <row r="14" spans="1:35" ht="18">
      <c r="A14" s="172"/>
      <c r="B14" s="172"/>
      <c r="C14" s="172"/>
      <c r="D14" s="172"/>
      <c r="E14" s="172"/>
      <c r="F14" s="172"/>
      <c r="G14" s="172"/>
      <c r="H14" s="173"/>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2"/>
      <c r="AF14" s="172"/>
      <c r="AG14" s="172"/>
      <c r="AH14" s="172"/>
      <c r="AI14" s="172"/>
    </row>
    <row r="15" spans="1:35" ht="18">
      <c r="A15" s="79">
        <v>6</v>
      </c>
      <c r="B15" s="79">
        <v>1</v>
      </c>
      <c r="C15" s="174">
        <v>44959</v>
      </c>
      <c r="D15" s="79">
        <v>142</v>
      </c>
      <c r="E15" s="79">
        <v>158.1</v>
      </c>
      <c r="F15" s="79">
        <v>109.95</v>
      </c>
      <c r="G15" s="79">
        <f t="shared" ref="G15:G16" si="2">((F15-E15)/D15)*100</f>
        <v>-33.908450704225345</v>
      </c>
      <c r="H15" s="169" t="s">
        <v>246</v>
      </c>
      <c r="I15" s="79" t="s">
        <v>247</v>
      </c>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row>
    <row r="16" spans="1:35" ht="18">
      <c r="A16" s="79"/>
      <c r="B16" s="79">
        <v>2</v>
      </c>
      <c r="C16" s="174">
        <v>45141</v>
      </c>
      <c r="D16" s="79">
        <v>61.5</v>
      </c>
      <c r="E16" s="79">
        <v>60.4</v>
      </c>
      <c r="F16" s="79">
        <v>47.61</v>
      </c>
      <c r="G16" s="79">
        <f t="shared" si="2"/>
        <v>-20.796747967479671</v>
      </c>
      <c r="H16" s="169" t="s">
        <v>248</v>
      </c>
      <c r="I16" s="79" t="s">
        <v>249</v>
      </c>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row>
    <row r="17" spans="1:35" ht="18">
      <c r="A17" s="172"/>
      <c r="B17" s="172"/>
      <c r="C17" s="172"/>
      <c r="D17" s="172"/>
      <c r="E17" s="172"/>
      <c r="F17" s="172"/>
      <c r="G17" s="172"/>
      <c r="H17" s="173"/>
      <c r="I17" s="172"/>
      <c r="J17" s="172"/>
      <c r="K17" s="172"/>
      <c r="L17" s="172"/>
      <c r="M17" s="172"/>
      <c r="N17" s="172"/>
      <c r="O17" s="172"/>
      <c r="P17" s="172"/>
      <c r="Q17" s="172"/>
      <c r="R17" s="172"/>
      <c r="S17" s="172"/>
      <c r="T17" s="172"/>
      <c r="U17" s="172"/>
      <c r="V17" s="172"/>
      <c r="W17" s="172"/>
      <c r="X17" s="172"/>
      <c r="Y17" s="172"/>
      <c r="Z17" s="172"/>
      <c r="AA17" s="172"/>
      <c r="AB17" s="172"/>
      <c r="AC17" s="172"/>
      <c r="AD17" s="172"/>
      <c r="AE17" s="172"/>
      <c r="AF17" s="172"/>
      <c r="AG17" s="172"/>
      <c r="AH17" s="172"/>
      <c r="AI17" s="172"/>
    </row>
    <row r="18" spans="1:35" ht="18">
      <c r="A18" s="79">
        <v>7</v>
      </c>
      <c r="B18" s="79">
        <v>1</v>
      </c>
      <c r="C18" s="174">
        <v>45021</v>
      </c>
      <c r="D18" s="79">
        <v>22.02</v>
      </c>
      <c r="E18" s="79">
        <v>24.96</v>
      </c>
      <c r="F18" s="79">
        <v>19.809999999999999</v>
      </c>
      <c r="G18" s="79">
        <f>((F18-E18)/D18)*100</f>
        <v>-23.387829246139884</v>
      </c>
      <c r="H18" s="169" t="s">
        <v>250</v>
      </c>
      <c r="I18" s="79" t="s">
        <v>251</v>
      </c>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row>
    <row r="19" spans="1:35" ht="18">
      <c r="A19" s="172"/>
      <c r="B19" s="172"/>
      <c r="C19" s="172"/>
      <c r="D19" s="172"/>
      <c r="E19" s="172"/>
      <c r="F19" s="172"/>
      <c r="G19" s="172"/>
      <c r="H19" s="173"/>
      <c r="I19" s="172"/>
      <c r="J19" s="172"/>
      <c r="K19" s="172"/>
      <c r="L19" s="172"/>
      <c r="M19" s="172"/>
      <c r="N19" s="172"/>
      <c r="O19" s="172"/>
      <c r="P19" s="172"/>
      <c r="Q19" s="172"/>
      <c r="R19" s="172"/>
      <c r="S19" s="172"/>
      <c r="T19" s="172"/>
      <c r="U19" s="172"/>
      <c r="V19" s="172"/>
      <c r="W19" s="172"/>
      <c r="X19" s="172"/>
      <c r="Y19" s="172"/>
      <c r="Z19" s="172"/>
      <c r="AA19" s="172"/>
      <c r="AB19" s="172"/>
      <c r="AC19" s="172"/>
      <c r="AD19" s="172"/>
      <c r="AE19" s="172"/>
      <c r="AF19" s="172"/>
      <c r="AG19" s="172"/>
      <c r="AH19" s="172"/>
      <c r="AI19" s="172"/>
    </row>
    <row r="20" spans="1:35" ht="18">
      <c r="A20" s="79">
        <v>8</v>
      </c>
      <c r="B20" s="79">
        <v>1</v>
      </c>
      <c r="C20" s="174">
        <v>45025</v>
      </c>
      <c r="D20" s="79">
        <v>5.68</v>
      </c>
      <c r="E20" s="79">
        <v>5.63</v>
      </c>
      <c r="F20" s="79">
        <v>7.22</v>
      </c>
      <c r="G20" s="79">
        <f>((F20-E20)/D20)*100</f>
        <v>27.992957746478876</v>
      </c>
      <c r="H20" s="169" t="s">
        <v>252</v>
      </c>
      <c r="I20" s="79" t="s">
        <v>253</v>
      </c>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8"/>
    </row>
    <row r="21" spans="1:35">
      <c r="A21" s="179"/>
      <c r="B21" s="179"/>
      <c r="C21" s="179"/>
      <c r="D21" s="179"/>
      <c r="E21" s="179"/>
      <c r="F21" s="179"/>
      <c r="G21" s="179"/>
      <c r="H21" s="166"/>
      <c r="I21" s="167"/>
      <c r="J21" s="166"/>
      <c r="K21" s="166"/>
      <c r="L21" s="166"/>
      <c r="M21" s="166"/>
      <c r="N21" s="166"/>
      <c r="O21" s="166"/>
      <c r="P21" s="166"/>
      <c r="Q21" s="166"/>
      <c r="R21" s="166"/>
      <c r="S21" s="166"/>
      <c r="T21" s="166"/>
      <c r="U21" s="166"/>
      <c r="V21" s="166"/>
      <c r="W21" s="166"/>
      <c r="X21" s="166"/>
      <c r="Y21" s="166"/>
      <c r="Z21" s="166"/>
      <c r="AA21" s="166"/>
      <c r="AB21" s="166"/>
      <c r="AC21" s="166"/>
      <c r="AD21" s="166"/>
      <c r="AE21" s="166"/>
      <c r="AF21" s="166"/>
      <c r="AG21" s="166"/>
      <c r="AH21" s="166"/>
      <c r="AI21" s="166"/>
    </row>
    <row r="22" spans="1:35">
      <c r="A22" s="179"/>
      <c r="B22" s="179"/>
      <c r="C22" s="179"/>
      <c r="D22" s="179"/>
      <c r="E22" s="179"/>
      <c r="F22" s="179"/>
      <c r="G22" s="179"/>
      <c r="H22" s="166"/>
      <c r="I22" s="167"/>
      <c r="J22" s="166"/>
      <c r="K22" s="166"/>
      <c r="L22" s="166"/>
      <c r="M22" s="166"/>
      <c r="N22" s="166"/>
      <c r="O22" s="166"/>
      <c r="P22" s="166"/>
      <c r="Q22" s="166"/>
      <c r="R22" s="166"/>
      <c r="S22" s="166"/>
      <c r="T22" s="166"/>
      <c r="U22" s="166"/>
      <c r="V22" s="166"/>
      <c r="W22" s="166"/>
      <c r="X22" s="166"/>
      <c r="Y22" s="166"/>
      <c r="Z22" s="166"/>
      <c r="AA22" s="166"/>
      <c r="AB22" s="166"/>
      <c r="AC22" s="166"/>
      <c r="AD22" s="166"/>
      <c r="AE22" s="166"/>
      <c r="AF22" s="166"/>
      <c r="AG22" s="166"/>
      <c r="AH22" s="166"/>
      <c r="AI22" s="166"/>
    </row>
    <row r="23" spans="1:35">
      <c r="A23" s="175"/>
      <c r="B23" s="175"/>
      <c r="C23" s="175" t="s">
        <v>254</v>
      </c>
      <c r="D23" s="175"/>
      <c r="E23" s="175"/>
      <c r="F23" s="175" t="s">
        <v>255</v>
      </c>
      <c r="G23" s="175"/>
      <c r="H23" s="176"/>
      <c r="I23" s="175" t="s">
        <v>256</v>
      </c>
      <c r="J23" s="175"/>
      <c r="K23" s="175" t="s">
        <v>257</v>
      </c>
      <c r="L23" s="175"/>
      <c r="M23" s="175"/>
      <c r="N23" s="175" t="s">
        <v>258</v>
      </c>
      <c r="O23" s="175"/>
      <c r="P23" s="176"/>
      <c r="Q23" s="175" t="s">
        <v>259</v>
      </c>
      <c r="R23" s="175"/>
      <c r="S23" s="175"/>
      <c r="T23" s="175" t="s">
        <v>260</v>
      </c>
      <c r="U23" s="175"/>
      <c r="V23" s="175"/>
      <c r="W23" s="175" t="s">
        <v>261</v>
      </c>
      <c r="X23" s="175"/>
      <c r="Y23" s="175"/>
      <c r="Z23" s="175" t="s">
        <v>262</v>
      </c>
      <c r="AA23" s="175"/>
      <c r="AB23" s="175"/>
      <c r="AC23" s="175" t="s">
        <v>263</v>
      </c>
      <c r="AD23" s="175"/>
      <c r="AE23" s="175"/>
      <c r="AF23" s="175" t="s">
        <v>264</v>
      </c>
      <c r="AG23" s="175"/>
      <c r="AH23" s="175"/>
      <c r="AI23" s="175" t="s">
        <v>265</v>
      </c>
    </row>
    <row r="24" spans="1:35">
      <c r="A24" s="175"/>
      <c r="B24" s="175"/>
      <c r="C24" s="175"/>
      <c r="D24" s="175"/>
      <c r="E24" s="175"/>
      <c r="F24" s="175"/>
      <c r="G24" s="175"/>
      <c r="H24" s="175"/>
      <c r="I24" s="177"/>
      <c r="J24" s="175"/>
      <c r="K24" s="175"/>
      <c r="L24" s="175"/>
      <c r="M24" s="175"/>
      <c r="N24" s="175"/>
      <c r="O24" s="175"/>
      <c r="P24" s="175"/>
      <c r="Q24" s="175"/>
      <c r="R24" s="175"/>
      <c r="S24" s="175"/>
      <c r="T24" s="175"/>
      <c r="U24" s="175"/>
      <c r="V24" s="175"/>
      <c r="W24" s="175"/>
      <c r="X24" s="175"/>
      <c r="Y24" s="175"/>
      <c r="Z24" s="175"/>
      <c r="AA24" s="175"/>
      <c r="AB24" s="175"/>
      <c r="AC24" s="175"/>
      <c r="AD24" s="175"/>
      <c r="AE24" s="175"/>
      <c r="AF24" s="175"/>
      <c r="AG24" s="175"/>
      <c r="AH24" s="175"/>
      <c r="AI24" s="175"/>
    </row>
    <row r="25" spans="1:35">
      <c r="A25" s="178"/>
      <c r="B25" s="178">
        <v>160.65</v>
      </c>
      <c r="C25" s="175"/>
      <c r="D25" s="175"/>
      <c r="E25" s="178">
        <v>183.9</v>
      </c>
      <c r="F25" s="175"/>
      <c r="G25" s="175"/>
      <c r="H25" s="178">
        <v>263.10000000000002</v>
      </c>
      <c r="I25" s="177"/>
      <c r="J25" s="178">
        <v>333</v>
      </c>
      <c r="K25" s="175"/>
      <c r="L25" s="175"/>
      <c r="M25" s="178">
        <v>982.6</v>
      </c>
      <c r="N25" s="175"/>
      <c r="O25" s="175"/>
      <c r="P25" s="178">
        <v>508.75</v>
      </c>
      <c r="Q25" s="175"/>
      <c r="R25" s="175"/>
      <c r="S25" s="178">
        <v>123.3</v>
      </c>
      <c r="T25" s="175"/>
      <c r="U25" s="175"/>
      <c r="V25" s="178">
        <v>133.6</v>
      </c>
      <c r="W25" s="175"/>
      <c r="X25" s="175"/>
      <c r="Y25" s="178">
        <v>156.53899799999999</v>
      </c>
      <c r="Z25" s="175"/>
      <c r="AA25" s="175"/>
      <c r="AB25" s="178">
        <v>60.4</v>
      </c>
      <c r="AC25" s="175"/>
      <c r="AD25" s="175"/>
      <c r="AE25" s="178">
        <v>11.18</v>
      </c>
      <c r="AF25" s="175"/>
      <c r="AG25" s="175"/>
      <c r="AH25" s="178">
        <v>5.63</v>
      </c>
      <c r="AI25" s="175"/>
    </row>
    <row r="26" spans="1:35">
      <c r="A26" s="178"/>
      <c r="B26" s="178">
        <v>162.75</v>
      </c>
      <c r="C26" s="175">
        <f t="shared" ref="C26:C29" si="3">(B26-B25)</f>
        <v>2.0999999999999943</v>
      </c>
      <c r="D26" s="175"/>
      <c r="E26" s="178">
        <v>193.05</v>
      </c>
      <c r="F26" s="175">
        <f t="shared" ref="F26:F29" si="4">(E26-E25)</f>
        <v>9.1500000000000057</v>
      </c>
      <c r="G26" s="175"/>
      <c r="H26" s="178">
        <v>276.25</v>
      </c>
      <c r="I26" s="175">
        <f t="shared" ref="I26:I29" si="5">(H26-H25)</f>
        <v>13.149999999999977</v>
      </c>
      <c r="J26" s="178">
        <v>340</v>
      </c>
      <c r="K26" s="175">
        <f t="shared" ref="K26:K29" si="6">(J26-J25)</f>
        <v>7</v>
      </c>
      <c r="L26" s="175"/>
      <c r="M26" s="178">
        <v>972</v>
      </c>
      <c r="N26" s="175">
        <f t="shared" ref="N26:N29" si="7">(M26-M25)</f>
        <v>-10.600000000000023</v>
      </c>
      <c r="O26" s="175"/>
      <c r="P26" s="178">
        <v>534.15</v>
      </c>
      <c r="Q26" s="175">
        <f t="shared" ref="Q26:Q29" si="8">(P26-P25)</f>
        <v>25.399999999999977</v>
      </c>
      <c r="R26" s="175"/>
      <c r="S26" s="178">
        <v>129.15</v>
      </c>
      <c r="T26" s="175">
        <f t="shared" ref="T26:T29" si="9">(S26-S25)</f>
        <v>5.8500000000000085</v>
      </c>
      <c r="U26" s="175"/>
      <c r="V26" s="178">
        <v>140.19999999999999</v>
      </c>
      <c r="W26" s="175">
        <f t="shared" ref="W26:W29" si="10">(V26-V25)</f>
        <v>6.5999999999999943</v>
      </c>
      <c r="X26" s="175"/>
      <c r="Y26" s="178">
        <v>154.725244</v>
      </c>
      <c r="Z26" s="175">
        <f t="shared" ref="Z26:Z29" si="11">(Y26-Y25)</f>
        <v>-1.8137539999999888</v>
      </c>
      <c r="AA26" s="175"/>
      <c r="AB26" s="178">
        <v>57.38</v>
      </c>
      <c r="AC26" s="175">
        <f t="shared" ref="AC26:AC29" si="12">(AB26-AB25)</f>
        <v>-3.019999999999996</v>
      </c>
      <c r="AD26" s="175"/>
      <c r="AE26" s="178">
        <v>10.63</v>
      </c>
      <c r="AF26" s="175">
        <f t="shared" ref="AF26:AF29" si="13">(AE26-AE25)</f>
        <v>-0.54999999999999893</v>
      </c>
      <c r="AG26" s="175"/>
      <c r="AH26" s="178">
        <v>5.52</v>
      </c>
      <c r="AI26" s="175">
        <f t="shared" ref="AI26:AI29" si="14">(AH26-AH25)</f>
        <v>-0.11000000000000032</v>
      </c>
    </row>
    <row r="27" spans="1:35">
      <c r="A27" s="178"/>
      <c r="B27" s="178">
        <v>164.95</v>
      </c>
      <c r="C27" s="175">
        <f t="shared" si="3"/>
        <v>2.1999999999999886</v>
      </c>
      <c r="D27" s="175"/>
      <c r="E27" s="178">
        <v>202.7</v>
      </c>
      <c r="F27" s="175">
        <f t="shared" si="4"/>
        <v>9.6499999999999773</v>
      </c>
      <c r="G27" s="175"/>
      <c r="H27" s="178">
        <v>290</v>
      </c>
      <c r="I27" s="175">
        <f t="shared" si="5"/>
        <v>13.75</v>
      </c>
      <c r="J27" s="178">
        <v>355</v>
      </c>
      <c r="K27" s="175">
        <f t="shared" si="6"/>
        <v>15</v>
      </c>
      <c r="L27" s="175"/>
      <c r="M27" s="178">
        <v>937.4</v>
      </c>
      <c r="N27" s="175">
        <f t="shared" si="7"/>
        <v>-34.600000000000023</v>
      </c>
      <c r="O27" s="175"/>
      <c r="P27" s="178">
        <v>560.85</v>
      </c>
      <c r="Q27" s="175">
        <f t="shared" si="8"/>
        <v>26.700000000000045</v>
      </c>
      <c r="R27" s="175"/>
      <c r="S27" s="178">
        <v>135.6</v>
      </c>
      <c r="T27" s="175">
        <f t="shared" si="9"/>
        <v>6.4499999999999886</v>
      </c>
      <c r="U27" s="175"/>
      <c r="V27" s="178">
        <v>146.4</v>
      </c>
      <c r="W27" s="175">
        <f t="shared" si="10"/>
        <v>6.2000000000000171</v>
      </c>
      <c r="X27" s="175"/>
      <c r="Y27" s="178">
        <v>152.84341000000001</v>
      </c>
      <c r="Z27" s="175">
        <f t="shared" si="11"/>
        <v>-1.8818339999999978</v>
      </c>
      <c r="AA27" s="175"/>
      <c r="AB27" s="178">
        <v>58.77</v>
      </c>
      <c r="AC27" s="175">
        <f t="shared" si="12"/>
        <v>1.3900000000000006</v>
      </c>
      <c r="AD27" s="175"/>
      <c r="AE27" s="178">
        <v>10.1</v>
      </c>
      <c r="AF27" s="175">
        <f t="shared" si="13"/>
        <v>-0.53000000000000114</v>
      </c>
      <c r="AG27" s="175"/>
      <c r="AH27" s="178">
        <v>5.41</v>
      </c>
      <c r="AI27" s="175">
        <f t="shared" si="14"/>
        <v>-0.10999999999999943</v>
      </c>
    </row>
    <row r="28" spans="1:35">
      <c r="A28" s="178"/>
      <c r="B28" s="178">
        <v>159.30000000000001</v>
      </c>
      <c r="C28" s="175">
        <f t="shared" si="3"/>
        <v>-5.6499999999999773</v>
      </c>
      <c r="D28" s="175"/>
      <c r="E28" s="178">
        <v>212.8</v>
      </c>
      <c r="F28" s="175">
        <f t="shared" si="4"/>
        <v>10.100000000000023</v>
      </c>
      <c r="G28" s="175"/>
      <c r="H28" s="178">
        <v>297.05</v>
      </c>
      <c r="I28" s="175">
        <f t="shared" si="5"/>
        <v>7.0500000000000114</v>
      </c>
      <c r="J28" s="178">
        <v>372.75</v>
      </c>
      <c r="K28" s="175">
        <f t="shared" si="6"/>
        <v>17.75</v>
      </c>
      <c r="L28" s="175"/>
      <c r="M28" s="178">
        <v>890.55</v>
      </c>
      <c r="N28" s="175">
        <f t="shared" si="7"/>
        <v>-46.850000000000023</v>
      </c>
      <c r="O28" s="175"/>
      <c r="P28" s="178">
        <v>588.25</v>
      </c>
      <c r="Q28" s="175">
        <f t="shared" si="8"/>
        <v>27.399999999999977</v>
      </c>
      <c r="R28" s="175"/>
      <c r="S28" s="178">
        <v>142.35</v>
      </c>
      <c r="T28" s="175">
        <f t="shared" si="9"/>
        <v>6.75</v>
      </c>
      <c r="U28" s="175"/>
      <c r="V28" s="178">
        <v>151.15</v>
      </c>
      <c r="W28" s="175">
        <f t="shared" si="10"/>
        <v>4.75</v>
      </c>
      <c r="X28" s="175"/>
      <c r="Y28" s="178">
        <v>138.82327900000001</v>
      </c>
      <c r="Z28" s="175">
        <f t="shared" si="11"/>
        <v>-14.020130999999992</v>
      </c>
      <c r="AA28" s="175"/>
      <c r="AB28" s="178">
        <v>61.7</v>
      </c>
      <c r="AC28" s="175">
        <f t="shared" si="12"/>
        <v>2.9299999999999997</v>
      </c>
      <c r="AD28" s="175"/>
      <c r="AE28" s="178">
        <v>9.6</v>
      </c>
      <c r="AF28" s="175">
        <f t="shared" si="13"/>
        <v>-0.5</v>
      </c>
      <c r="AG28" s="175"/>
      <c r="AH28" s="178">
        <v>5.31</v>
      </c>
      <c r="AI28" s="175">
        <f t="shared" si="14"/>
        <v>-0.10000000000000053</v>
      </c>
    </row>
    <row r="29" spans="1:35">
      <c r="A29" s="178"/>
      <c r="B29" s="178">
        <v>162.1</v>
      </c>
      <c r="C29" s="175">
        <f t="shared" si="3"/>
        <v>2.7999999999999829</v>
      </c>
      <c r="D29" s="175"/>
      <c r="E29" s="178">
        <v>223.4</v>
      </c>
      <c r="F29" s="175">
        <f t="shared" si="4"/>
        <v>10.599999999999994</v>
      </c>
      <c r="G29" s="175"/>
      <c r="H29" s="178">
        <v>308.14999999999998</v>
      </c>
      <c r="I29" s="175">
        <f t="shared" si="5"/>
        <v>11.099999999999966</v>
      </c>
      <c r="J29" s="178">
        <v>391.35</v>
      </c>
      <c r="K29" s="175">
        <f t="shared" si="6"/>
        <v>18.600000000000023</v>
      </c>
      <c r="L29" s="175"/>
      <c r="M29" s="178">
        <v>878.5</v>
      </c>
      <c r="N29" s="175">
        <f t="shared" si="7"/>
        <v>-12.049999999999955</v>
      </c>
      <c r="O29" s="175"/>
      <c r="P29" s="178">
        <v>600.15</v>
      </c>
      <c r="Q29" s="175">
        <f t="shared" si="8"/>
        <v>11.899999999999977</v>
      </c>
      <c r="R29" s="175"/>
      <c r="S29" s="178">
        <v>149.4</v>
      </c>
      <c r="T29" s="175">
        <f t="shared" si="9"/>
        <v>7.0500000000000114</v>
      </c>
      <c r="U29" s="175"/>
      <c r="V29" s="178">
        <v>152.69999999999999</v>
      </c>
      <c r="W29" s="175">
        <f t="shared" si="10"/>
        <v>1.5499999999999829</v>
      </c>
      <c r="X29" s="175"/>
      <c r="Y29" s="178">
        <v>146.222657</v>
      </c>
      <c r="Z29" s="175">
        <f t="shared" si="11"/>
        <v>7.3993779999999845</v>
      </c>
      <c r="AA29" s="175"/>
      <c r="AB29" s="178">
        <v>64.73</v>
      </c>
      <c r="AC29" s="175">
        <f t="shared" si="12"/>
        <v>3.0300000000000011</v>
      </c>
      <c r="AD29" s="175"/>
      <c r="AE29" s="178">
        <v>10.08</v>
      </c>
      <c r="AF29" s="175">
        <f t="shared" si="13"/>
        <v>0.48000000000000043</v>
      </c>
      <c r="AG29" s="175"/>
      <c r="AH29" s="178">
        <v>5.41</v>
      </c>
      <c r="AI29" s="175">
        <f t="shared" si="14"/>
        <v>0.10000000000000053</v>
      </c>
    </row>
    <row r="30" spans="1:35">
      <c r="A30" s="178"/>
      <c r="B30" s="178">
        <v>175.15</v>
      </c>
      <c r="C30" s="175"/>
      <c r="D30" s="175"/>
      <c r="E30" s="178">
        <v>245.1</v>
      </c>
      <c r="F30" s="175"/>
      <c r="G30" s="175"/>
      <c r="H30" s="178">
        <v>310</v>
      </c>
      <c r="I30" s="175"/>
      <c r="J30" s="178">
        <v>431.25</v>
      </c>
      <c r="K30" s="175"/>
      <c r="L30" s="175"/>
      <c r="M30" s="178">
        <v>792.9</v>
      </c>
      <c r="N30" s="175"/>
      <c r="O30" s="175"/>
      <c r="P30" s="178">
        <v>541.65</v>
      </c>
      <c r="Q30" s="175"/>
      <c r="R30" s="175"/>
      <c r="S30" s="178">
        <v>139</v>
      </c>
      <c r="T30" s="175"/>
      <c r="U30" s="175"/>
      <c r="V30" s="178">
        <v>158.30000000000001</v>
      </c>
      <c r="W30" s="175"/>
      <c r="X30" s="175"/>
      <c r="Y30" s="178">
        <v>137.48474999999999</v>
      </c>
      <c r="Z30" s="175"/>
      <c r="AA30" s="175"/>
      <c r="AB30" s="178">
        <v>58.43</v>
      </c>
      <c r="AC30" s="175"/>
      <c r="AD30" s="175"/>
      <c r="AE30" s="178">
        <v>11.1</v>
      </c>
      <c r="AF30" s="175"/>
      <c r="AG30" s="175"/>
      <c r="AH30" s="178">
        <v>5.96</v>
      </c>
      <c r="AI30" s="175"/>
    </row>
    <row r="31" spans="1:35">
      <c r="A31" s="178"/>
      <c r="B31" s="178">
        <v>183.9</v>
      </c>
      <c r="C31" s="175">
        <f t="shared" ref="C31:C34" si="15">(B31-B30)</f>
        <v>8.75</v>
      </c>
      <c r="D31" s="175"/>
      <c r="E31" s="178">
        <v>256.85000000000002</v>
      </c>
      <c r="F31" s="175">
        <f t="shared" ref="F31:F34" si="16">(E31-E30)</f>
        <v>11.750000000000028</v>
      </c>
      <c r="G31" s="175"/>
      <c r="H31" s="178">
        <v>310.10000000000002</v>
      </c>
      <c r="I31" s="175">
        <f t="shared" ref="I31:I34" si="17">(H31-H30)</f>
        <v>0.10000000000002274</v>
      </c>
      <c r="J31" s="178">
        <v>452.8</v>
      </c>
      <c r="K31" s="175">
        <f t="shared" ref="K31:K34" si="18">(J31-J30)</f>
        <v>21.550000000000011</v>
      </c>
      <c r="L31" s="175"/>
      <c r="M31" s="178">
        <v>774.75</v>
      </c>
      <c r="N31" s="175">
        <f t="shared" ref="N31:N34" si="19">(M31-M30)</f>
        <v>-18.149999999999977</v>
      </c>
      <c r="O31" s="175"/>
      <c r="P31" s="178">
        <v>514.6</v>
      </c>
      <c r="Q31" s="175">
        <f t="shared" ref="Q31:Q34" si="20">(P31-P30)</f>
        <v>-27.049999999999955</v>
      </c>
      <c r="R31" s="175"/>
      <c r="S31" s="178">
        <v>139.85</v>
      </c>
      <c r="T31" s="175">
        <f t="shared" ref="T31:T34" si="21">(S31-S30)</f>
        <v>0.84999999999999432</v>
      </c>
      <c r="U31" s="175"/>
      <c r="V31" s="178">
        <v>155.15</v>
      </c>
      <c r="W31" s="175">
        <f t="shared" ref="W31:W34" si="22">(V31-V30)</f>
        <v>-3.1500000000000057</v>
      </c>
      <c r="X31" s="175"/>
      <c r="Y31" s="178">
        <v>118.92246400000001</v>
      </c>
      <c r="Z31" s="175">
        <f t="shared" ref="Z31:Z34" si="23">(Y31-Y30)</f>
        <v>-18.562285999999986</v>
      </c>
      <c r="AA31" s="175"/>
      <c r="AB31" s="178">
        <v>55.51</v>
      </c>
      <c r="AC31" s="175">
        <f t="shared" ref="AC31:AC34" si="24">(AB31-AB30)</f>
        <v>-2.9200000000000017</v>
      </c>
      <c r="AD31" s="175"/>
      <c r="AE31" s="178">
        <v>11.63</v>
      </c>
      <c r="AF31" s="175">
        <f t="shared" ref="AF31:AF34" si="25">(AE31-AE30)</f>
        <v>0.53000000000000114</v>
      </c>
      <c r="AG31" s="175"/>
      <c r="AH31" s="178">
        <v>6.25</v>
      </c>
      <c r="AI31" s="175">
        <f t="shared" ref="AI31:AI34" si="26">(AH31-AH30)</f>
        <v>0.29000000000000004</v>
      </c>
    </row>
    <row r="32" spans="1:35">
      <c r="A32" s="178"/>
      <c r="B32" s="178">
        <v>193.05</v>
      </c>
      <c r="C32" s="175">
        <f t="shared" si="15"/>
        <v>9.1500000000000057</v>
      </c>
      <c r="D32" s="175"/>
      <c r="E32" s="178">
        <v>246.45</v>
      </c>
      <c r="F32" s="175">
        <f t="shared" si="16"/>
        <v>-10.400000000000034</v>
      </c>
      <c r="G32" s="175"/>
      <c r="H32" s="178">
        <v>310</v>
      </c>
      <c r="I32" s="175">
        <f t="shared" si="17"/>
        <v>-0.10000000000002274</v>
      </c>
      <c r="J32" s="178">
        <v>475.4</v>
      </c>
      <c r="K32" s="175">
        <f t="shared" si="18"/>
        <v>22.599999999999966</v>
      </c>
      <c r="L32" s="175"/>
      <c r="M32" s="178">
        <v>813.45</v>
      </c>
      <c r="N32" s="175">
        <f t="shared" si="19"/>
        <v>38.700000000000045</v>
      </c>
      <c r="O32" s="175"/>
      <c r="P32" s="178">
        <v>538.04999999999995</v>
      </c>
      <c r="Q32" s="175">
        <f t="shared" si="20"/>
        <v>23.449999999999932</v>
      </c>
      <c r="R32" s="175"/>
      <c r="S32" s="178">
        <v>144.94999999999999</v>
      </c>
      <c r="T32" s="175">
        <f t="shared" si="21"/>
        <v>5.0999999999999943</v>
      </c>
      <c r="U32" s="175"/>
      <c r="V32" s="178">
        <v>151.5</v>
      </c>
      <c r="W32" s="175">
        <f t="shared" si="22"/>
        <v>-3.6500000000000057</v>
      </c>
      <c r="X32" s="175"/>
      <c r="Y32" s="178">
        <v>120.600336</v>
      </c>
      <c r="Z32" s="175">
        <f t="shared" si="23"/>
        <v>1.6778719999999936</v>
      </c>
      <c r="AA32" s="175"/>
      <c r="AB32" s="178">
        <v>52.74</v>
      </c>
      <c r="AC32" s="175">
        <f t="shared" si="24"/>
        <v>-2.769999999999996</v>
      </c>
      <c r="AD32" s="175"/>
      <c r="AE32" s="178">
        <v>12.21</v>
      </c>
      <c r="AF32" s="175">
        <f t="shared" si="25"/>
        <v>0.58000000000000007</v>
      </c>
      <c r="AG32" s="175"/>
      <c r="AH32" s="178">
        <v>6.56</v>
      </c>
      <c r="AI32" s="175">
        <f t="shared" si="26"/>
        <v>0.30999999999999961</v>
      </c>
    </row>
    <row r="33" spans="1:35">
      <c r="A33" s="178"/>
      <c r="B33" s="178">
        <v>202.7</v>
      </c>
      <c r="C33" s="175">
        <f t="shared" si="15"/>
        <v>9.6499999999999773</v>
      </c>
      <c r="D33" s="175"/>
      <c r="E33" s="178">
        <v>255.45</v>
      </c>
      <c r="F33" s="175">
        <f t="shared" si="16"/>
        <v>9</v>
      </c>
      <c r="G33" s="175"/>
      <c r="H33" s="178">
        <v>320.05</v>
      </c>
      <c r="I33" s="175">
        <f t="shared" si="17"/>
        <v>10.050000000000011</v>
      </c>
      <c r="J33" s="178">
        <v>499.15</v>
      </c>
      <c r="K33" s="175">
        <f t="shared" si="18"/>
        <v>23.75</v>
      </c>
      <c r="L33" s="175"/>
      <c r="M33" s="178">
        <v>849.15</v>
      </c>
      <c r="N33" s="175">
        <f t="shared" si="19"/>
        <v>35.699999999999932</v>
      </c>
      <c r="O33" s="175"/>
      <c r="P33" s="178">
        <v>549.5</v>
      </c>
      <c r="Q33" s="175">
        <f t="shared" si="20"/>
        <v>11.450000000000045</v>
      </c>
      <c r="R33" s="175"/>
      <c r="S33" s="178">
        <v>142.15</v>
      </c>
      <c r="T33" s="175">
        <f t="shared" si="21"/>
        <v>-2.7999999999999829</v>
      </c>
      <c r="U33" s="175"/>
      <c r="V33" s="178">
        <v>149.69999999999999</v>
      </c>
      <c r="W33" s="175">
        <f t="shared" si="22"/>
        <v>-1.8000000000000114</v>
      </c>
      <c r="X33" s="175"/>
      <c r="Y33" s="178">
        <v>118.789013</v>
      </c>
      <c r="Z33" s="175">
        <f t="shared" si="23"/>
        <v>-1.8113230000000016</v>
      </c>
      <c r="AA33" s="175"/>
      <c r="AB33" s="178">
        <v>50.11</v>
      </c>
      <c r="AC33" s="175">
        <f t="shared" si="24"/>
        <v>-2.6300000000000026</v>
      </c>
      <c r="AD33" s="175"/>
      <c r="AE33" s="178">
        <v>11.6</v>
      </c>
      <c r="AF33" s="175">
        <f t="shared" si="25"/>
        <v>-0.61000000000000121</v>
      </c>
      <c r="AG33" s="175"/>
      <c r="AH33" s="178">
        <v>6.88</v>
      </c>
      <c r="AI33" s="175">
        <f t="shared" si="26"/>
        <v>0.32000000000000028</v>
      </c>
    </row>
    <row r="34" spans="1:35">
      <c r="A34" s="178"/>
      <c r="B34" s="178">
        <v>212.8</v>
      </c>
      <c r="C34" s="175">
        <f t="shared" si="15"/>
        <v>10.100000000000023</v>
      </c>
      <c r="D34" s="175"/>
      <c r="E34" s="178">
        <v>260.5</v>
      </c>
      <c r="F34" s="175">
        <f t="shared" si="16"/>
        <v>5.0500000000000114</v>
      </c>
      <c r="G34" s="175"/>
      <c r="H34" s="178">
        <v>333</v>
      </c>
      <c r="I34" s="175">
        <f t="shared" si="17"/>
        <v>12.949999999999989</v>
      </c>
      <c r="J34" s="178">
        <v>514.20000000000005</v>
      </c>
      <c r="K34" s="175">
        <f t="shared" si="18"/>
        <v>15.050000000000068</v>
      </c>
      <c r="L34" s="175"/>
      <c r="M34" s="178">
        <v>806.7</v>
      </c>
      <c r="N34" s="175">
        <f t="shared" si="19"/>
        <v>-42.449999999999932</v>
      </c>
      <c r="O34" s="175"/>
      <c r="P34" s="178">
        <v>553.25</v>
      </c>
      <c r="Q34" s="175">
        <f t="shared" si="20"/>
        <v>3.75</v>
      </c>
      <c r="R34" s="175"/>
      <c r="S34" s="175">
        <v>139.94999999999999</v>
      </c>
      <c r="T34" s="175">
        <f t="shared" si="21"/>
        <v>-2.2000000000000171</v>
      </c>
      <c r="U34" s="175"/>
      <c r="V34" s="178">
        <v>150.80000000000001</v>
      </c>
      <c r="W34" s="175">
        <f t="shared" si="22"/>
        <v>1.1000000000000227</v>
      </c>
      <c r="X34" s="175"/>
      <c r="Y34" s="178">
        <v>110.161886</v>
      </c>
      <c r="Z34" s="175">
        <f t="shared" si="23"/>
        <v>-8.6271270000000015</v>
      </c>
      <c r="AA34" s="175"/>
      <c r="AB34" s="178">
        <v>47.61</v>
      </c>
      <c r="AC34" s="175">
        <f t="shared" si="24"/>
        <v>-2.5</v>
      </c>
      <c r="AD34" s="175"/>
      <c r="AE34" s="178">
        <v>11.02</v>
      </c>
      <c r="AF34" s="175">
        <f t="shared" si="25"/>
        <v>-0.58000000000000007</v>
      </c>
      <c r="AG34" s="175"/>
      <c r="AH34" s="178">
        <v>7.22</v>
      </c>
      <c r="AI34" s="175">
        <f t="shared" si="26"/>
        <v>0.33999999999999986</v>
      </c>
    </row>
    <row r="35" spans="1:35">
      <c r="A35" s="175"/>
      <c r="B35" s="175" t="s">
        <v>266</v>
      </c>
      <c r="C35" s="175">
        <f>CORREL( C26:C29,C31:C34)</f>
        <v>-0.19542063110824381</v>
      </c>
      <c r="D35" s="175"/>
      <c r="E35" s="175"/>
      <c r="F35" s="175">
        <f>CORREL( F26:F29,F31:F34)</f>
        <v>-2.6781186315242053E-2</v>
      </c>
      <c r="G35" s="175"/>
      <c r="H35" s="175"/>
      <c r="I35" s="175">
        <f>CORREL( I26:I29,I31:I34)</f>
        <v>-0.72609667913724263</v>
      </c>
      <c r="J35" s="175"/>
      <c r="K35" s="175">
        <f>CORREL( K26:K29,K31:K34)</f>
        <v>-0.30244067872466873</v>
      </c>
      <c r="L35" s="175"/>
      <c r="M35" s="175"/>
      <c r="N35" s="175">
        <f>CORREL( N26:N29,N31:N34)</f>
        <v>-0.91179423649100799</v>
      </c>
      <c r="O35" s="175"/>
      <c r="P35" s="175"/>
      <c r="Q35" s="175">
        <f>CORREL( Q26:Q29,Q31:Q34)</f>
        <v>6.8089561195411513E-2</v>
      </c>
      <c r="R35" s="175"/>
      <c r="S35" s="175"/>
      <c r="T35" s="175">
        <f>CORREL( T26:T29,T31:T34)</f>
        <v>-0.49346124220399029</v>
      </c>
      <c r="U35" s="175"/>
      <c r="V35" s="175"/>
      <c r="W35" s="175">
        <f>CORREL( W26:W29,W31:W34)</f>
        <v>-0.98592226662654325</v>
      </c>
      <c r="X35" s="175"/>
      <c r="Y35" s="175"/>
      <c r="Z35" s="175">
        <f>CORREL( Z26:Z29,Z31:Z34)</f>
        <v>-0.33365611391067967</v>
      </c>
      <c r="AA35" s="175"/>
      <c r="AB35" s="175"/>
      <c r="AC35" s="175">
        <f>CORREL( AC26:AC29,AC31:AC34)</f>
        <v>0.90982666988332039</v>
      </c>
      <c r="AD35" s="175"/>
      <c r="AE35" s="175"/>
      <c r="AF35" s="175">
        <f>CORREL( AF26:AF29,AF31:AF34)</f>
        <v>-0.5919036575132911</v>
      </c>
      <c r="AG35" s="175"/>
      <c r="AH35" s="175"/>
      <c r="AI35" s="175">
        <f>CORREL( AI26:AI29,AI31:AI34)</f>
        <v>0.82044916479653651</v>
      </c>
    </row>
    <row r="36" spans="1:35">
      <c r="A36" s="175"/>
      <c r="B36" s="175"/>
      <c r="C36" s="175"/>
      <c r="D36" s="175"/>
      <c r="E36" s="175"/>
      <c r="F36" s="175"/>
      <c r="G36" s="175"/>
      <c r="H36" s="175"/>
      <c r="I36" s="177"/>
      <c r="J36" s="175"/>
      <c r="K36" s="175"/>
      <c r="L36" s="175"/>
      <c r="M36" s="175"/>
      <c r="N36" s="175"/>
      <c r="O36" s="175"/>
      <c r="P36" s="175"/>
      <c r="Q36" s="175"/>
      <c r="R36" s="175"/>
      <c r="S36" s="175"/>
      <c r="T36" s="175"/>
      <c r="U36" s="175"/>
      <c r="V36" s="175"/>
      <c r="W36" s="175"/>
      <c r="X36" s="175"/>
      <c r="Y36" s="175"/>
      <c r="Z36" s="175"/>
      <c r="AA36" s="175"/>
      <c r="AB36" s="175"/>
      <c r="AC36" s="175"/>
      <c r="AD36" s="175"/>
      <c r="AE36" s="175"/>
      <c r="AF36" s="175"/>
      <c r="AG36" s="175"/>
      <c r="AH36" s="175"/>
      <c r="AI36" s="175"/>
    </row>
    <row r="37" spans="1:35">
      <c r="A37" s="180"/>
      <c r="B37" s="180"/>
      <c r="C37" s="180"/>
      <c r="D37" s="180"/>
      <c r="E37" s="180"/>
      <c r="F37" s="180"/>
      <c r="G37" s="180"/>
      <c r="H37" s="180"/>
      <c r="I37" s="180"/>
      <c r="J37" s="180"/>
      <c r="K37" s="180"/>
      <c r="L37" s="180"/>
      <c r="M37" s="180"/>
      <c r="N37" s="180"/>
      <c r="O37" s="180"/>
      <c r="P37" s="180"/>
      <c r="Q37" s="180"/>
      <c r="R37" s="180"/>
      <c r="S37" s="180"/>
      <c r="T37" s="180"/>
      <c r="U37" s="180"/>
      <c r="V37" s="180"/>
      <c r="W37" s="180"/>
      <c r="X37" s="180"/>
      <c r="Y37" s="180"/>
      <c r="Z37" s="180"/>
      <c r="AA37" s="180"/>
      <c r="AB37" s="180"/>
      <c r="AC37" s="180"/>
      <c r="AD37" s="180"/>
      <c r="AE37" s="180"/>
      <c r="AF37" s="180"/>
      <c r="AG37" s="180"/>
      <c r="AH37" s="180"/>
      <c r="AI37" s="180"/>
    </row>
    <row r="38" spans="1:35">
      <c r="A38" s="180"/>
      <c r="B38" s="180"/>
      <c r="C38" s="180"/>
      <c r="D38" s="180"/>
      <c r="E38" s="180"/>
      <c r="F38" s="180"/>
      <c r="G38" s="180"/>
      <c r="H38" s="180"/>
      <c r="I38" s="180"/>
      <c r="J38" s="180"/>
      <c r="K38" s="180"/>
      <c r="L38" s="180"/>
      <c r="M38" s="180"/>
      <c r="N38" s="180"/>
      <c r="O38" s="180"/>
      <c r="P38" s="180"/>
      <c r="Q38" s="180"/>
      <c r="R38" s="180"/>
      <c r="S38" s="180"/>
      <c r="T38" s="180"/>
      <c r="U38" s="180"/>
      <c r="V38" s="180"/>
      <c r="W38" s="180"/>
      <c r="X38" s="180"/>
      <c r="Y38" s="180"/>
      <c r="Z38" s="180"/>
      <c r="AA38" s="180"/>
      <c r="AB38" s="180"/>
      <c r="AC38" s="180"/>
      <c r="AD38" s="180"/>
      <c r="AE38" s="180"/>
      <c r="AF38" s="180"/>
      <c r="AG38" s="180"/>
      <c r="AH38" s="180"/>
      <c r="AI38" s="180"/>
    </row>
    <row r="39" spans="1:35">
      <c r="A39" s="180"/>
      <c r="B39" s="180"/>
      <c r="C39" s="180"/>
      <c r="D39" s="180"/>
      <c r="E39" s="180"/>
      <c r="F39" s="180"/>
      <c r="G39" s="180"/>
      <c r="H39" s="180"/>
      <c r="I39" s="180"/>
      <c r="J39" s="180"/>
      <c r="K39" s="180"/>
      <c r="L39" s="180"/>
      <c r="M39" s="180"/>
      <c r="N39" s="180"/>
      <c r="O39" s="180"/>
      <c r="P39" s="180"/>
      <c r="Q39" s="180"/>
      <c r="R39" s="180"/>
      <c r="S39" s="180"/>
      <c r="T39" s="180"/>
      <c r="U39" s="180"/>
      <c r="V39" s="180"/>
      <c r="W39" s="180"/>
      <c r="X39" s="180"/>
      <c r="Y39" s="180"/>
      <c r="Z39" s="180"/>
      <c r="AA39" s="180"/>
      <c r="AB39" s="180"/>
      <c r="AC39" s="180"/>
      <c r="AD39" s="180"/>
      <c r="AE39" s="180"/>
      <c r="AF39" s="180"/>
      <c r="AG39" s="180"/>
      <c r="AH39" s="180"/>
      <c r="AI39" s="180"/>
    </row>
    <row r="40" spans="1:35">
      <c r="A40" s="180"/>
      <c r="B40" s="180"/>
      <c r="C40" s="180"/>
      <c r="D40" s="180"/>
      <c r="E40" s="180"/>
      <c r="F40" s="180"/>
      <c r="G40" s="180"/>
      <c r="H40" s="180"/>
      <c r="I40" s="180"/>
      <c r="J40" s="180"/>
      <c r="K40" s="180"/>
      <c r="L40" s="180"/>
      <c r="M40" s="180"/>
      <c r="N40" s="180"/>
      <c r="O40" s="180"/>
      <c r="P40" s="180"/>
      <c r="Q40" s="180"/>
      <c r="R40" s="180"/>
      <c r="S40" s="180"/>
      <c r="T40" s="180"/>
      <c r="U40" s="180"/>
      <c r="V40" s="180"/>
      <c r="W40" s="180"/>
      <c r="X40" s="180"/>
      <c r="Y40" s="180"/>
      <c r="Z40" s="180"/>
      <c r="AA40" s="180"/>
      <c r="AB40" s="180"/>
      <c r="AC40" s="180"/>
      <c r="AD40" s="180"/>
      <c r="AE40" s="180"/>
      <c r="AF40" s="180"/>
      <c r="AG40" s="180"/>
      <c r="AH40" s="180"/>
      <c r="AI40" s="180"/>
    </row>
    <row r="41" spans="1:35">
      <c r="A41" s="166"/>
      <c r="B41" s="166"/>
      <c r="C41" s="166"/>
      <c r="D41" s="166"/>
      <c r="E41" s="166"/>
      <c r="F41" s="166"/>
      <c r="G41" s="166"/>
      <c r="H41" s="166"/>
      <c r="I41" s="167"/>
      <c r="J41" s="166"/>
      <c r="K41" s="166"/>
      <c r="L41" s="166"/>
      <c r="M41" s="166"/>
      <c r="N41" s="166"/>
      <c r="O41" s="166"/>
      <c r="P41" s="166"/>
      <c r="Q41" s="166"/>
      <c r="R41" s="166"/>
      <c r="S41" s="166"/>
      <c r="T41" s="166"/>
      <c r="U41" s="166"/>
      <c r="V41" s="166"/>
      <c r="W41" s="166"/>
      <c r="X41" s="166"/>
      <c r="Y41" s="166"/>
      <c r="Z41" s="166"/>
      <c r="AA41" s="166"/>
      <c r="AB41" s="166"/>
      <c r="AC41" s="166"/>
      <c r="AD41" s="166"/>
      <c r="AE41" s="166"/>
      <c r="AF41" s="166"/>
      <c r="AG41" s="166"/>
      <c r="AH41" s="166"/>
      <c r="AI41" s="166"/>
    </row>
    <row r="42" spans="1:35">
      <c r="A42" s="166"/>
      <c r="B42" s="166"/>
      <c r="C42" s="166"/>
      <c r="D42" s="166"/>
      <c r="E42" s="166"/>
      <c r="F42" s="166"/>
      <c r="G42" s="166"/>
      <c r="H42" s="166"/>
      <c r="I42" s="167"/>
      <c r="J42" s="166"/>
      <c r="K42" s="166"/>
      <c r="L42" s="166"/>
      <c r="M42" s="166"/>
      <c r="N42" s="166"/>
      <c r="O42" s="166"/>
      <c r="P42" s="166"/>
      <c r="Q42" s="166"/>
      <c r="R42" s="166"/>
      <c r="S42" s="166"/>
      <c r="T42" s="166"/>
      <c r="U42" s="166"/>
      <c r="V42" s="166"/>
      <c r="W42" s="166"/>
      <c r="X42" s="166"/>
      <c r="Y42" s="166"/>
      <c r="Z42" s="166"/>
      <c r="AA42" s="166"/>
      <c r="AB42" s="166"/>
      <c r="AC42" s="166"/>
      <c r="AD42" s="166"/>
      <c r="AE42" s="166"/>
      <c r="AF42" s="166"/>
      <c r="AG42" s="166"/>
      <c r="AH42" s="166"/>
      <c r="AI42" s="166"/>
    </row>
    <row r="43" spans="1:35">
      <c r="A43" s="166"/>
      <c r="B43" s="166"/>
      <c r="C43" s="166"/>
      <c r="D43" s="166"/>
      <c r="E43" s="166"/>
      <c r="F43" s="166"/>
      <c r="G43" s="166"/>
      <c r="H43" s="166"/>
      <c r="I43" s="167"/>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row>
    <row r="44" spans="1:35">
      <c r="A44" s="166"/>
      <c r="B44" s="166"/>
      <c r="C44" s="166"/>
      <c r="D44" s="166"/>
      <c r="E44" s="166"/>
      <c r="F44" s="166"/>
      <c r="G44" s="166"/>
      <c r="H44" s="166"/>
      <c r="I44" s="167"/>
      <c r="J44" s="166"/>
      <c r="K44" s="166"/>
      <c r="L44" s="166"/>
      <c r="M44" s="166"/>
      <c r="N44" s="166"/>
      <c r="O44" s="166"/>
      <c r="P44" s="166"/>
      <c r="Q44" s="166"/>
      <c r="R44" s="166"/>
      <c r="S44" s="166"/>
      <c r="T44" s="166"/>
      <c r="U44" s="166"/>
      <c r="V44" s="166"/>
      <c r="W44" s="166"/>
      <c r="X44" s="166"/>
      <c r="Y44" s="166"/>
      <c r="Z44" s="166"/>
      <c r="AA44" s="166"/>
      <c r="AB44" s="166"/>
      <c r="AC44" s="166"/>
      <c r="AD44" s="166"/>
      <c r="AE44" s="166"/>
      <c r="AF44" s="166"/>
      <c r="AG44" s="166"/>
      <c r="AH44" s="166"/>
      <c r="AI44" s="166"/>
    </row>
    <row r="45" spans="1:35">
      <c r="A45" s="166"/>
      <c r="B45" s="166"/>
      <c r="C45" s="166"/>
      <c r="D45" s="166"/>
      <c r="E45" s="166"/>
      <c r="F45" s="166"/>
      <c r="G45" s="166"/>
      <c r="H45" s="166"/>
      <c r="I45" s="167"/>
      <c r="J45" s="166"/>
      <c r="K45" s="166"/>
      <c r="L45" s="166"/>
      <c r="M45" s="166"/>
      <c r="N45" s="166"/>
      <c r="O45" s="166"/>
      <c r="P45" s="166"/>
      <c r="Q45" s="166"/>
      <c r="R45" s="166"/>
      <c r="S45" s="166"/>
      <c r="T45" s="166"/>
      <c r="U45" s="166"/>
      <c r="V45" s="166"/>
      <c r="W45" s="166"/>
      <c r="X45" s="166"/>
      <c r="Y45" s="166"/>
      <c r="Z45" s="166"/>
      <c r="AA45" s="166"/>
      <c r="AB45" s="166"/>
      <c r="AC45" s="166"/>
      <c r="AD45" s="166"/>
      <c r="AE45" s="166"/>
      <c r="AF45" s="166"/>
      <c r="AG45" s="166"/>
      <c r="AH45" s="166"/>
      <c r="AI45" s="166"/>
    </row>
    <row r="46" spans="1:35">
      <c r="A46" s="166"/>
      <c r="B46" s="166"/>
      <c r="C46" s="166"/>
      <c r="D46" s="166"/>
      <c r="E46" s="166"/>
      <c r="F46" s="166"/>
      <c r="G46" s="166"/>
      <c r="H46" s="166"/>
      <c r="I46" s="167"/>
      <c r="J46" s="166"/>
      <c r="K46" s="166"/>
      <c r="L46" s="166"/>
      <c r="M46" s="166"/>
      <c r="N46" s="166"/>
      <c r="O46" s="166"/>
      <c r="P46" s="166"/>
      <c r="Q46" s="166"/>
      <c r="R46" s="166"/>
      <c r="S46" s="166"/>
      <c r="T46" s="166"/>
      <c r="U46" s="166"/>
      <c r="V46" s="166"/>
      <c r="W46" s="166"/>
      <c r="X46" s="166"/>
      <c r="Y46" s="166"/>
      <c r="Z46" s="166"/>
      <c r="AA46" s="166"/>
      <c r="AB46" s="166"/>
      <c r="AC46" s="166"/>
      <c r="AD46" s="166"/>
      <c r="AE46" s="166"/>
      <c r="AF46" s="166"/>
      <c r="AG46" s="166"/>
      <c r="AH46" s="166"/>
      <c r="AI46" s="166"/>
    </row>
    <row r="47" spans="1:35">
      <c r="A47" s="166"/>
      <c r="B47" s="166"/>
      <c r="C47" s="166"/>
      <c r="D47" s="166"/>
      <c r="E47" s="166"/>
      <c r="F47" s="166"/>
      <c r="G47" s="166"/>
      <c r="H47" s="166"/>
      <c r="I47" s="167"/>
      <c r="J47" s="166"/>
      <c r="K47" s="166"/>
      <c r="L47" s="166"/>
      <c r="M47" s="166"/>
      <c r="N47" s="166"/>
      <c r="O47" s="166"/>
      <c r="P47" s="166"/>
      <c r="Q47" s="166"/>
      <c r="R47" s="166"/>
      <c r="S47" s="166"/>
      <c r="T47" s="166"/>
      <c r="U47" s="166"/>
      <c r="V47" s="166"/>
      <c r="W47" s="166"/>
      <c r="X47" s="166"/>
      <c r="Y47" s="166"/>
      <c r="Z47" s="166"/>
      <c r="AA47" s="166"/>
      <c r="AB47" s="166"/>
      <c r="AC47" s="166"/>
      <c r="AD47" s="166"/>
      <c r="AE47" s="166"/>
      <c r="AF47" s="166"/>
      <c r="AG47" s="166"/>
      <c r="AH47" s="166"/>
      <c r="AI47" s="166"/>
    </row>
    <row r="48" spans="1:35">
      <c r="A48" s="166"/>
      <c r="B48" s="166"/>
      <c r="C48" s="166"/>
      <c r="D48" s="166"/>
      <c r="E48" s="166"/>
      <c r="F48" s="166"/>
      <c r="G48" s="166"/>
      <c r="H48" s="166"/>
      <c r="I48" s="167"/>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row>
    <row r="49" spans="1:35">
      <c r="A49" s="166"/>
      <c r="B49" s="166"/>
      <c r="C49" s="166"/>
      <c r="D49" s="166"/>
      <c r="E49" s="166"/>
      <c r="F49" s="166"/>
      <c r="G49" s="166"/>
      <c r="H49" s="166"/>
      <c r="I49" s="167"/>
      <c r="J49" s="166"/>
      <c r="K49" s="166"/>
      <c r="L49" s="166"/>
      <c r="M49" s="166"/>
      <c r="N49" s="166"/>
      <c r="O49" s="166"/>
      <c r="P49" s="166"/>
      <c r="Q49" s="166"/>
      <c r="R49" s="166"/>
      <c r="S49" s="166"/>
      <c r="T49" s="166"/>
      <c r="U49" s="166"/>
      <c r="V49" s="166"/>
      <c r="W49" s="166"/>
      <c r="X49" s="166"/>
      <c r="Y49" s="166"/>
      <c r="Z49" s="166"/>
      <c r="AA49" s="166"/>
      <c r="AB49" s="166"/>
      <c r="AC49" s="166"/>
      <c r="AD49" s="166"/>
      <c r="AE49" s="166"/>
      <c r="AF49" s="166"/>
      <c r="AG49" s="166"/>
      <c r="AH49" s="166"/>
      <c r="AI49" s="166"/>
    </row>
    <row r="50" spans="1:35">
      <c r="A50" s="166"/>
      <c r="B50" s="166"/>
      <c r="C50" s="166"/>
      <c r="D50" s="166"/>
      <c r="E50" s="166"/>
      <c r="F50" s="166"/>
      <c r="G50" s="166"/>
      <c r="H50" s="166"/>
      <c r="I50" s="167"/>
      <c r="J50" s="166"/>
      <c r="K50" s="166"/>
      <c r="L50" s="166"/>
      <c r="M50" s="166"/>
      <c r="N50" s="166"/>
      <c r="O50" s="166"/>
      <c r="P50" s="166"/>
      <c r="Q50" s="166"/>
      <c r="R50" s="166"/>
      <c r="S50" s="166"/>
      <c r="T50" s="166"/>
      <c r="U50" s="166"/>
      <c r="V50" s="166"/>
      <c r="W50" s="166"/>
      <c r="X50" s="166"/>
      <c r="Y50" s="166"/>
      <c r="Z50" s="166"/>
      <c r="AA50" s="166"/>
      <c r="AB50" s="166"/>
      <c r="AC50" s="166"/>
      <c r="AD50" s="166"/>
      <c r="AE50" s="166"/>
      <c r="AF50" s="166"/>
      <c r="AG50" s="166"/>
      <c r="AH50" s="166"/>
      <c r="AI50" s="166"/>
    </row>
    <row r="51" spans="1:35">
      <c r="A51" s="166"/>
      <c r="B51" s="166"/>
      <c r="C51" s="166"/>
      <c r="D51" s="166"/>
      <c r="E51" s="166"/>
      <c r="F51" s="166"/>
      <c r="G51" s="166"/>
      <c r="H51" s="166"/>
      <c r="I51" s="167"/>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row>
    <row r="52" spans="1:35">
      <c r="A52" s="166"/>
      <c r="B52" s="166"/>
      <c r="C52" s="166"/>
      <c r="D52" s="166"/>
      <c r="E52" s="166"/>
      <c r="F52" s="166"/>
      <c r="G52" s="166"/>
      <c r="H52" s="166"/>
      <c r="I52" s="167"/>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row>
    <row r="53" spans="1:35">
      <c r="A53" s="166"/>
      <c r="B53" s="166"/>
      <c r="C53" s="166"/>
      <c r="D53" s="166"/>
      <c r="E53" s="166"/>
      <c r="F53" s="166"/>
      <c r="G53" s="166"/>
      <c r="H53" s="166"/>
      <c r="I53" s="167"/>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row>
    <row r="54" spans="1:35">
      <c r="A54" s="166"/>
      <c r="B54" s="166"/>
      <c r="C54" s="166"/>
      <c r="D54" s="166"/>
      <c r="E54" s="166"/>
      <c r="F54" s="166"/>
      <c r="G54" s="166"/>
      <c r="H54" s="166"/>
      <c r="I54" s="16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row>
    <row r="55" spans="1:35">
      <c r="A55" s="166"/>
      <c r="B55" s="166"/>
      <c r="C55" s="166"/>
      <c r="D55" s="166"/>
      <c r="E55" s="166"/>
      <c r="F55" s="166"/>
      <c r="G55" s="166"/>
      <c r="H55" s="166"/>
      <c r="I55" s="16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row>
    <row r="56" spans="1:35">
      <c r="A56" s="166"/>
      <c r="B56" s="166"/>
      <c r="C56" s="166"/>
      <c r="D56" s="166"/>
      <c r="E56" s="166"/>
      <c r="F56" s="166"/>
      <c r="G56" s="166"/>
      <c r="H56" s="166"/>
      <c r="I56" s="16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row>
    <row r="57" spans="1:35">
      <c r="A57" s="166"/>
      <c r="B57" s="166"/>
      <c r="C57" s="166"/>
      <c r="D57" s="166"/>
      <c r="E57" s="166"/>
      <c r="F57" s="166"/>
      <c r="G57" s="166"/>
      <c r="H57" s="166"/>
      <c r="I57" s="16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row>
    <row r="58" spans="1:35">
      <c r="A58" s="181"/>
      <c r="B58" s="181"/>
      <c r="C58" s="181"/>
      <c r="D58" s="181"/>
      <c r="E58" s="181"/>
      <c r="F58" s="181"/>
      <c r="G58" s="181"/>
      <c r="H58" s="166"/>
      <c r="I58" s="16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row>
    <row r="59" spans="1:35" ht="46.2">
      <c r="A59" s="183"/>
      <c r="B59" s="187" t="s">
        <v>267</v>
      </c>
      <c r="C59" s="183"/>
      <c r="D59" s="183"/>
      <c r="E59" s="183"/>
      <c r="F59" s="183"/>
      <c r="G59" s="181"/>
      <c r="H59" s="166"/>
      <c r="I59" s="16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row>
    <row r="60" spans="1:35" ht="31.2">
      <c r="A60" s="183"/>
      <c r="B60" s="183"/>
      <c r="C60" s="183"/>
      <c r="D60" s="183"/>
      <c r="E60" s="183"/>
      <c r="F60" s="183"/>
      <c r="G60" s="181"/>
      <c r="H60" s="166"/>
      <c r="I60" s="16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row>
    <row r="61" spans="1:35" ht="36.6">
      <c r="A61" s="186" t="s">
        <v>217</v>
      </c>
      <c r="B61" s="186" t="s">
        <v>268</v>
      </c>
      <c r="C61" s="186" t="s">
        <v>269</v>
      </c>
      <c r="D61" s="186" t="s">
        <v>270</v>
      </c>
      <c r="E61" s="186" t="s">
        <v>271</v>
      </c>
      <c r="F61" s="186" t="s">
        <v>272</v>
      </c>
      <c r="G61" s="186"/>
      <c r="H61" s="166"/>
      <c r="I61" s="16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row>
    <row r="62" spans="1:35" ht="31.2">
      <c r="A62" s="183" t="s">
        <v>273</v>
      </c>
      <c r="B62" s="184">
        <v>44511</v>
      </c>
      <c r="C62" s="183">
        <v>170</v>
      </c>
      <c r="D62" s="183">
        <v>160.65</v>
      </c>
      <c r="E62" s="183">
        <v>212.8</v>
      </c>
      <c r="F62" s="183">
        <f t="shared" ref="F62:F69" si="27">((E62-D62)/C62)*100</f>
        <v>30.676470588235301</v>
      </c>
      <c r="G62" s="182"/>
      <c r="H62" s="166"/>
      <c r="I62" s="16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row>
    <row r="63" spans="1:35" ht="31.2">
      <c r="A63" s="183" t="s">
        <v>274</v>
      </c>
      <c r="B63" s="185">
        <v>44744</v>
      </c>
      <c r="C63" s="183">
        <v>653.20000000000005</v>
      </c>
      <c r="D63" s="183">
        <v>514.20000000000005</v>
      </c>
      <c r="E63" s="183">
        <v>823.05</v>
      </c>
      <c r="F63" s="183">
        <f t="shared" si="27"/>
        <v>47.282608695652158</v>
      </c>
      <c r="G63" s="181"/>
      <c r="H63" s="166"/>
      <c r="I63" s="16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row>
    <row r="64" spans="1:35" ht="31.2">
      <c r="A64" s="183" t="s">
        <v>275</v>
      </c>
      <c r="B64" s="183" t="s">
        <v>276</v>
      </c>
      <c r="C64" s="183">
        <v>184.6</v>
      </c>
      <c r="D64" s="183">
        <v>177.4</v>
      </c>
      <c r="E64" s="183">
        <v>184.9</v>
      </c>
      <c r="F64" s="183">
        <f t="shared" si="27"/>
        <v>4.0628385698808236</v>
      </c>
      <c r="G64" s="181"/>
      <c r="H64" s="166"/>
      <c r="I64" s="16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row>
    <row r="65" spans="1:35" ht="31.2">
      <c r="A65" s="183" t="s">
        <v>277</v>
      </c>
      <c r="B65" s="185">
        <v>44689</v>
      </c>
      <c r="C65" s="183">
        <v>143.4</v>
      </c>
      <c r="D65" s="183">
        <v>123.3</v>
      </c>
      <c r="E65" s="183">
        <v>139.94999999999999</v>
      </c>
      <c r="F65" s="183">
        <f t="shared" si="27"/>
        <v>11.61087866108786</v>
      </c>
      <c r="G65" s="181"/>
      <c r="H65" s="166"/>
      <c r="I65" s="16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row>
    <row r="66" spans="1:35" ht="31.2">
      <c r="A66" s="183" t="s">
        <v>278</v>
      </c>
      <c r="B66" s="183" t="s">
        <v>279</v>
      </c>
      <c r="C66" s="183">
        <v>140.19999999999999</v>
      </c>
      <c r="D66" s="183">
        <v>135.80000000000001</v>
      </c>
      <c r="E66" s="183">
        <v>158.30000000000001</v>
      </c>
      <c r="F66" s="183">
        <f t="shared" si="27"/>
        <v>16.048502139800284</v>
      </c>
      <c r="G66" s="181"/>
      <c r="H66" s="166"/>
      <c r="I66" s="16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row>
    <row r="67" spans="1:35" ht="31.2">
      <c r="A67" s="183" t="s">
        <v>280</v>
      </c>
      <c r="B67" s="185">
        <v>44959</v>
      </c>
      <c r="C67" s="183">
        <v>142</v>
      </c>
      <c r="D67" s="183">
        <v>158.1</v>
      </c>
      <c r="E67" s="183">
        <v>109.95</v>
      </c>
      <c r="F67" s="183">
        <f t="shared" si="27"/>
        <v>-33.908450704225345</v>
      </c>
      <c r="G67" s="181"/>
      <c r="H67" s="166"/>
      <c r="I67" s="16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row>
    <row r="68" spans="1:35" ht="31.2">
      <c r="A68" s="183" t="s">
        <v>281</v>
      </c>
      <c r="B68" s="185">
        <v>45021</v>
      </c>
      <c r="C68" s="183">
        <v>22.02</v>
      </c>
      <c r="D68" s="183">
        <v>24.96</v>
      </c>
      <c r="E68" s="183">
        <v>19.809999999999999</v>
      </c>
      <c r="F68" s="183">
        <f t="shared" si="27"/>
        <v>-23.387829246139884</v>
      </c>
      <c r="G68" s="181"/>
      <c r="H68" s="166"/>
      <c r="I68" s="16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row>
    <row r="69" spans="1:35" ht="31.2">
      <c r="A69" s="183" t="s">
        <v>282</v>
      </c>
      <c r="B69" s="185">
        <v>45025</v>
      </c>
      <c r="C69" s="183">
        <v>5.68</v>
      </c>
      <c r="D69" s="183">
        <v>5.63</v>
      </c>
      <c r="E69" s="183">
        <v>7.22</v>
      </c>
      <c r="F69" s="183">
        <f t="shared" si="27"/>
        <v>27.992957746478876</v>
      </c>
      <c r="G69" s="181"/>
      <c r="H69" s="166"/>
      <c r="I69" s="16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row>
    <row r="70" spans="1:35" ht="31.2">
      <c r="A70" s="183"/>
      <c r="B70" s="183"/>
      <c r="C70" s="183"/>
      <c r="D70" s="183"/>
      <c r="E70" s="183"/>
      <c r="F70" s="183"/>
      <c r="G70" s="181"/>
      <c r="H70" s="166"/>
      <c r="I70" s="16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row>
    <row r="71" spans="1:35" ht="31.2">
      <c r="A71" s="183"/>
      <c r="B71" s="183"/>
      <c r="C71" s="183"/>
      <c r="D71" s="183"/>
      <c r="E71" s="183"/>
      <c r="F71" s="183"/>
      <c r="G71" s="181"/>
      <c r="H71" s="166"/>
      <c r="I71" s="16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row>
    <row r="72" spans="1:35" ht="31.2">
      <c r="A72" s="183"/>
      <c r="B72" s="183"/>
      <c r="C72" s="183"/>
      <c r="D72" s="183"/>
      <c r="E72" s="183"/>
      <c r="F72" s="183"/>
      <c r="G72" s="181"/>
      <c r="H72" s="166"/>
      <c r="I72" s="16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row>
    <row r="73" spans="1:35" ht="31.2">
      <c r="A73" s="183"/>
      <c r="B73" s="183"/>
      <c r="C73" s="183"/>
      <c r="D73" s="183"/>
      <c r="E73" s="183"/>
      <c r="F73" s="183"/>
      <c r="G73" s="181"/>
      <c r="H73" s="166"/>
      <c r="I73" s="16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row>
    <row r="74" spans="1:35" ht="31.2">
      <c r="A74" s="183"/>
      <c r="B74" s="183"/>
      <c r="C74" s="183"/>
      <c r="D74" s="183"/>
      <c r="E74" s="183"/>
      <c r="F74" s="183"/>
      <c r="G74" s="181"/>
      <c r="H74" s="166"/>
      <c r="I74" s="16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row>
    <row r="75" spans="1:35">
      <c r="A75" s="166"/>
      <c r="B75" s="166"/>
      <c r="C75" s="166"/>
      <c r="D75" s="166"/>
      <c r="E75" s="166"/>
      <c r="F75" s="166"/>
      <c r="G75" s="166"/>
      <c r="H75" s="166"/>
      <c r="I75" s="16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row>
    <row r="76" spans="1:35">
      <c r="A76" s="166"/>
      <c r="B76" s="166"/>
      <c r="C76" s="166"/>
      <c r="D76" s="166"/>
      <c r="E76" s="166"/>
      <c r="F76" s="166"/>
      <c r="G76" s="166"/>
      <c r="H76" s="166"/>
      <c r="I76" s="16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row>
    <row r="77" spans="1:35">
      <c r="A77" s="166"/>
      <c r="B77" s="166"/>
      <c r="C77" s="166"/>
      <c r="D77" s="166"/>
      <c r="E77" s="166"/>
      <c r="F77" s="166"/>
      <c r="G77" s="166"/>
      <c r="H77" s="166"/>
      <c r="I77" s="16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row>
    <row r="78" spans="1:35">
      <c r="A78" s="166"/>
      <c r="B78" s="166"/>
      <c r="C78" s="166"/>
      <c r="D78" s="166"/>
      <c r="E78" s="166"/>
      <c r="F78" s="166"/>
      <c r="G78" s="166"/>
      <c r="H78" s="166"/>
      <c r="I78" s="16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row>
    <row r="79" spans="1:35">
      <c r="A79" s="166"/>
      <c r="B79" s="166"/>
      <c r="C79" s="166"/>
      <c r="D79" s="166"/>
      <c r="E79" s="166"/>
      <c r="F79" s="166"/>
      <c r="G79" s="166"/>
      <c r="H79" s="166"/>
      <c r="I79" s="16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row>
    <row r="80" spans="1:35">
      <c r="A80" s="166"/>
      <c r="B80" s="166"/>
      <c r="C80" s="166"/>
      <c r="D80" s="166"/>
      <c r="E80" s="166"/>
      <c r="F80" s="166"/>
      <c r="G80" s="166"/>
      <c r="H80" s="166"/>
      <c r="I80" s="16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row>
    <row r="81" spans="1:35">
      <c r="A81" s="166"/>
      <c r="B81" s="166"/>
      <c r="C81" s="166"/>
      <c r="D81" s="166"/>
      <c r="E81" s="166"/>
      <c r="F81" s="166"/>
      <c r="G81" s="166"/>
      <c r="H81" s="166"/>
      <c r="I81" s="16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row>
    <row r="82" spans="1:35">
      <c r="A82" s="166"/>
      <c r="B82" s="166"/>
      <c r="C82" s="166"/>
      <c r="D82" s="166"/>
      <c r="E82" s="166"/>
      <c r="F82" s="166"/>
      <c r="G82" s="166"/>
      <c r="H82" s="166"/>
      <c r="I82" s="16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row>
    <row r="83" spans="1:35">
      <c r="A83" s="166"/>
      <c r="B83" s="166"/>
      <c r="C83" s="166"/>
      <c r="D83" s="166"/>
      <c r="E83" s="166"/>
      <c r="F83" s="166"/>
      <c r="G83" s="166"/>
      <c r="H83" s="166"/>
      <c r="I83" s="16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row>
    <row r="84" spans="1:35">
      <c r="A84" s="166"/>
      <c r="B84" s="166"/>
      <c r="C84" s="166"/>
      <c r="D84" s="166"/>
      <c r="E84" s="166"/>
      <c r="F84" s="166"/>
      <c r="G84" s="166"/>
      <c r="H84" s="166"/>
      <c r="I84" s="16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row>
    <row r="85" spans="1:35">
      <c r="A85" s="166"/>
      <c r="B85" s="166"/>
      <c r="C85" s="166"/>
      <c r="D85" s="166"/>
      <c r="E85" s="166"/>
      <c r="F85" s="166"/>
      <c r="G85" s="166"/>
      <c r="H85" s="166"/>
      <c r="I85" s="16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row>
    <row r="86" spans="1:35">
      <c r="A86" s="166"/>
      <c r="B86" s="166"/>
      <c r="C86" s="166"/>
      <c r="D86" s="166"/>
      <c r="E86" s="166"/>
      <c r="F86" s="166"/>
      <c r="G86" s="166"/>
      <c r="H86" s="166"/>
      <c r="I86" s="16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row>
    <row r="87" spans="1:35">
      <c r="A87" s="166"/>
      <c r="B87" s="166"/>
      <c r="C87" s="166"/>
      <c r="D87" s="166"/>
      <c r="E87" s="166"/>
      <c r="F87" s="166"/>
      <c r="G87" s="166"/>
      <c r="H87" s="166"/>
      <c r="I87" s="16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row>
    <row r="88" spans="1:35">
      <c r="A88" s="166"/>
      <c r="B88" s="166"/>
      <c r="C88" s="166"/>
      <c r="D88" s="166"/>
      <c r="E88" s="166"/>
      <c r="F88" s="166"/>
      <c r="G88" s="166"/>
      <c r="H88" s="166"/>
      <c r="I88" s="16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row>
    <row r="89" spans="1:35">
      <c r="A89" s="166"/>
      <c r="B89" s="166"/>
      <c r="C89" s="166"/>
      <c r="D89" s="166"/>
      <c r="E89" s="166"/>
      <c r="F89" s="166"/>
      <c r="G89" s="166"/>
      <c r="H89" s="166"/>
      <c r="I89" s="16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row>
    <row r="90" spans="1:35">
      <c r="A90" s="166"/>
      <c r="B90" s="166"/>
      <c r="C90" s="166"/>
      <c r="D90" s="166"/>
      <c r="E90" s="166"/>
      <c r="F90" s="166"/>
      <c r="G90" s="166"/>
      <c r="H90" s="166"/>
      <c r="I90" s="16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row>
    <row r="91" spans="1:35">
      <c r="A91" s="166"/>
      <c r="B91" s="166"/>
      <c r="C91" s="166"/>
      <c r="D91" s="166"/>
      <c r="E91" s="166"/>
      <c r="F91" s="166"/>
      <c r="G91" s="166"/>
      <c r="H91" s="166"/>
      <c r="I91" s="16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row>
    <row r="92" spans="1:35">
      <c r="A92" s="166"/>
      <c r="B92" s="166"/>
      <c r="C92" s="166"/>
      <c r="D92" s="166"/>
      <c r="E92" s="166"/>
      <c r="F92" s="166"/>
      <c r="G92" s="166"/>
      <c r="H92" s="166"/>
      <c r="I92" s="16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row>
    <row r="93" spans="1:35">
      <c r="A93" s="166"/>
      <c r="B93" s="166"/>
      <c r="C93" s="166"/>
      <c r="D93" s="166"/>
      <c r="E93" s="166"/>
      <c r="F93" s="166"/>
      <c r="G93" s="166"/>
      <c r="H93" s="166"/>
      <c r="I93" s="16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row>
    <row r="94" spans="1:35">
      <c r="A94" s="166"/>
      <c r="B94" s="166"/>
      <c r="C94" s="166"/>
      <c r="D94" s="166"/>
      <c r="E94" s="166"/>
      <c r="F94" s="166"/>
      <c r="G94" s="166"/>
      <c r="H94" s="166"/>
      <c r="I94" s="16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row>
    <row r="95" spans="1:35">
      <c r="A95" s="166"/>
      <c r="B95" s="166"/>
      <c r="C95" s="166"/>
      <c r="D95" s="166"/>
      <c r="E95" s="166"/>
      <c r="F95" s="166"/>
      <c r="G95" s="166"/>
      <c r="H95" s="166"/>
      <c r="I95" s="16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row>
    <row r="96" spans="1:35">
      <c r="A96" s="166"/>
      <c r="B96" s="166"/>
      <c r="C96" s="166"/>
      <c r="D96" s="166"/>
      <c r="E96" s="166"/>
      <c r="F96" s="166"/>
      <c r="G96" s="166"/>
      <c r="H96" s="166"/>
      <c r="I96" s="16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row>
    <row r="97" spans="1:35">
      <c r="A97" s="166"/>
      <c r="B97" s="166"/>
      <c r="C97" s="166"/>
      <c r="D97" s="166"/>
      <c r="E97" s="166"/>
      <c r="F97" s="166"/>
      <c r="G97" s="166"/>
      <c r="H97" s="166"/>
      <c r="I97" s="16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row>
    <row r="98" spans="1:35">
      <c r="A98" s="166"/>
      <c r="B98" s="166"/>
      <c r="C98" s="166"/>
      <c r="D98" s="166"/>
      <c r="E98" s="166"/>
      <c r="F98" s="166"/>
      <c r="G98" s="166"/>
      <c r="H98" s="166"/>
      <c r="I98" s="16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row>
    <row r="99" spans="1:35">
      <c r="A99" s="166"/>
      <c r="B99" s="166"/>
      <c r="C99" s="166"/>
      <c r="D99" s="166"/>
      <c r="E99" s="166"/>
      <c r="F99" s="166"/>
      <c r="G99" s="166"/>
      <c r="H99" s="166"/>
      <c r="I99" s="16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row>
  </sheetData>
  <mergeCells count="2">
    <mergeCell ref="A21:G22"/>
    <mergeCell ref="A37:AI4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
  <sheetViews>
    <sheetView topLeftCell="A31" zoomScale="79" zoomScaleNormal="79" workbookViewId="0">
      <selection activeCell="F58" sqref="F58"/>
    </sheetView>
  </sheetViews>
  <sheetFormatPr defaultRowHeight="14.4"/>
  <cols>
    <col min="1" max="1" width="75.109375" bestFit="1" customWidth="1"/>
    <col min="2" max="2" width="7.44140625" bestFit="1" customWidth="1"/>
    <col min="3" max="3" width="8.33203125" bestFit="1" customWidth="1"/>
    <col min="4" max="4" width="8.21875" bestFit="1" customWidth="1"/>
    <col min="6" max="6" width="77.44140625" bestFit="1" customWidth="1"/>
    <col min="7" max="7" width="9.109375" bestFit="1" customWidth="1"/>
    <col min="8" max="8" width="8.33203125" bestFit="1" customWidth="1"/>
    <col min="9" max="9" width="8.21875" bestFit="1" customWidth="1"/>
    <col min="11" max="11" width="99.6640625" bestFit="1" customWidth="1"/>
    <col min="12" max="13" width="9.109375" bestFit="1" customWidth="1"/>
    <col min="14" max="14" width="8.5546875" bestFit="1" customWidth="1"/>
  </cols>
  <sheetData>
    <row r="1" spans="1:22">
      <c r="A1" s="119" t="s">
        <v>124</v>
      </c>
      <c r="B1" s="119"/>
      <c r="C1" s="119"/>
      <c r="D1" s="119"/>
      <c r="E1" s="46"/>
      <c r="F1" s="46"/>
      <c r="G1" s="46"/>
      <c r="H1" s="46"/>
      <c r="I1" s="46"/>
      <c r="J1" s="46"/>
      <c r="K1" s="46"/>
      <c r="L1" s="46"/>
      <c r="M1" s="46"/>
      <c r="N1" s="46"/>
      <c r="O1" s="46"/>
      <c r="P1" s="46"/>
      <c r="Q1" s="46"/>
      <c r="R1" s="46"/>
      <c r="S1" s="46"/>
      <c r="T1" s="46"/>
      <c r="U1" s="46"/>
      <c r="V1" s="46"/>
    </row>
    <row r="2" spans="1:22">
      <c r="A2" s="119"/>
      <c r="B2" s="119"/>
      <c r="C2" s="119"/>
      <c r="D2" s="119"/>
      <c r="E2" s="46"/>
      <c r="F2" s="46"/>
      <c r="G2" s="46"/>
      <c r="H2" s="46"/>
      <c r="I2" s="46"/>
      <c r="J2" s="46"/>
      <c r="K2" s="46"/>
      <c r="L2" s="46"/>
      <c r="M2" s="46"/>
      <c r="N2" s="46"/>
      <c r="O2" s="46"/>
      <c r="P2" s="46"/>
      <c r="Q2" s="46"/>
      <c r="R2" s="46"/>
      <c r="S2" s="46"/>
      <c r="T2" s="46"/>
      <c r="U2" s="46"/>
      <c r="V2" s="46"/>
    </row>
    <row r="3" spans="1:22">
      <c r="A3" s="120" t="s">
        <v>125</v>
      </c>
      <c r="B3" s="120"/>
      <c r="C3" s="120"/>
      <c r="D3" s="120"/>
      <c r="E3" s="120"/>
      <c r="F3" s="121" t="s">
        <v>134</v>
      </c>
      <c r="G3" s="121"/>
      <c r="H3" s="121"/>
      <c r="I3" s="121"/>
      <c r="J3" s="121"/>
      <c r="K3" s="122" t="s">
        <v>141</v>
      </c>
      <c r="L3" s="122"/>
      <c r="M3" s="122"/>
      <c r="N3" s="122"/>
      <c r="O3" s="122"/>
      <c r="P3" s="122"/>
      <c r="Q3" s="122"/>
      <c r="R3" s="113"/>
      <c r="S3" s="113"/>
      <c r="T3" s="46"/>
      <c r="U3" s="46"/>
      <c r="V3" s="46"/>
    </row>
    <row r="4" spans="1:22">
      <c r="A4" s="120"/>
      <c r="B4" s="120"/>
      <c r="C4" s="120"/>
      <c r="D4" s="120"/>
      <c r="E4" s="120"/>
      <c r="F4" s="121"/>
      <c r="G4" s="121"/>
      <c r="H4" s="121"/>
      <c r="I4" s="121"/>
      <c r="J4" s="121"/>
      <c r="K4" s="122"/>
      <c r="L4" s="122"/>
      <c r="M4" s="122"/>
      <c r="N4" s="122"/>
      <c r="O4" s="122"/>
      <c r="P4" s="122"/>
      <c r="Q4" s="122"/>
      <c r="R4" s="113"/>
      <c r="S4" s="113"/>
      <c r="T4" s="46"/>
      <c r="U4" s="46"/>
      <c r="V4" s="46"/>
    </row>
    <row r="5" spans="1:22">
      <c r="A5" s="126"/>
      <c r="B5" s="127" t="s">
        <v>126</v>
      </c>
      <c r="C5" s="128">
        <v>44986</v>
      </c>
      <c r="D5" s="128">
        <v>44621</v>
      </c>
      <c r="E5" s="68"/>
      <c r="F5" s="133"/>
      <c r="G5" s="134" t="s">
        <v>126</v>
      </c>
      <c r="H5" s="135">
        <v>44986</v>
      </c>
      <c r="I5" s="135">
        <v>44621</v>
      </c>
      <c r="J5" s="111"/>
      <c r="K5" s="138"/>
      <c r="L5" s="139" t="s">
        <v>126</v>
      </c>
      <c r="M5" s="140">
        <v>44986</v>
      </c>
      <c r="N5" s="140">
        <v>44621</v>
      </c>
      <c r="O5" s="113"/>
      <c r="P5" s="113"/>
      <c r="Q5" s="113"/>
      <c r="R5" s="113"/>
      <c r="S5" s="113"/>
      <c r="T5" s="46"/>
      <c r="U5" s="46"/>
      <c r="V5" s="46"/>
    </row>
    <row r="6" spans="1:22">
      <c r="A6" s="126"/>
      <c r="B6" s="127"/>
      <c r="C6" s="127"/>
      <c r="D6" s="127"/>
      <c r="E6" s="68"/>
      <c r="F6" s="133"/>
      <c r="G6" s="134"/>
      <c r="H6" s="134"/>
      <c r="I6" s="134"/>
      <c r="J6" s="111"/>
      <c r="K6" s="138"/>
      <c r="L6" s="139"/>
      <c r="M6" s="139"/>
      <c r="N6" s="139"/>
      <c r="O6" s="113"/>
      <c r="P6" s="113"/>
      <c r="Q6" s="113"/>
      <c r="R6" s="113"/>
      <c r="S6" s="113"/>
      <c r="T6" s="46"/>
      <c r="U6" s="46"/>
      <c r="V6" s="46"/>
    </row>
    <row r="7" spans="1:22">
      <c r="A7" s="129" t="s">
        <v>127</v>
      </c>
      <c r="B7" s="130">
        <v>-11</v>
      </c>
      <c r="C7" s="130">
        <v>-1.1599999999999999</v>
      </c>
      <c r="D7" s="130">
        <v>2.04</v>
      </c>
      <c r="E7" s="68"/>
      <c r="F7" s="136" t="s">
        <v>135</v>
      </c>
      <c r="G7" s="137" t="s">
        <v>128</v>
      </c>
      <c r="H7" s="137">
        <v>-8.0299999999999994</v>
      </c>
      <c r="I7" s="137">
        <v>21.3</v>
      </c>
      <c r="J7" s="111"/>
      <c r="K7" s="141" t="s">
        <v>142</v>
      </c>
      <c r="L7" s="142">
        <v>-87.6</v>
      </c>
      <c r="M7" s="142">
        <v>262.31</v>
      </c>
      <c r="N7" s="142">
        <v>24.61</v>
      </c>
      <c r="O7" s="113"/>
      <c r="P7" s="113"/>
      <c r="Q7" s="113"/>
      <c r="R7" s="113"/>
      <c r="S7" s="113"/>
      <c r="T7" s="46"/>
      <c r="U7" s="46"/>
      <c r="V7" s="46"/>
    </row>
    <row r="8" spans="1:22">
      <c r="A8" s="129"/>
      <c r="B8" s="130"/>
      <c r="C8" s="130"/>
      <c r="D8" s="130"/>
      <c r="E8" s="68"/>
      <c r="F8" s="136"/>
      <c r="G8" s="137"/>
      <c r="H8" s="137"/>
      <c r="I8" s="137"/>
      <c r="J8" s="111"/>
      <c r="K8" s="141"/>
      <c r="L8" s="142"/>
      <c r="M8" s="142"/>
      <c r="N8" s="142"/>
      <c r="O8" s="113"/>
      <c r="P8" s="113"/>
      <c r="Q8" s="113"/>
      <c r="R8" s="113"/>
      <c r="S8" s="113"/>
      <c r="T8" s="46"/>
      <c r="U8" s="46"/>
      <c r="V8" s="46"/>
    </row>
    <row r="9" spans="1:22">
      <c r="A9" s="129" t="s">
        <v>129</v>
      </c>
      <c r="B9" s="130">
        <v>-10.85</v>
      </c>
      <c r="C9" s="130">
        <v>-0.99</v>
      </c>
      <c r="D9" s="130">
        <v>2.0499999999999998</v>
      </c>
      <c r="E9" s="68"/>
      <c r="F9" s="136" t="s">
        <v>136</v>
      </c>
      <c r="G9" s="137">
        <v>-142.30000000000001</v>
      </c>
      <c r="H9" s="137">
        <v>-9.17</v>
      </c>
      <c r="I9" s="137">
        <v>16.760000000000002</v>
      </c>
      <c r="J9" s="111"/>
      <c r="K9" s="141" t="s">
        <v>143</v>
      </c>
      <c r="L9" s="142">
        <v>-480.05</v>
      </c>
      <c r="M9" s="142">
        <v>-159.08000000000001</v>
      </c>
      <c r="N9" s="142">
        <v>695.2</v>
      </c>
      <c r="O9" s="113"/>
      <c r="P9" s="113"/>
      <c r="Q9" s="113"/>
      <c r="R9" s="113"/>
      <c r="S9" s="113"/>
      <c r="T9" s="46"/>
      <c r="U9" s="46"/>
      <c r="V9" s="46"/>
    </row>
    <row r="10" spans="1:22">
      <c r="A10" s="129"/>
      <c r="B10" s="130"/>
      <c r="C10" s="130"/>
      <c r="D10" s="130"/>
      <c r="E10" s="68"/>
      <c r="F10" s="136"/>
      <c r="G10" s="137"/>
      <c r="H10" s="137"/>
      <c r="I10" s="137"/>
      <c r="J10" s="111"/>
      <c r="K10" s="141"/>
      <c r="L10" s="142"/>
      <c r="M10" s="142"/>
      <c r="N10" s="142"/>
      <c r="O10" s="113"/>
      <c r="P10" s="113"/>
      <c r="Q10" s="113"/>
      <c r="R10" s="113"/>
      <c r="S10" s="113"/>
      <c r="T10" s="46"/>
      <c r="U10" s="46"/>
      <c r="V10" s="46"/>
    </row>
    <row r="11" spans="1:22">
      <c r="A11" s="129" t="s">
        <v>130</v>
      </c>
      <c r="B11" s="130">
        <v>3.21</v>
      </c>
      <c r="C11" s="130">
        <v>12.04</v>
      </c>
      <c r="D11" s="130">
        <v>13.2</v>
      </c>
      <c r="E11" s="68"/>
      <c r="F11" s="136" t="s">
        <v>137</v>
      </c>
      <c r="G11" s="137">
        <v>-12.29</v>
      </c>
      <c r="H11" s="137">
        <v>-2.21</v>
      </c>
      <c r="I11" s="137">
        <v>12.84</v>
      </c>
      <c r="J11" s="111"/>
      <c r="K11" s="141" t="s">
        <v>144</v>
      </c>
      <c r="L11" s="142">
        <v>-509.92</v>
      </c>
      <c r="M11" s="142">
        <v>-156.68</v>
      </c>
      <c r="N11" s="143">
        <v>2639.11</v>
      </c>
      <c r="O11" s="113"/>
      <c r="P11" s="113"/>
      <c r="Q11" s="113"/>
      <c r="R11" s="113"/>
      <c r="S11" s="113"/>
      <c r="T11" s="46"/>
      <c r="U11" s="46"/>
      <c r="V11" s="46"/>
    </row>
    <row r="12" spans="1:22">
      <c r="A12" s="129"/>
      <c r="B12" s="130"/>
      <c r="C12" s="130"/>
      <c r="D12" s="130"/>
      <c r="E12" s="68"/>
      <c r="F12" s="136"/>
      <c r="G12" s="137"/>
      <c r="H12" s="137"/>
      <c r="I12" s="137"/>
      <c r="J12" s="111"/>
      <c r="K12" s="141"/>
      <c r="L12" s="142"/>
      <c r="M12" s="142"/>
      <c r="N12" s="143"/>
      <c r="O12" s="113"/>
      <c r="P12" s="113"/>
      <c r="Q12" s="113"/>
      <c r="R12" s="113"/>
      <c r="S12" s="113"/>
      <c r="T12" s="46"/>
      <c r="U12" s="46"/>
      <c r="V12" s="46"/>
    </row>
    <row r="13" spans="1:22">
      <c r="A13" s="129" t="s">
        <v>131</v>
      </c>
      <c r="B13" s="130" t="s">
        <v>128</v>
      </c>
      <c r="C13" s="130" t="s">
        <v>128</v>
      </c>
      <c r="D13" s="130" t="s">
        <v>128</v>
      </c>
      <c r="E13" s="68"/>
      <c r="F13" s="136" t="s">
        <v>138</v>
      </c>
      <c r="G13" s="137">
        <v>-113.06</v>
      </c>
      <c r="H13" s="137">
        <v>-1.68</v>
      </c>
      <c r="I13" s="137">
        <v>10.3</v>
      </c>
      <c r="J13" s="111"/>
      <c r="K13" s="141" t="s">
        <v>145</v>
      </c>
      <c r="L13" s="142">
        <v>-375</v>
      </c>
      <c r="M13" s="142">
        <v>-156.68</v>
      </c>
      <c r="N13" s="143">
        <v>2640.27</v>
      </c>
      <c r="O13" s="113"/>
      <c r="P13" s="113"/>
      <c r="Q13" s="113"/>
      <c r="R13" s="113"/>
      <c r="S13" s="113"/>
      <c r="T13" s="46"/>
      <c r="U13" s="46"/>
      <c r="V13" s="46"/>
    </row>
    <row r="14" spans="1:22">
      <c r="A14" s="129"/>
      <c r="B14" s="130"/>
      <c r="C14" s="130"/>
      <c r="D14" s="130"/>
      <c r="E14" s="68"/>
      <c r="F14" s="136"/>
      <c r="G14" s="137"/>
      <c r="H14" s="137"/>
      <c r="I14" s="137"/>
      <c r="J14" s="111"/>
      <c r="K14" s="141"/>
      <c r="L14" s="142"/>
      <c r="M14" s="142"/>
      <c r="N14" s="143"/>
      <c r="O14" s="113"/>
      <c r="P14" s="113"/>
      <c r="Q14" s="113"/>
      <c r="R14" s="113"/>
      <c r="S14" s="113"/>
      <c r="T14" s="46"/>
      <c r="U14" s="46"/>
      <c r="V14" s="46"/>
    </row>
    <row r="15" spans="1:22">
      <c r="A15" s="129" t="s">
        <v>132</v>
      </c>
      <c r="B15" s="130" t="s">
        <v>128</v>
      </c>
      <c r="C15" s="130">
        <v>-0.81</v>
      </c>
      <c r="D15" s="130">
        <v>2.17</v>
      </c>
      <c r="E15" s="68"/>
      <c r="F15" s="136" t="s">
        <v>139</v>
      </c>
      <c r="G15" s="137">
        <v>-82.49</v>
      </c>
      <c r="H15" s="137">
        <v>-1.37</v>
      </c>
      <c r="I15" s="137">
        <v>8.66</v>
      </c>
      <c r="J15" s="111"/>
      <c r="K15" s="141" t="s">
        <v>146</v>
      </c>
      <c r="L15" s="142" t="s">
        <v>128</v>
      </c>
      <c r="M15" s="142">
        <v>-8.77</v>
      </c>
      <c r="N15" s="142">
        <v>18.3</v>
      </c>
      <c r="O15" s="113"/>
      <c r="P15" s="113"/>
      <c r="Q15" s="113"/>
      <c r="R15" s="113"/>
      <c r="S15" s="113"/>
      <c r="T15" s="46"/>
      <c r="U15" s="46"/>
      <c r="V15" s="46"/>
    </row>
    <row r="16" spans="1:22">
      <c r="A16" s="129"/>
      <c r="B16" s="130"/>
      <c r="C16" s="130"/>
      <c r="D16" s="130"/>
      <c r="E16" s="68"/>
      <c r="F16" s="136"/>
      <c r="G16" s="137"/>
      <c r="H16" s="137"/>
      <c r="I16" s="137"/>
      <c r="J16" s="111"/>
      <c r="K16" s="141"/>
      <c r="L16" s="142"/>
      <c r="M16" s="142"/>
      <c r="N16" s="142"/>
      <c r="O16" s="113"/>
      <c r="P16" s="113"/>
      <c r="Q16" s="113"/>
      <c r="R16" s="113"/>
      <c r="S16" s="113"/>
      <c r="T16" s="46"/>
      <c r="U16" s="46"/>
      <c r="V16" s="46"/>
    </row>
    <row r="17" spans="1:22">
      <c r="A17" s="131" t="s">
        <v>133</v>
      </c>
      <c r="B17" s="130" t="s">
        <v>128</v>
      </c>
      <c r="C17" s="130">
        <v>-2.37</v>
      </c>
      <c r="D17" s="130">
        <v>3.47</v>
      </c>
      <c r="E17" s="68"/>
      <c r="F17" s="136" t="s">
        <v>140</v>
      </c>
      <c r="G17" s="137">
        <v>0</v>
      </c>
      <c r="H17" s="137">
        <v>-1.1299999999999999</v>
      </c>
      <c r="I17" s="137">
        <v>8.84</v>
      </c>
      <c r="J17" s="111"/>
      <c r="K17" s="113"/>
      <c r="L17" s="113"/>
      <c r="M17" s="113"/>
      <c r="N17" s="113"/>
      <c r="O17" s="113"/>
      <c r="P17" s="113"/>
      <c r="Q17" s="113"/>
      <c r="R17" s="113"/>
      <c r="S17" s="113"/>
      <c r="T17" s="46"/>
      <c r="U17" s="46"/>
      <c r="V17" s="46"/>
    </row>
    <row r="18" spans="1:22">
      <c r="A18" s="131"/>
      <c r="B18" s="130"/>
      <c r="C18" s="130"/>
      <c r="D18" s="130"/>
      <c r="E18" s="68"/>
      <c r="F18" s="136"/>
      <c r="G18" s="137"/>
      <c r="H18" s="137"/>
      <c r="I18" s="137"/>
      <c r="J18" s="111"/>
      <c r="K18" s="113"/>
      <c r="L18" s="113"/>
      <c r="M18" s="113"/>
      <c r="N18" s="113"/>
      <c r="O18" s="113"/>
      <c r="P18" s="113"/>
      <c r="Q18" s="113"/>
      <c r="R18" s="113"/>
      <c r="S18" s="113"/>
      <c r="T18" s="46"/>
      <c r="U18" s="46"/>
      <c r="V18" s="46"/>
    </row>
    <row r="19" spans="1:22">
      <c r="A19" s="68"/>
      <c r="B19" s="68"/>
      <c r="C19" s="68"/>
      <c r="D19" s="68"/>
      <c r="E19" s="68"/>
      <c r="F19" s="111"/>
      <c r="G19" s="111"/>
      <c r="H19" s="111"/>
      <c r="I19" s="111"/>
      <c r="J19" s="111"/>
      <c r="K19" s="113"/>
      <c r="L19" s="113"/>
      <c r="M19" s="113"/>
      <c r="N19" s="113"/>
      <c r="O19" s="113"/>
      <c r="P19" s="113"/>
      <c r="Q19" s="113"/>
      <c r="R19" s="113"/>
      <c r="S19" s="113"/>
      <c r="T19" s="46"/>
      <c r="U19" s="46"/>
      <c r="V19" s="46"/>
    </row>
    <row r="20" spans="1:22">
      <c r="A20" s="68"/>
      <c r="B20" s="68"/>
      <c r="C20" s="68"/>
      <c r="D20" s="68"/>
      <c r="E20" s="68"/>
      <c r="F20" s="111"/>
      <c r="G20" s="111"/>
      <c r="H20" s="111"/>
      <c r="I20" s="111"/>
      <c r="J20" s="111"/>
      <c r="K20" s="113"/>
      <c r="L20" s="113"/>
      <c r="M20" s="113"/>
      <c r="N20" s="113"/>
      <c r="O20" s="113"/>
      <c r="P20" s="113"/>
      <c r="Q20" s="113"/>
      <c r="R20" s="113"/>
      <c r="S20" s="113"/>
      <c r="T20" s="46"/>
      <c r="U20" s="46"/>
      <c r="V20" s="46"/>
    </row>
    <row r="21" spans="1:22">
      <c r="A21" s="132" t="s">
        <v>169</v>
      </c>
      <c r="B21" s="132"/>
      <c r="C21" s="132"/>
      <c r="D21" s="132"/>
      <c r="E21" s="132"/>
      <c r="F21" s="110" t="s">
        <v>177</v>
      </c>
      <c r="G21" s="111"/>
      <c r="H21" s="111"/>
      <c r="I21" s="111"/>
      <c r="J21" s="111"/>
      <c r="K21" s="112" t="s">
        <v>184</v>
      </c>
      <c r="L21" s="113"/>
      <c r="M21" s="113"/>
      <c r="N21" s="113"/>
      <c r="O21" s="113"/>
      <c r="P21" s="113"/>
      <c r="Q21" s="113"/>
      <c r="R21" s="113"/>
      <c r="S21" s="113"/>
      <c r="T21" s="46"/>
      <c r="U21" s="46"/>
      <c r="V21" s="46"/>
    </row>
    <row r="22" spans="1:22">
      <c r="A22" s="132" t="s">
        <v>170</v>
      </c>
      <c r="B22" s="132"/>
      <c r="C22" s="132"/>
      <c r="D22" s="132"/>
      <c r="E22" s="132"/>
      <c r="F22" s="111" t="s">
        <v>178</v>
      </c>
      <c r="G22" s="111"/>
      <c r="H22" s="111"/>
      <c r="I22" s="111"/>
      <c r="J22" s="111"/>
      <c r="K22" s="113" t="s">
        <v>185</v>
      </c>
      <c r="L22" s="113"/>
      <c r="M22" s="113"/>
      <c r="N22" s="113"/>
      <c r="O22" s="113"/>
      <c r="P22" s="113"/>
      <c r="Q22" s="113"/>
      <c r="R22" s="113"/>
      <c r="S22" s="113"/>
      <c r="T22" s="46"/>
      <c r="U22" s="46"/>
      <c r="V22" s="46"/>
    </row>
    <row r="23" spans="1:22">
      <c r="A23" s="132" t="s">
        <v>171</v>
      </c>
      <c r="B23" s="132"/>
      <c r="C23" s="132"/>
      <c r="D23" s="132"/>
      <c r="E23" s="132"/>
      <c r="F23" s="111" t="s">
        <v>179</v>
      </c>
      <c r="G23" s="111"/>
      <c r="H23" s="111"/>
      <c r="I23" s="111"/>
      <c r="J23" s="111"/>
      <c r="K23" s="113" t="s">
        <v>186</v>
      </c>
      <c r="L23" s="113"/>
      <c r="M23" s="113"/>
      <c r="N23" s="113"/>
      <c r="O23" s="113"/>
      <c r="P23" s="113"/>
      <c r="Q23" s="113"/>
      <c r="R23" s="113"/>
      <c r="S23" s="113"/>
      <c r="T23" s="46"/>
      <c r="U23" s="46"/>
      <c r="V23" s="46"/>
    </row>
    <row r="24" spans="1:22">
      <c r="A24" s="132" t="s">
        <v>172</v>
      </c>
      <c r="B24" s="132"/>
      <c r="C24" s="132"/>
      <c r="D24" s="132"/>
      <c r="E24" s="132"/>
      <c r="F24" s="111" t="s">
        <v>180</v>
      </c>
      <c r="G24" s="111"/>
      <c r="H24" s="111"/>
      <c r="I24" s="111"/>
      <c r="J24" s="111"/>
      <c r="K24" s="113" t="s">
        <v>187</v>
      </c>
      <c r="L24" s="113"/>
      <c r="M24" s="113"/>
      <c r="N24" s="113"/>
      <c r="O24" s="113"/>
      <c r="P24" s="113"/>
      <c r="Q24" s="113"/>
      <c r="R24" s="113"/>
      <c r="S24" s="113"/>
      <c r="T24" s="46"/>
      <c r="U24" s="46"/>
      <c r="V24" s="46"/>
    </row>
    <row r="25" spans="1:22">
      <c r="A25" s="132" t="s">
        <v>173</v>
      </c>
      <c r="B25" s="132"/>
      <c r="C25" s="132"/>
      <c r="D25" s="132"/>
      <c r="E25" s="132"/>
      <c r="F25" s="111" t="s">
        <v>181</v>
      </c>
      <c r="G25" s="111"/>
      <c r="H25" s="111"/>
      <c r="I25" s="111"/>
      <c r="J25" s="111"/>
      <c r="K25" s="113" t="s">
        <v>188</v>
      </c>
      <c r="L25" s="113"/>
      <c r="M25" s="113"/>
      <c r="N25" s="113"/>
      <c r="O25" s="113"/>
      <c r="P25" s="113"/>
      <c r="Q25" s="113"/>
      <c r="R25" s="113"/>
      <c r="S25" s="113"/>
      <c r="T25" s="46"/>
      <c r="U25" s="46"/>
      <c r="V25" s="46"/>
    </row>
    <row r="26" spans="1:22">
      <c r="A26" s="132" t="s">
        <v>174</v>
      </c>
      <c r="B26" s="132"/>
      <c r="C26" s="132"/>
      <c r="D26" s="132"/>
      <c r="E26" s="132"/>
      <c r="F26" s="111" t="s">
        <v>182</v>
      </c>
      <c r="G26" s="111"/>
      <c r="H26" s="111"/>
      <c r="I26" s="111"/>
      <c r="J26" s="111"/>
      <c r="K26" s="113" t="s">
        <v>189</v>
      </c>
      <c r="L26" s="113"/>
      <c r="M26" s="113"/>
      <c r="N26" s="113"/>
      <c r="O26" s="113"/>
      <c r="P26" s="113"/>
      <c r="Q26" s="113"/>
      <c r="R26" s="113"/>
      <c r="S26" s="113"/>
      <c r="T26" s="46"/>
      <c r="U26" s="46"/>
      <c r="V26" s="46"/>
    </row>
    <row r="27" spans="1:22">
      <c r="A27" s="132" t="s">
        <v>175</v>
      </c>
      <c r="B27" s="132"/>
      <c r="C27" s="132"/>
      <c r="D27" s="132"/>
      <c r="E27" s="132"/>
      <c r="F27" s="111" t="s">
        <v>183</v>
      </c>
      <c r="G27" s="111"/>
      <c r="H27" s="111"/>
      <c r="I27" s="111"/>
      <c r="J27" s="111"/>
      <c r="K27" s="113"/>
      <c r="L27" s="113"/>
      <c r="M27" s="113"/>
      <c r="N27" s="113"/>
      <c r="O27" s="113"/>
      <c r="P27" s="113"/>
      <c r="Q27" s="113"/>
      <c r="R27" s="113"/>
      <c r="S27" s="113"/>
      <c r="T27" s="46"/>
      <c r="U27" s="46"/>
      <c r="V27" s="46"/>
    </row>
    <row r="28" spans="1:22">
      <c r="A28" s="132" t="s">
        <v>176</v>
      </c>
      <c r="B28" s="132"/>
      <c r="C28" s="132"/>
      <c r="D28" s="132"/>
      <c r="E28" s="132"/>
      <c r="F28" s="111"/>
      <c r="G28" s="111"/>
      <c r="H28" s="111"/>
      <c r="I28" s="111"/>
      <c r="J28" s="111"/>
      <c r="K28" s="113"/>
      <c r="L28" s="113"/>
      <c r="M28" s="113"/>
      <c r="N28" s="113"/>
      <c r="O28" s="113"/>
      <c r="P28" s="113"/>
      <c r="Q28" s="113"/>
      <c r="R28" s="113"/>
      <c r="S28" s="113"/>
      <c r="T28" s="46"/>
      <c r="U28" s="46"/>
      <c r="V28" s="46"/>
    </row>
    <row r="29" spans="1:22">
      <c r="A29" s="123" t="s">
        <v>147</v>
      </c>
      <c r="B29" s="123"/>
      <c r="C29" s="123"/>
      <c r="D29" s="123"/>
      <c r="E29" s="123"/>
      <c r="F29" s="124" t="s">
        <v>156</v>
      </c>
      <c r="G29" s="124"/>
      <c r="H29" s="124"/>
      <c r="I29" s="124"/>
      <c r="J29" s="124"/>
      <c r="K29" s="125" t="s">
        <v>162</v>
      </c>
      <c r="L29" s="125"/>
      <c r="M29" s="125"/>
      <c r="N29" s="125"/>
      <c r="O29" s="125"/>
      <c r="P29" s="125"/>
      <c r="Q29" s="125"/>
      <c r="R29" s="118"/>
      <c r="S29" s="118"/>
      <c r="T29" s="46"/>
      <c r="U29" s="46"/>
      <c r="V29" s="46"/>
    </row>
    <row r="30" spans="1:22">
      <c r="A30" s="123"/>
      <c r="B30" s="123"/>
      <c r="C30" s="123"/>
      <c r="D30" s="123"/>
      <c r="E30" s="123"/>
      <c r="F30" s="124"/>
      <c r="G30" s="124"/>
      <c r="H30" s="124"/>
      <c r="I30" s="124"/>
      <c r="J30" s="124"/>
      <c r="K30" s="125"/>
      <c r="L30" s="125"/>
      <c r="M30" s="125"/>
      <c r="N30" s="125"/>
      <c r="O30" s="125"/>
      <c r="P30" s="125"/>
      <c r="Q30" s="125"/>
      <c r="R30" s="118"/>
      <c r="S30" s="118"/>
      <c r="T30" s="46"/>
      <c r="U30" s="46"/>
      <c r="V30" s="46"/>
    </row>
    <row r="31" spans="1:22">
      <c r="A31" s="144"/>
      <c r="B31" s="145" t="s">
        <v>126</v>
      </c>
      <c r="C31" s="146">
        <v>44986</v>
      </c>
      <c r="D31" s="146">
        <v>44621</v>
      </c>
      <c r="E31" s="115"/>
      <c r="F31" s="150"/>
      <c r="G31" s="151" t="s">
        <v>126</v>
      </c>
      <c r="H31" s="152">
        <v>44986</v>
      </c>
      <c r="I31" s="152">
        <v>44621</v>
      </c>
      <c r="J31" s="49"/>
      <c r="K31" s="156"/>
      <c r="L31" s="157" t="s">
        <v>126</v>
      </c>
      <c r="M31" s="158">
        <v>44986</v>
      </c>
      <c r="N31" s="158">
        <v>44621</v>
      </c>
      <c r="O31" s="118"/>
      <c r="P31" s="118"/>
      <c r="Q31" s="118"/>
      <c r="R31" s="118"/>
      <c r="S31" s="118"/>
      <c r="T31" s="46"/>
      <c r="U31" s="46"/>
      <c r="V31" s="46"/>
    </row>
    <row r="32" spans="1:22">
      <c r="A32" s="144"/>
      <c r="B32" s="145"/>
      <c r="C32" s="145"/>
      <c r="D32" s="145"/>
      <c r="E32" s="115"/>
      <c r="F32" s="150"/>
      <c r="G32" s="151"/>
      <c r="H32" s="151"/>
      <c r="I32" s="151"/>
      <c r="J32" s="49"/>
      <c r="K32" s="156"/>
      <c r="L32" s="157"/>
      <c r="M32" s="157"/>
      <c r="N32" s="157"/>
      <c r="O32" s="118"/>
      <c r="P32" s="118"/>
      <c r="Q32" s="118"/>
      <c r="R32" s="118"/>
      <c r="S32" s="118"/>
      <c r="T32" s="46"/>
      <c r="U32" s="46"/>
      <c r="V32" s="46"/>
    </row>
    <row r="33" spans="1:22">
      <c r="A33" s="147" t="s">
        <v>148</v>
      </c>
      <c r="B33" s="148">
        <v>-0.69</v>
      </c>
      <c r="C33" s="148" t="s">
        <v>128</v>
      </c>
      <c r="D33" s="148">
        <v>32.020000000000003</v>
      </c>
      <c r="E33" s="115"/>
      <c r="F33" s="153" t="s">
        <v>157</v>
      </c>
      <c r="G33" s="154" t="s">
        <v>128</v>
      </c>
      <c r="H33" s="154">
        <v>0</v>
      </c>
      <c r="I33" s="154" t="s">
        <v>128</v>
      </c>
      <c r="J33" s="49"/>
      <c r="K33" s="159" t="s">
        <v>163</v>
      </c>
      <c r="L33" s="160">
        <v>720.09</v>
      </c>
      <c r="M33" s="160">
        <v>95.29</v>
      </c>
      <c r="N33" s="160">
        <v>18.78</v>
      </c>
      <c r="O33" s="118"/>
      <c r="P33" s="118"/>
      <c r="Q33" s="118"/>
      <c r="R33" s="118"/>
      <c r="S33" s="118"/>
      <c r="T33" s="46"/>
      <c r="U33" s="46"/>
      <c r="V33" s="46"/>
    </row>
    <row r="34" spans="1:22">
      <c r="A34" s="147"/>
      <c r="B34" s="148"/>
      <c r="C34" s="148"/>
      <c r="D34" s="148"/>
      <c r="E34" s="115"/>
      <c r="F34" s="153"/>
      <c r="G34" s="154"/>
      <c r="H34" s="154"/>
      <c r="I34" s="154"/>
      <c r="J34" s="49"/>
      <c r="K34" s="159"/>
      <c r="L34" s="160"/>
      <c r="M34" s="160"/>
      <c r="N34" s="160"/>
      <c r="O34" s="118"/>
      <c r="P34" s="118"/>
      <c r="Q34" s="118"/>
      <c r="R34" s="118"/>
      <c r="S34" s="118"/>
      <c r="T34" s="46"/>
      <c r="U34" s="46"/>
      <c r="V34" s="46"/>
    </row>
    <row r="35" spans="1:22">
      <c r="A35" s="147" t="s">
        <v>149</v>
      </c>
      <c r="B35" s="148">
        <v>2.36</v>
      </c>
      <c r="C35" s="148">
        <v>2.25</v>
      </c>
      <c r="D35" s="148">
        <v>14.86</v>
      </c>
      <c r="E35" s="115"/>
      <c r="F35" s="153" t="s">
        <v>158</v>
      </c>
      <c r="G35" s="154" t="s">
        <v>128</v>
      </c>
      <c r="H35" s="154">
        <v>0</v>
      </c>
      <c r="I35" s="154" t="s">
        <v>128</v>
      </c>
      <c r="J35" s="49"/>
      <c r="K35" s="159" t="s">
        <v>164</v>
      </c>
      <c r="L35" s="160">
        <v>0.13</v>
      </c>
      <c r="M35" s="160">
        <v>1.68</v>
      </c>
      <c r="N35" s="160">
        <v>1.46</v>
      </c>
      <c r="O35" s="118"/>
      <c r="P35" s="118"/>
      <c r="Q35" s="118"/>
      <c r="R35" s="118"/>
      <c r="S35" s="118"/>
      <c r="T35" s="46"/>
      <c r="U35" s="46"/>
      <c r="V35" s="46"/>
    </row>
    <row r="36" spans="1:22">
      <c r="A36" s="147"/>
      <c r="B36" s="148"/>
      <c r="C36" s="148"/>
      <c r="D36" s="148"/>
      <c r="E36" s="115"/>
      <c r="F36" s="153"/>
      <c r="G36" s="154"/>
      <c r="H36" s="154"/>
      <c r="I36" s="154"/>
      <c r="J36" s="49"/>
      <c r="K36" s="159"/>
      <c r="L36" s="160"/>
      <c r="M36" s="160"/>
      <c r="N36" s="160"/>
      <c r="O36" s="118"/>
      <c r="P36" s="118"/>
      <c r="Q36" s="118"/>
      <c r="R36" s="118"/>
      <c r="S36" s="118"/>
      <c r="T36" s="46"/>
      <c r="U36" s="46"/>
      <c r="V36" s="46"/>
    </row>
    <row r="37" spans="1:22">
      <c r="A37" s="147" t="s">
        <v>150</v>
      </c>
      <c r="B37" s="148" t="s">
        <v>128</v>
      </c>
      <c r="C37" s="148" t="s">
        <v>128</v>
      </c>
      <c r="D37" s="148" t="s">
        <v>128</v>
      </c>
      <c r="E37" s="115"/>
      <c r="F37" s="153" t="s">
        <v>159</v>
      </c>
      <c r="G37" s="154">
        <v>1</v>
      </c>
      <c r="H37" s="154">
        <v>1.1100000000000001</v>
      </c>
      <c r="I37" s="154">
        <v>7.56</v>
      </c>
      <c r="J37" s="49"/>
      <c r="K37" s="159" t="s">
        <v>165</v>
      </c>
      <c r="L37" s="160" t="s">
        <v>128</v>
      </c>
      <c r="M37" s="160">
        <v>174.65</v>
      </c>
      <c r="N37" s="160">
        <v>75.66</v>
      </c>
      <c r="O37" s="118"/>
      <c r="P37" s="118"/>
      <c r="Q37" s="118"/>
      <c r="R37" s="118"/>
      <c r="S37" s="118"/>
      <c r="T37" s="46"/>
      <c r="U37" s="46"/>
      <c r="V37" s="46"/>
    </row>
    <row r="38" spans="1:22">
      <c r="A38" s="147"/>
      <c r="B38" s="148"/>
      <c r="C38" s="148"/>
      <c r="D38" s="148"/>
      <c r="E38" s="115"/>
      <c r="F38" s="153"/>
      <c r="G38" s="154"/>
      <c r="H38" s="154"/>
      <c r="I38" s="154"/>
      <c r="J38" s="49"/>
      <c r="K38" s="159"/>
      <c r="L38" s="160"/>
      <c r="M38" s="160"/>
      <c r="N38" s="160"/>
      <c r="O38" s="118"/>
      <c r="P38" s="118"/>
      <c r="Q38" s="118"/>
      <c r="R38" s="118"/>
      <c r="S38" s="118"/>
      <c r="T38" s="46"/>
      <c r="U38" s="46"/>
      <c r="V38" s="46"/>
    </row>
    <row r="39" spans="1:22">
      <c r="A39" s="147" t="s">
        <v>151</v>
      </c>
      <c r="B39" s="148">
        <v>-0.61</v>
      </c>
      <c r="C39" s="148">
        <v>-31.82</v>
      </c>
      <c r="D39" s="148">
        <v>69.2</v>
      </c>
      <c r="E39" s="115"/>
      <c r="F39" s="153" t="s">
        <v>160</v>
      </c>
      <c r="G39" s="154">
        <v>1</v>
      </c>
      <c r="H39" s="154">
        <v>1.1100000000000001</v>
      </c>
      <c r="I39" s="154">
        <v>7.56</v>
      </c>
      <c r="J39" s="49"/>
      <c r="K39" s="159" t="s">
        <v>166</v>
      </c>
      <c r="L39" s="160" t="s">
        <v>128</v>
      </c>
      <c r="M39" s="160">
        <v>0.19</v>
      </c>
      <c r="N39" s="160" t="s">
        <v>128</v>
      </c>
      <c r="O39" s="118"/>
      <c r="P39" s="118"/>
      <c r="Q39" s="118"/>
      <c r="R39" s="118"/>
      <c r="S39" s="118"/>
      <c r="T39" s="46"/>
      <c r="U39" s="46"/>
      <c r="V39" s="46"/>
    </row>
    <row r="40" spans="1:22">
      <c r="A40" s="147"/>
      <c r="B40" s="148"/>
      <c r="C40" s="148"/>
      <c r="D40" s="148"/>
      <c r="E40" s="115"/>
      <c r="F40" s="153"/>
      <c r="G40" s="154"/>
      <c r="H40" s="154"/>
      <c r="I40" s="154"/>
      <c r="J40" s="49"/>
      <c r="K40" s="159"/>
      <c r="L40" s="160"/>
      <c r="M40" s="160"/>
      <c r="N40" s="160"/>
      <c r="O40" s="118"/>
      <c r="P40" s="118"/>
      <c r="Q40" s="118"/>
      <c r="R40" s="118"/>
      <c r="S40" s="118"/>
      <c r="T40" s="46"/>
      <c r="U40" s="46"/>
      <c r="V40" s="46"/>
    </row>
    <row r="41" spans="1:22">
      <c r="A41" s="147" t="s">
        <v>152</v>
      </c>
      <c r="B41" s="148">
        <v>6.37</v>
      </c>
      <c r="C41" s="148">
        <v>27.11</v>
      </c>
      <c r="D41" s="148">
        <v>196.08</v>
      </c>
      <c r="E41" s="115"/>
      <c r="F41" s="155" t="s">
        <v>161</v>
      </c>
      <c r="G41" s="154">
        <v>-90.55</v>
      </c>
      <c r="H41" s="154">
        <v>-8.07</v>
      </c>
      <c r="I41" s="154">
        <v>960.65</v>
      </c>
      <c r="J41" s="49"/>
      <c r="K41" s="159" t="s">
        <v>167</v>
      </c>
      <c r="L41" s="160" t="s">
        <v>128</v>
      </c>
      <c r="M41" s="160">
        <v>166.81</v>
      </c>
      <c r="N41" s="160">
        <v>37.42</v>
      </c>
      <c r="O41" s="118"/>
      <c r="P41" s="118"/>
      <c r="Q41" s="118"/>
      <c r="R41" s="118"/>
      <c r="S41" s="118"/>
      <c r="T41" s="46"/>
      <c r="U41" s="46"/>
      <c r="V41" s="46"/>
    </row>
    <row r="42" spans="1:22">
      <c r="A42" s="147"/>
      <c r="B42" s="148"/>
      <c r="C42" s="148"/>
      <c r="D42" s="148"/>
      <c r="E42" s="115"/>
      <c r="F42" s="155"/>
      <c r="G42" s="154"/>
      <c r="H42" s="154"/>
      <c r="I42" s="154"/>
      <c r="J42" s="49"/>
      <c r="K42" s="159"/>
      <c r="L42" s="160"/>
      <c r="M42" s="160"/>
      <c r="N42" s="160"/>
      <c r="O42" s="118"/>
      <c r="P42" s="118"/>
      <c r="Q42" s="118"/>
      <c r="R42" s="118"/>
      <c r="S42" s="118"/>
      <c r="T42" s="46"/>
      <c r="U42" s="46"/>
      <c r="V42" s="46"/>
    </row>
    <row r="43" spans="1:22">
      <c r="A43" s="147" t="s">
        <v>153</v>
      </c>
      <c r="B43" s="148">
        <v>183</v>
      </c>
      <c r="C43" s="148">
        <v>250.7</v>
      </c>
      <c r="D43" s="148">
        <v>341.67</v>
      </c>
      <c r="E43" s="115"/>
      <c r="F43" s="49"/>
      <c r="G43" s="49"/>
      <c r="H43" s="49"/>
      <c r="I43" s="49"/>
      <c r="J43" s="49"/>
      <c r="K43" s="161" t="s">
        <v>168</v>
      </c>
      <c r="L43" s="160" t="s">
        <v>128</v>
      </c>
      <c r="M43" s="160">
        <v>8.0399999999999991</v>
      </c>
      <c r="N43" s="160">
        <v>38.24</v>
      </c>
      <c r="O43" s="118"/>
      <c r="P43" s="118"/>
      <c r="Q43" s="118"/>
      <c r="R43" s="118"/>
      <c r="S43" s="118"/>
      <c r="T43" s="46"/>
      <c r="U43" s="46"/>
      <c r="V43" s="46"/>
    </row>
    <row r="44" spans="1:22">
      <c r="A44" s="147"/>
      <c r="B44" s="148"/>
      <c r="C44" s="148"/>
      <c r="D44" s="148"/>
      <c r="E44" s="115"/>
      <c r="F44" s="49"/>
      <c r="G44" s="49"/>
      <c r="H44" s="49"/>
      <c r="I44" s="49"/>
      <c r="J44" s="49"/>
      <c r="K44" s="161"/>
      <c r="L44" s="160"/>
      <c r="M44" s="160"/>
      <c r="N44" s="160"/>
      <c r="O44" s="118"/>
      <c r="P44" s="118"/>
      <c r="Q44" s="118"/>
      <c r="R44" s="118"/>
      <c r="S44" s="118"/>
      <c r="T44" s="46"/>
      <c r="U44" s="46"/>
      <c r="V44" s="46"/>
    </row>
    <row r="45" spans="1:22">
      <c r="A45" s="147" t="s">
        <v>154</v>
      </c>
      <c r="B45" s="148">
        <v>5.31</v>
      </c>
      <c r="C45" s="148">
        <v>27.11</v>
      </c>
      <c r="D45" s="148">
        <v>9.93</v>
      </c>
      <c r="E45" s="115"/>
      <c r="F45" s="49"/>
      <c r="G45" s="49"/>
      <c r="H45" s="49"/>
      <c r="I45" s="49"/>
      <c r="J45" s="49"/>
      <c r="K45" s="118"/>
      <c r="L45" s="118"/>
      <c r="M45" s="118"/>
      <c r="N45" s="118"/>
      <c r="O45" s="118"/>
      <c r="P45" s="118"/>
      <c r="Q45" s="118"/>
      <c r="R45" s="118"/>
      <c r="S45" s="118"/>
      <c r="T45" s="46"/>
      <c r="U45" s="46"/>
      <c r="V45" s="46"/>
    </row>
    <row r="46" spans="1:22">
      <c r="A46" s="147"/>
      <c r="B46" s="148"/>
      <c r="C46" s="148"/>
      <c r="D46" s="148"/>
      <c r="E46" s="115"/>
      <c r="F46" s="49"/>
      <c r="G46" s="49"/>
      <c r="H46" s="49"/>
      <c r="I46" s="49"/>
      <c r="J46" s="49"/>
      <c r="K46" s="118"/>
      <c r="L46" s="118"/>
      <c r="M46" s="118"/>
      <c r="N46" s="118"/>
      <c r="O46" s="118"/>
      <c r="P46" s="118"/>
      <c r="Q46" s="118"/>
      <c r="R46" s="118"/>
      <c r="S46" s="118"/>
      <c r="T46" s="46"/>
      <c r="U46" s="46"/>
      <c r="V46" s="46"/>
    </row>
    <row r="47" spans="1:22">
      <c r="A47" s="149" t="s">
        <v>155</v>
      </c>
      <c r="B47" s="148">
        <v>24.77</v>
      </c>
      <c r="C47" s="148">
        <v>88.71</v>
      </c>
      <c r="D47" s="148">
        <v>641.66</v>
      </c>
      <c r="E47" s="115"/>
      <c r="F47" s="49"/>
      <c r="G47" s="49"/>
      <c r="H47" s="49"/>
      <c r="I47" s="49"/>
      <c r="J47" s="49"/>
      <c r="K47" s="118"/>
      <c r="L47" s="118"/>
      <c r="M47" s="118"/>
      <c r="N47" s="118"/>
      <c r="O47" s="118"/>
      <c r="P47" s="118"/>
      <c r="Q47" s="118"/>
      <c r="R47" s="118"/>
      <c r="S47" s="118"/>
      <c r="T47" s="46"/>
      <c r="U47" s="46"/>
      <c r="V47" s="46"/>
    </row>
    <row r="48" spans="1:22">
      <c r="A48" s="149"/>
      <c r="B48" s="148"/>
      <c r="C48" s="148"/>
      <c r="D48" s="148"/>
      <c r="E48" s="115"/>
      <c r="F48" s="49"/>
      <c r="G48" s="49"/>
      <c r="H48" s="49"/>
      <c r="I48" s="49"/>
      <c r="J48" s="49"/>
      <c r="K48" s="118"/>
      <c r="L48" s="118"/>
      <c r="M48" s="118"/>
      <c r="N48" s="118"/>
      <c r="O48" s="118"/>
      <c r="P48" s="118"/>
      <c r="Q48" s="118"/>
      <c r="R48" s="118"/>
      <c r="S48" s="118"/>
      <c r="T48" s="46"/>
      <c r="U48" s="46"/>
      <c r="V48" s="46"/>
    </row>
    <row r="49" spans="1:22">
      <c r="A49" s="115"/>
      <c r="B49" s="115"/>
      <c r="C49" s="115"/>
      <c r="D49" s="115"/>
      <c r="E49" s="115"/>
      <c r="F49" s="49"/>
      <c r="G49" s="49"/>
      <c r="H49" s="49"/>
      <c r="I49" s="49"/>
      <c r="J49" s="49"/>
      <c r="K49" s="118"/>
      <c r="L49" s="118"/>
      <c r="M49" s="118"/>
      <c r="N49" s="118"/>
      <c r="O49" s="118"/>
      <c r="P49" s="118"/>
      <c r="Q49" s="118"/>
      <c r="R49" s="118"/>
      <c r="S49" s="118"/>
      <c r="T49" s="46"/>
      <c r="U49" s="46"/>
      <c r="V49" s="46"/>
    </row>
    <row r="50" spans="1:22">
      <c r="A50" s="115"/>
      <c r="B50" s="115"/>
      <c r="C50" s="115"/>
      <c r="D50" s="115"/>
      <c r="E50" s="115"/>
      <c r="F50" s="49"/>
      <c r="G50" s="49"/>
      <c r="H50" s="49"/>
      <c r="I50" s="49"/>
      <c r="J50" s="49"/>
      <c r="K50" s="118"/>
      <c r="L50" s="118"/>
      <c r="M50" s="118"/>
      <c r="N50" s="118"/>
      <c r="O50" s="118"/>
      <c r="P50" s="118"/>
      <c r="Q50" s="118"/>
      <c r="R50" s="118"/>
      <c r="S50" s="118"/>
      <c r="T50" s="46"/>
      <c r="U50" s="46"/>
      <c r="V50" s="46"/>
    </row>
    <row r="51" spans="1:22">
      <c r="A51" s="114" t="s">
        <v>190</v>
      </c>
      <c r="B51" s="115"/>
      <c r="C51" s="115"/>
      <c r="D51" s="115"/>
      <c r="E51" s="115"/>
      <c r="F51" s="116" t="s">
        <v>200</v>
      </c>
      <c r="G51" s="49"/>
      <c r="H51" s="49"/>
      <c r="I51" s="49"/>
      <c r="J51" s="49"/>
      <c r="K51" s="117" t="s">
        <v>208</v>
      </c>
      <c r="L51" s="118"/>
      <c r="M51" s="118"/>
      <c r="N51" s="118"/>
      <c r="O51" s="118"/>
      <c r="P51" s="118"/>
      <c r="Q51" s="118"/>
      <c r="R51" s="162"/>
      <c r="S51" s="118"/>
      <c r="T51" s="46"/>
      <c r="U51" s="46"/>
      <c r="V51" s="46"/>
    </row>
    <row r="52" spans="1:22">
      <c r="A52" s="115" t="s">
        <v>191</v>
      </c>
      <c r="B52" s="115"/>
      <c r="C52" s="115"/>
      <c r="D52" s="115"/>
      <c r="E52" s="115"/>
      <c r="F52" s="49" t="s">
        <v>201</v>
      </c>
      <c r="G52" s="49"/>
      <c r="H52" s="49"/>
      <c r="I52" s="49"/>
      <c r="J52" s="49"/>
      <c r="K52" s="118" t="s">
        <v>209</v>
      </c>
      <c r="L52" s="118"/>
      <c r="M52" s="118"/>
      <c r="N52" s="118"/>
      <c r="O52" s="118"/>
      <c r="P52" s="118"/>
      <c r="Q52" s="118"/>
      <c r="R52" s="162"/>
      <c r="S52" s="118"/>
      <c r="T52" s="46"/>
      <c r="U52" s="46"/>
      <c r="V52" s="46"/>
    </row>
    <row r="53" spans="1:22">
      <c r="A53" s="115" t="s">
        <v>192</v>
      </c>
      <c r="B53" s="115"/>
      <c r="C53" s="115"/>
      <c r="D53" s="115"/>
      <c r="E53" s="115"/>
      <c r="F53" s="49" t="s">
        <v>202</v>
      </c>
      <c r="G53" s="49"/>
      <c r="H53" s="49"/>
      <c r="I53" s="49"/>
      <c r="J53" s="49"/>
      <c r="K53" s="118" t="s">
        <v>210</v>
      </c>
      <c r="L53" s="118"/>
      <c r="M53" s="118"/>
      <c r="N53" s="118"/>
      <c r="O53" s="118"/>
      <c r="P53" s="118"/>
      <c r="Q53" s="118"/>
      <c r="R53" s="162"/>
      <c r="S53" s="118"/>
      <c r="T53" s="46"/>
      <c r="U53" s="46"/>
      <c r="V53" s="46"/>
    </row>
    <row r="54" spans="1:22">
      <c r="A54" s="115" t="s">
        <v>193</v>
      </c>
      <c r="B54" s="115"/>
      <c r="C54" s="115"/>
      <c r="D54" s="115"/>
      <c r="E54" s="115"/>
      <c r="F54" s="49" t="s">
        <v>203</v>
      </c>
      <c r="G54" s="49"/>
      <c r="H54" s="49"/>
      <c r="I54" s="49"/>
      <c r="J54" s="49"/>
      <c r="K54" s="118" t="s">
        <v>211</v>
      </c>
      <c r="L54" s="118"/>
      <c r="M54" s="118"/>
      <c r="N54" s="118"/>
      <c r="O54" s="118"/>
      <c r="P54" s="118"/>
      <c r="Q54" s="118"/>
      <c r="R54" s="162"/>
      <c r="S54" s="118"/>
      <c r="T54" s="46"/>
      <c r="U54" s="46"/>
      <c r="V54" s="46"/>
    </row>
    <row r="55" spans="1:22">
      <c r="A55" s="115" t="s">
        <v>194</v>
      </c>
      <c r="B55" s="115"/>
      <c r="C55" s="115"/>
      <c r="D55" s="115"/>
      <c r="E55" s="115"/>
      <c r="F55" s="49" t="s">
        <v>204</v>
      </c>
      <c r="G55" s="49"/>
      <c r="H55" s="49"/>
      <c r="I55" s="49"/>
      <c r="J55" s="49"/>
      <c r="K55" s="118" t="s">
        <v>212</v>
      </c>
      <c r="L55" s="118"/>
      <c r="M55" s="118"/>
      <c r="N55" s="118"/>
      <c r="O55" s="118"/>
      <c r="P55" s="118"/>
      <c r="Q55" s="118"/>
      <c r="R55" s="162"/>
      <c r="S55" s="118"/>
      <c r="T55" s="46"/>
      <c r="U55" s="46"/>
      <c r="V55" s="46"/>
    </row>
    <row r="56" spans="1:22">
      <c r="A56" s="115" t="s">
        <v>195</v>
      </c>
      <c r="B56" s="115"/>
      <c r="C56" s="115"/>
      <c r="D56" s="115"/>
      <c r="E56" s="115"/>
      <c r="F56" s="49" t="s">
        <v>205</v>
      </c>
      <c r="G56" s="49"/>
      <c r="H56" s="49"/>
      <c r="I56" s="49"/>
      <c r="J56" s="49"/>
      <c r="K56" s="118" t="s">
        <v>213</v>
      </c>
      <c r="L56" s="118"/>
      <c r="M56" s="118"/>
      <c r="N56" s="118"/>
      <c r="O56" s="118"/>
      <c r="P56" s="118"/>
      <c r="Q56" s="118"/>
      <c r="R56" s="162"/>
      <c r="S56" s="118"/>
      <c r="T56" s="46"/>
      <c r="U56" s="46"/>
      <c r="V56" s="46"/>
    </row>
    <row r="57" spans="1:22">
      <c r="A57" s="115" t="s">
        <v>196</v>
      </c>
      <c r="B57" s="115"/>
      <c r="C57" s="115"/>
      <c r="D57" s="115"/>
      <c r="E57" s="115"/>
      <c r="F57" s="49" t="s">
        <v>206</v>
      </c>
      <c r="G57" s="49"/>
      <c r="H57" s="49"/>
      <c r="I57" s="49"/>
      <c r="J57" s="49"/>
      <c r="K57" s="118"/>
      <c r="L57" s="118"/>
      <c r="M57" s="118"/>
      <c r="N57" s="118"/>
      <c r="O57" s="118"/>
      <c r="P57" s="118"/>
      <c r="Q57" s="118"/>
      <c r="R57" s="162"/>
      <c r="S57" s="118"/>
      <c r="T57" s="46"/>
      <c r="U57" s="46"/>
      <c r="V57" s="46"/>
    </row>
    <row r="58" spans="1:22">
      <c r="A58" s="115" t="s">
        <v>197</v>
      </c>
      <c r="B58" s="115"/>
      <c r="C58" s="115"/>
      <c r="D58" s="115"/>
      <c r="E58" s="115"/>
      <c r="F58" s="49" t="s">
        <v>207</v>
      </c>
      <c r="G58" s="49"/>
      <c r="H58" s="49"/>
      <c r="I58" s="49"/>
      <c r="J58" s="49"/>
      <c r="K58" s="118"/>
      <c r="L58" s="118"/>
      <c r="M58" s="118"/>
      <c r="N58" s="118"/>
      <c r="O58" s="118"/>
      <c r="P58" s="118"/>
      <c r="Q58" s="118"/>
      <c r="R58" s="162"/>
      <c r="S58" s="118"/>
      <c r="T58" s="46"/>
      <c r="U58" s="46"/>
      <c r="V58" s="46"/>
    </row>
    <row r="59" spans="1:22">
      <c r="A59" s="115" t="s">
        <v>198</v>
      </c>
      <c r="B59" s="115"/>
      <c r="C59" s="115"/>
      <c r="D59" s="115"/>
      <c r="E59" s="115"/>
      <c r="F59" s="49"/>
      <c r="G59" s="49"/>
      <c r="H59" s="49"/>
      <c r="I59" s="49"/>
      <c r="J59" s="49"/>
      <c r="K59" s="118"/>
      <c r="L59" s="118"/>
      <c r="M59" s="118"/>
      <c r="N59" s="118"/>
      <c r="O59" s="118"/>
      <c r="P59" s="118"/>
      <c r="Q59" s="118"/>
      <c r="R59" s="162"/>
      <c r="S59" s="118"/>
      <c r="T59" s="46"/>
      <c r="U59" s="46"/>
      <c r="V59" s="46"/>
    </row>
    <row r="60" spans="1:22">
      <c r="A60" s="115" t="s">
        <v>199</v>
      </c>
      <c r="B60" s="115"/>
      <c r="C60" s="115"/>
      <c r="D60" s="115"/>
      <c r="E60" s="115"/>
      <c r="F60" s="49"/>
      <c r="G60" s="49"/>
      <c r="H60" s="49"/>
      <c r="I60" s="49"/>
      <c r="J60" s="49"/>
      <c r="K60" s="118"/>
      <c r="L60" s="118"/>
      <c r="M60" s="118"/>
      <c r="N60" s="118"/>
      <c r="O60" s="118"/>
      <c r="P60" s="118"/>
      <c r="Q60" s="118"/>
      <c r="R60" s="162"/>
      <c r="S60" s="118"/>
      <c r="T60" s="46"/>
      <c r="U60" s="46"/>
      <c r="V60" s="46"/>
    </row>
    <row r="61" spans="1:22">
      <c r="A61" s="46"/>
      <c r="B61" s="46"/>
      <c r="C61" s="46"/>
      <c r="D61" s="46"/>
      <c r="E61" s="46"/>
      <c r="F61" s="46"/>
      <c r="G61" s="46"/>
      <c r="H61" s="46"/>
      <c r="I61" s="46"/>
      <c r="J61" s="46"/>
      <c r="K61" s="46"/>
      <c r="L61" s="46"/>
      <c r="M61" s="46"/>
      <c r="N61" s="46"/>
      <c r="O61" s="46"/>
      <c r="P61" s="46"/>
      <c r="Q61" s="46"/>
      <c r="R61" s="46"/>
      <c r="S61" s="46"/>
      <c r="T61" s="46"/>
      <c r="U61" s="46"/>
      <c r="V61" s="46"/>
    </row>
    <row r="62" spans="1:22" ht="24.6">
      <c r="A62" s="165" t="s">
        <v>86</v>
      </c>
      <c r="B62" s="165"/>
      <c r="C62" s="165"/>
      <c r="D62" s="165"/>
      <c r="E62" s="165"/>
      <c r="F62" s="165"/>
      <c r="G62" s="165"/>
      <c r="H62" s="165"/>
      <c r="I62" s="165"/>
      <c r="J62" s="165"/>
      <c r="K62" s="165"/>
      <c r="L62" s="165"/>
      <c r="M62" s="165"/>
      <c r="N62" s="165"/>
      <c r="O62" s="165"/>
      <c r="P62" s="165"/>
      <c r="Q62" s="165"/>
      <c r="R62" s="163"/>
      <c r="S62" s="163"/>
      <c r="T62" s="46"/>
      <c r="U62" s="46"/>
      <c r="V62" s="46"/>
    </row>
    <row r="63" spans="1:22" ht="24.6">
      <c r="A63" s="165"/>
      <c r="B63" s="165"/>
      <c r="C63" s="165"/>
      <c r="D63" s="165"/>
      <c r="E63" s="165"/>
      <c r="F63" s="165"/>
      <c r="G63" s="165"/>
      <c r="H63" s="165"/>
      <c r="I63" s="165"/>
      <c r="J63" s="165"/>
      <c r="K63" s="165"/>
      <c r="L63" s="165"/>
      <c r="M63" s="165"/>
      <c r="N63" s="165"/>
      <c r="O63" s="165"/>
      <c r="P63" s="165"/>
      <c r="Q63" s="165"/>
      <c r="R63" s="163"/>
      <c r="S63" s="163"/>
      <c r="T63" s="46"/>
      <c r="U63" s="46"/>
      <c r="V63" s="46"/>
    </row>
    <row r="64" spans="1:22" ht="24.6">
      <c r="A64" s="164" t="s">
        <v>214</v>
      </c>
      <c r="B64" s="164"/>
      <c r="C64" s="164"/>
      <c r="D64" s="164"/>
      <c r="E64" s="164"/>
      <c r="F64" s="164"/>
      <c r="G64" s="164"/>
      <c r="H64" s="164"/>
      <c r="I64" s="164"/>
      <c r="J64" s="164"/>
      <c r="K64" s="164"/>
      <c r="L64" s="164"/>
      <c r="M64" s="164"/>
      <c r="N64" s="164"/>
      <c r="O64" s="164"/>
      <c r="P64" s="164"/>
      <c r="Q64" s="164"/>
      <c r="R64" s="163"/>
      <c r="S64" s="163"/>
      <c r="T64" s="46"/>
      <c r="U64" s="46"/>
      <c r="V64" s="46"/>
    </row>
    <row r="65" spans="1:22" ht="24.6">
      <c r="A65" s="164" t="s">
        <v>215</v>
      </c>
      <c r="B65" s="164"/>
      <c r="C65" s="164"/>
      <c r="D65" s="164"/>
      <c r="E65" s="164"/>
      <c r="F65" s="164"/>
      <c r="G65" s="164"/>
      <c r="H65" s="164"/>
      <c r="I65" s="164"/>
      <c r="J65" s="164"/>
      <c r="K65" s="164"/>
      <c r="L65" s="164"/>
      <c r="M65" s="164"/>
      <c r="N65" s="164"/>
      <c r="O65" s="164"/>
      <c r="P65" s="164"/>
      <c r="Q65" s="164"/>
      <c r="R65" s="163"/>
      <c r="S65" s="163"/>
      <c r="T65" s="46"/>
      <c r="U65" s="46"/>
      <c r="V65" s="46"/>
    </row>
    <row r="66" spans="1:22" ht="24.6">
      <c r="A66" s="164" t="s">
        <v>216</v>
      </c>
      <c r="B66" s="164"/>
      <c r="C66" s="164"/>
      <c r="D66" s="164"/>
      <c r="E66" s="164"/>
      <c r="F66" s="164"/>
      <c r="G66" s="164"/>
      <c r="H66" s="164"/>
      <c r="I66" s="164"/>
      <c r="J66" s="164"/>
      <c r="K66" s="164"/>
      <c r="L66" s="164"/>
      <c r="M66" s="164"/>
      <c r="N66" s="164"/>
      <c r="O66" s="164"/>
      <c r="P66" s="164"/>
      <c r="Q66" s="164"/>
      <c r="R66" s="163"/>
      <c r="S66" s="163"/>
      <c r="T66" s="46"/>
      <c r="U66" s="46"/>
      <c r="V66" s="46"/>
    </row>
    <row r="67" spans="1:22" ht="24.6">
      <c r="A67" s="163"/>
      <c r="B67" s="163"/>
      <c r="C67" s="163"/>
      <c r="D67" s="163"/>
      <c r="E67" s="163"/>
      <c r="F67" s="163"/>
      <c r="G67" s="163"/>
      <c r="H67" s="163"/>
      <c r="I67" s="163"/>
      <c r="J67" s="163"/>
      <c r="K67" s="163"/>
      <c r="L67" s="163"/>
      <c r="M67" s="163"/>
      <c r="N67" s="163"/>
      <c r="O67" s="163"/>
      <c r="P67" s="163"/>
      <c r="Q67" s="163"/>
      <c r="R67" s="163"/>
      <c r="S67" s="163"/>
      <c r="T67" s="46"/>
      <c r="U67" s="46"/>
      <c r="V67" s="46"/>
    </row>
    <row r="68" spans="1:22">
      <c r="A68" s="46"/>
      <c r="B68" s="46"/>
      <c r="C68" s="46"/>
      <c r="D68" s="46"/>
      <c r="E68" s="46"/>
      <c r="F68" s="46"/>
      <c r="G68" s="46"/>
      <c r="H68" s="46"/>
      <c r="I68" s="46"/>
      <c r="J68" s="46"/>
      <c r="K68" s="46"/>
      <c r="L68" s="46"/>
      <c r="M68" s="46"/>
      <c r="N68" s="46"/>
      <c r="O68" s="46"/>
      <c r="P68" s="46"/>
      <c r="Q68" s="46"/>
      <c r="R68" s="46"/>
      <c r="S68" s="46"/>
      <c r="T68" s="46"/>
      <c r="U68" s="46"/>
      <c r="V68" s="46"/>
    </row>
    <row r="69" spans="1:22">
      <c r="A69" s="46"/>
      <c r="B69" s="46"/>
      <c r="C69" s="46"/>
      <c r="D69" s="46"/>
      <c r="E69" s="46"/>
      <c r="F69" s="46"/>
      <c r="G69" s="46"/>
      <c r="H69" s="46"/>
      <c r="I69" s="46"/>
      <c r="J69" s="46"/>
      <c r="K69" s="46"/>
      <c r="L69" s="46"/>
      <c r="M69" s="46"/>
      <c r="N69" s="46"/>
      <c r="O69" s="46"/>
      <c r="P69" s="46"/>
      <c r="Q69" s="46"/>
      <c r="R69" s="46"/>
      <c r="S69" s="46"/>
      <c r="T69" s="46"/>
      <c r="U69" s="46"/>
      <c r="V69" s="46"/>
    </row>
    <row r="70" spans="1:22">
      <c r="A70" s="46"/>
      <c r="B70" s="46"/>
      <c r="C70" s="46"/>
      <c r="D70" s="46"/>
      <c r="E70" s="46"/>
      <c r="F70" s="46"/>
      <c r="G70" s="46"/>
      <c r="H70" s="46"/>
      <c r="I70" s="46"/>
      <c r="J70" s="46"/>
      <c r="K70" s="46"/>
      <c r="L70" s="46"/>
      <c r="M70" s="46"/>
      <c r="N70" s="46"/>
      <c r="O70" s="46"/>
      <c r="P70" s="46"/>
      <c r="Q70" s="46"/>
      <c r="R70" s="46"/>
      <c r="S70" s="46"/>
      <c r="T70" s="46"/>
      <c r="U70" s="46"/>
      <c r="V70" s="46"/>
    </row>
  </sheetData>
  <mergeCells count="155">
    <mergeCell ref="A62:Q63"/>
    <mergeCell ref="A64:Q64"/>
    <mergeCell ref="A65:Q65"/>
    <mergeCell ref="A66:Q66"/>
    <mergeCell ref="A1:D2"/>
    <mergeCell ref="K29:Q30"/>
    <mergeCell ref="K3:Q4"/>
    <mergeCell ref="A3:E4"/>
    <mergeCell ref="F3:J4"/>
    <mergeCell ref="A29:E30"/>
    <mergeCell ref="F29:J30"/>
    <mergeCell ref="M43:M44"/>
    <mergeCell ref="N43:N44"/>
    <mergeCell ref="K41:K42"/>
    <mergeCell ref="L41:L42"/>
    <mergeCell ref="M41:M42"/>
    <mergeCell ref="N41:N42"/>
    <mergeCell ref="K39:K40"/>
    <mergeCell ref="L39:L40"/>
    <mergeCell ref="K35:K36"/>
    <mergeCell ref="L35:L36"/>
    <mergeCell ref="K33:K34"/>
    <mergeCell ref="L33:L34"/>
    <mergeCell ref="M39:M40"/>
    <mergeCell ref="N39:N40"/>
    <mergeCell ref="F41:F42"/>
    <mergeCell ref="F37:F38"/>
    <mergeCell ref="M37:M38"/>
    <mergeCell ref="N37:N38"/>
    <mergeCell ref="K37:K38"/>
    <mergeCell ref="L37:L38"/>
    <mergeCell ref="M33:M34"/>
    <mergeCell ref="N33:N34"/>
    <mergeCell ref="F35:F36"/>
    <mergeCell ref="M35:M36"/>
    <mergeCell ref="N35:N36"/>
    <mergeCell ref="A47:A48"/>
    <mergeCell ref="B47:B48"/>
    <mergeCell ref="C47:C48"/>
    <mergeCell ref="D47:D48"/>
    <mergeCell ref="F33:F34"/>
    <mergeCell ref="F39:F40"/>
    <mergeCell ref="A45:A46"/>
    <mergeCell ref="B45:B46"/>
    <mergeCell ref="C45:C46"/>
    <mergeCell ref="D45:D46"/>
    <mergeCell ref="K43:K44"/>
    <mergeCell ref="L43:L44"/>
    <mergeCell ref="A43:A44"/>
    <mergeCell ref="B43:B44"/>
    <mergeCell ref="C43:C44"/>
    <mergeCell ref="D43:D44"/>
    <mergeCell ref="G41:G42"/>
    <mergeCell ref="H41:H42"/>
    <mergeCell ref="I41:I42"/>
    <mergeCell ref="A41:A42"/>
    <mergeCell ref="B41:B42"/>
    <mergeCell ref="C41:C42"/>
    <mergeCell ref="D41:D42"/>
    <mergeCell ref="G39:G40"/>
    <mergeCell ref="H39:H40"/>
    <mergeCell ref="I39:I40"/>
    <mergeCell ref="A39:A40"/>
    <mergeCell ref="B39:B40"/>
    <mergeCell ref="C39:C40"/>
    <mergeCell ref="D39:D40"/>
    <mergeCell ref="G37:G38"/>
    <mergeCell ref="H37:H38"/>
    <mergeCell ref="I37:I38"/>
    <mergeCell ref="A37:A38"/>
    <mergeCell ref="B37:B38"/>
    <mergeCell ref="C37:C38"/>
    <mergeCell ref="D37:D38"/>
    <mergeCell ref="G35:G36"/>
    <mergeCell ref="H35:H36"/>
    <mergeCell ref="I35:I36"/>
    <mergeCell ref="A35:A36"/>
    <mergeCell ref="B35:B36"/>
    <mergeCell ref="C35:C36"/>
    <mergeCell ref="D35:D36"/>
    <mergeCell ref="G33:G34"/>
    <mergeCell ref="H33:H34"/>
    <mergeCell ref="I33:I34"/>
    <mergeCell ref="A33:A34"/>
    <mergeCell ref="B33:B34"/>
    <mergeCell ref="C33:C34"/>
    <mergeCell ref="D33:D34"/>
    <mergeCell ref="M15:M16"/>
    <mergeCell ref="N15:N16"/>
    <mergeCell ref="F17:F18"/>
    <mergeCell ref="G17:G18"/>
    <mergeCell ref="H17:H18"/>
    <mergeCell ref="I17:I18"/>
    <mergeCell ref="M13:M14"/>
    <mergeCell ref="N13:N14"/>
    <mergeCell ref="F15:F16"/>
    <mergeCell ref="G15:G16"/>
    <mergeCell ref="H15:H16"/>
    <mergeCell ref="I15:I16"/>
    <mergeCell ref="M11:M12"/>
    <mergeCell ref="N11:N12"/>
    <mergeCell ref="F13:F14"/>
    <mergeCell ref="G13:G14"/>
    <mergeCell ref="H13:H14"/>
    <mergeCell ref="I13:I14"/>
    <mergeCell ref="F11:F12"/>
    <mergeCell ref="G11:G12"/>
    <mergeCell ref="H11:H12"/>
    <mergeCell ref="I11:I12"/>
    <mergeCell ref="K11:K12"/>
    <mergeCell ref="L11:L12"/>
    <mergeCell ref="F9:F10"/>
    <mergeCell ref="G9:G10"/>
    <mergeCell ref="H9:H10"/>
    <mergeCell ref="I9:I10"/>
    <mergeCell ref="K9:K10"/>
    <mergeCell ref="L9:L10"/>
    <mergeCell ref="M9:M10"/>
    <mergeCell ref="N9:N10"/>
    <mergeCell ref="K7:K8"/>
    <mergeCell ref="L7:L8"/>
    <mergeCell ref="M7:M8"/>
    <mergeCell ref="N7:N8"/>
    <mergeCell ref="A17:A18"/>
    <mergeCell ref="B17:B18"/>
    <mergeCell ref="C17:C18"/>
    <mergeCell ref="D17:D18"/>
    <mergeCell ref="F7:F8"/>
    <mergeCell ref="K15:K16"/>
    <mergeCell ref="L15:L16"/>
    <mergeCell ref="A15:A16"/>
    <mergeCell ref="B15:B16"/>
    <mergeCell ref="C15:C16"/>
    <mergeCell ref="D15:D16"/>
    <mergeCell ref="K13:K14"/>
    <mergeCell ref="L13:L14"/>
    <mergeCell ref="A13:A14"/>
    <mergeCell ref="B13:B14"/>
    <mergeCell ref="C13:C14"/>
    <mergeCell ref="D13:D14"/>
    <mergeCell ref="A11:A12"/>
    <mergeCell ref="B11:B12"/>
    <mergeCell ref="C11:C12"/>
    <mergeCell ref="D11:D12"/>
    <mergeCell ref="A9:A10"/>
    <mergeCell ref="B9:B10"/>
    <mergeCell ref="C9:C10"/>
    <mergeCell ref="D9:D10"/>
    <mergeCell ref="G7:G8"/>
    <mergeCell ref="H7:H8"/>
    <mergeCell ref="I7:I8"/>
    <mergeCell ref="A7:A8"/>
    <mergeCell ref="B7:B8"/>
    <mergeCell ref="C7:C8"/>
    <mergeCell ref="D7:D8"/>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
  <sheetViews>
    <sheetView tabSelected="1" zoomScale="65" zoomScaleNormal="65" workbookViewId="0">
      <selection activeCell="B41" sqref="B41"/>
    </sheetView>
  </sheetViews>
  <sheetFormatPr defaultRowHeight="14.4"/>
  <cols>
    <col min="1" max="1" width="19.77734375" bestFit="1" customWidth="1"/>
    <col min="2" max="2" width="13.33203125" bestFit="1" customWidth="1"/>
    <col min="3" max="3" width="20.77734375" bestFit="1" customWidth="1"/>
    <col min="4" max="5" width="13.44140625" bestFit="1" customWidth="1"/>
    <col min="6" max="6" width="19.77734375" bestFit="1" customWidth="1"/>
    <col min="7" max="7" width="21.44140625" bestFit="1" customWidth="1"/>
    <col min="8" max="8" width="21.5546875" bestFit="1" customWidth="1"/>
    <col min="9" max="9" width="27.21875" bestFit="1" customWidth="1"/>
    <col min="10" max="10" width="34" bestFit="1" customWidth="1"/>
    <col min="11" max="11" width="24" bestFit="1" customWidth="1"/>
    <col min="12" max="12" width="22.88671875" bestFit="1" customWidth="1"/>
  </cols>
  <sheetData>
    <row r="1" spans="1:24">
      <c r="A1" s="47" t="s">
        <v>27</v>
      </c>
      <c r="B1" s="47"/>
      <c r="C1" s="47"/>
      <c r="D1" s="47"/>
      <c r="E1" s="47"/>
      <c r="F1" s="47"/>
      <c r="G1" s="47"/>
      <c r="H1" s="47"/>
      <c r="I1" s="61" t="s">
        <v>51</v>
      </c>
      <c r="J1" s="48" t="s">
        <v>45</v>
      </c>
      <c r="K1" s="48"/>
      <c r="L1" s="48"/>
      <c r="M1" s="46"/>
      <c r="N1" s="46"/>
      <c r="O1" s="46"/>
      <c r="P1" s="46"/>
      <c r="Q1" s="46"/>
      <c r="R1" s="46"/>
      <c r="S1" s="46"/>
      <c r="T1" s="46"/>
      <c r="U1" s="46"/>
      <c r="V1" s="46"/>
      <c r="W1" s="46"/>
      <c r="X1" s="46"/>
    </row>
    <row r="2" spans="1:24">
      <c r="A2" s="47"/>
      <c r="B2" s="47"/>
      <c r="C2" s="47"/>
      <c r="D2" s="47"/>
      <c r="E2" s="47"/>
      <c r="F2" s="47"/>
      <c r="G2" s="47"/>
      <c r="H2" s="47"/>
      <c r="I2" s="62"/>
      <c r="J2" s="48"/>
      <c r="K2" s="48"/>
      <c r="L2" s="48"/>
      <c r="M2" s="46"/>
      <c r="N2" s="46"/>
      <c r="O2" s="46"/>
      <c r="P2" s="46"/>
      <c r="Q2" s="46"/>
      <c r="R2" s="46"/>
      <c r="S2" s="46"/>
      <c r="T2" s="46"/>
      <c r="U2" s="46"/>
      <c r="V2" s="46"/>
      <c r="W2" s="46"/>
      <c r="X2" s="46"/>
    </row>
    <row r="3" spans="1:24">
      <c r="A3" s="49"/>
      <c r="B3" s="49"/>
      <c r="C3" s="49"/>
      <c r="D3" s="49"/>
      <c r="E3" s="49"/>
      <c r="F3" s="49"/>
      <c r="G3" s="49"/>
      <c r="H3" s="49"/>
      <c r="I3" s="63"/>
      <c r="J3" s="50"/>
      <c r="K3" s="50"/>
      <c r="L3" s="50"/>
      <c r="M3" s="46"/>
      <c r="N3" s="46"/>
      <c r="O3" s="46"/>
      <c r="P3" s="46"/>
      <c r="Q3" s="46"/>
      <c r="R3" s="46"/>
      <c r="S3" s="46"/>
      <c r="T3" s="46"/>
      <c r="U3" s="46"/>
      <c r="V3" s="46"/>
      <c r="W3" s="46"/>
      <c r="X3" s="46"/>
    </row>
    <row r="4" spans="1:24">
      <c r="A4" s="49"/>
      <c r="B4" s="49"/>
      <c r="C4" s="49"/>
      <c r="D4" s="49"/>
      <c r="E4" s="49"/>
      <c r="F4" s="49"/>
      <c r="G4" s="49"/>
      <c r="H4" s="49"/>
      <c r="I4" s="63"/>
      <c r="J4" s="50"/>
      <c r="K4" s="50"/>
      <c r="L4" s="50"/>
      <c r="M4" s="46"/>
      <c r="N4" s="46"/>
      <c r="O4" s="46"/>
      <c r="P4" s="46"/>
      <c r="Q4" s="46"/>
      <c r="R4" s="46"/>
      <c r="S4" s="46"/>
      <c r="T4" s="46"/>
      <c r="U4" s="46"/>
      <c r="V4" s="46"/>
      <c r="W4" s="46"/>
      <c r="X4" s="46"/>
    </row>
    <row r="5" spans="1:24">
      <c r="A5" s="49"/>
      <c r="B5" s="49"/>
      <c r="C5" s="49"/>
      <c r="D5" s="49"/>
      <c r="E5" s="49"/>
      <c r="F5" s="49"/>
      <c r="G5" s="49"/>
      <c r="H5" s="49"/>
      <c r="I5" s="63"/>
      <c r="J5" s="50"/>
      <c r="K5" s="50"/>
      <c r="L5" s="50"/>
      <c r="M5" s="46"/>
      <c r="N5" s="46"/>
      <c r="O5" s="46"/>
      <c r="P5" s="46"/>
      <c r="Q5" s="46"/>
      <c r="R5" s="46"/>
      <c r="S5" s="46"/>
      <c r="T5" s="46"/>
      <c r="U5" s="46"/>
      <c r="V5" s="46"/>
      <c r="W5" s="46"/>
      <c r="X5" s="46"/>
    </row>
    <row r="6" spans="1:24">
      <c r="A6" s="51" t="s">
        <v>44</v>
      </c>
      <c r="B6" s="51"/>
      <c r="C6" s="51"/>
      <c r="D6" s="51"/>
      <c r="E6" s="51"/>
      <c r="F6" s="51"/>
      <c r="G6" s="66" t="s">
        <v>9</v>
      </c>
      <c r="H6" s="66" t="s">
        <v>28</v>
      </c>
      <c r="I6" s="64" t="s">
        <v>16</v>
      </c>
      <c r="J6" s="66" t="s">
        <v>9</v>
      </c>
      <c r="K6" s="66" t="s">
        <v>10</v>
      </c>
      <c r="L6" s="66" t="s">
        <v>38</v>
      </c>
      <c r="M6" s="46"/>
      <c r="N6" s="46"/>
      <c r="O6" s="46"/>
      <c r="P6" s="46"/>
      <c r="Q6" s="46"/>
      <c r="R6" s="46"/>
      <c r="S6" s="46"/>
      <c r="T6" s="46"/>
      <c r="U6" s="46"/>
      <c r="V6" s="46"/>
      <c r="W6" s="46"/>
      <c r="X6" s="46"/>
    </row>
    <row r="7" spans="1:24">
      <c r="A7" s="52"/>
      <c r="B7" s="52" t="s">
        <v>40</v>
      </c>
      <c r="C7" s="52" t="s">
        <v>48</v>
      </c>
      <c r="D7" s="52" t="s">
        <v>24</v>
      </c>
      <c r="E7" s="52" t="s">
        <v>42</v>
      </c>
      <c r="F7" s="52" t="s">
        <v>43</v>
      </c>
      <c r="G7" s="66">
        <f>(-0.0314567201129515)*100</f>
        <v>-3.1456720112951504</v>
      </c>
      <c r="H7" s="66">
        <v>-7.8417825582153579E-3</v>
      </c>
      <c r="I7" s="64">
        <v>0.53520754572441487</v>
      </c>
      <c r="J7" s="66">
        <v>-0.47223303417469698</v>
      </c>
      <c r="K7" s="66">
        <v>-6.7563255904034412</v>
      </c>
      <c r="L7" s="66">
        <v>-0.9769202898550724</v>
      </c>
      <c r="M7" s="46"/>
      <c r="N7" s="46"/>
      <c r="O7" s="46"/>
      <c r="P7" s="46"/>
      <c r="Q7" s="46"/>
      <c r="R7" s="46"/>
      <c r="S7" s="46"/>
      <c r="T7" s="46"/>
      <c r="U7" s="46"/>
      <c r="V7" s="46"/>
      <c r="W7" s="46"/>
      <c r="X7" s="46"/>
    </row>
    <row r="8" spans="1:24">
      <c r="A8" s="52" t="s">
        <v>40</v>
      </c>
      <c r="B8" s="52">
        <v>2.5406874534891069</v>
      </c>
      <c r="C8" s="52">
        <v>2.8766049350161431E-3</v>
      </c>
      <c r="D8" s="52">
        <v>7.3399092186400734E-3</v>
      </c>
      <c r="E8" s="52">
        <v>7.6966819420188556E-3</v>
      </c>
      <c r="F8" s="52">
        <v>3.9679298515151173E-3</v>
      </c>
      <c r="G8" s="66"/>
      <c r="H8" s="66"/>
      <c r="I8" s="65">
        <v>0.2</v>
      </c>
      <c r="J8" s="66"/>
      <c r="K8" s="66"/>
      <c r="L8" s="66" t="s">
        <v>6</v>
      </c>
      <c r="M8" s="46"/>
      <c r="N8" s="46"/>
      <c r="O8" s="46"/>
      <c r="P8" s="46"/>
      <c r="Q8" s="46"/>
      <c r="R8" s="46"/>
      <c r="S8" s="46"/>
      <c r="T8" s="46"/>
      <c r="U8" s="46"/>
      <c r="V8" s="46"/>
      <c r="W8" s="46"/>
      <c r="X8" s="46"/>
    </row>
    <row r="9" spans="1:24">
      <c r="A9" s="52" t="s">
        <v>41</v>
      </c>
      <c r="B9" s="52">
        <v>2.8766049350161431E-3</v>
      </c>
      <c r="C9" s="52">
        <v>4.0501750951222725E-4</v>
      </c>
      <c r="D9" s="52">
        <v>4.3466955982066905E-5</v>
      </c>
      <c r="E9" s="52">
        <v>4.8962774297783141E-5</v>
      </c>
      <c r="F9" s="52">
        <v>3.251351197777891E-5</v>
      </c>
      <c r="G9" s="66" t="s">
        <v>29</v>
      </c>
      <c r="H9" s="66" t="s">
        <v>39</v>
      </c>
      <c r="I9" s="63"/>
      <c r="J9" s="66" t="s">
        <v>34</v>
      </c>
      <c r="K9" s="66"/>
      <c r="L9" s="66">
        <f>_xlfn.STDEV.S((H9:H505))</f>
        <v>4.7654657729417798</v>
      </c>
      <c r="M9" s="46"/>
      <c r="N9" s="46"/>
      <c r="O9" s="46"/>
      <c r="P9" s="46"/>
      <c r="Q9" s="46"/>
      <c r="R9" s="46"/>
      <c r="S9" s="46"/>
      <c r="T9" s="46"/>
      <c r="U9" s="46"/>
      <c r="V9" s="46"/>
      <c r="W9" s="46"/>
      <c r="X9" s="46"/>
    </row>
    <row r="10" spans="1:24">
      <c r="A10" s="52" t="s">
        <v>24</v>
      </c>
      <c r="B10" s="52">
        <v>7.3399092186400734E-3</v>
      </c>
      <c r="C10" s="52">
        <v>4.3466955982066905E-5</v>
      </c>
      <c r="D10" s="52">
        <v>3.1205069583353394E-4</v>
      </c>
      <c r="E10" s="52">
        <v>7.1587686771760044E-5</v>
      </c>
      <c r="F10" s="52">
        <v>3.148530713062518E-5</v>
      </c>
      <c r="G10" s="66">
        <f>SQRT(MMULT(MMULT(B18:F18, B8:F12), MMULT(G20:G24, 248)))</f>
        <v>5.0651063462553303</v>
      </c>
      <c r="H10" s="66">
        <v>7.349782659915885E-2</v>
      </c>
      <c r="I10" s="63"/>
      <c r="J10" s="66">
        <v>-0.48167426648635692</v>
      </c>
      <c r="K10" s="66" t="s">
        <v>74</v>
      </c>
      <c r="L10" s="66" t="s">
        <v>8</v>
      </c>
      <c r="M10" s="46"/>
      <c r="N10" s="46"/>
      <c r="O10" s="46"/>
      <c r="P10" s="46"/>
      <c r="Q10" s="46"/>
      <c r="R10" s="46"/>
      <c r="S10" s="46"/>
      <c r="T10" s="46"/>
      <c r="U10" s="46"/>
      <c r="V10" s="46"/>
      <c r="W10" s="46"/>
      <c r="X10" s="46"/>
    </row>
    <row r="11" spans="1:24">
      <c r="A11" s="52" t="s">
        <v>42</v>
      </c>
      <c r="B11" s="52">
        <v>7.6966819420188556E-3</v>
      </c>
      <c r="C11" s="52">
        <v>4.8962774297783141E-5</v>
      </c>
      <c r="D11" s="52">
        <v>7.1587686771760044E-5</v>
      </c>
      <c r="E11" s="52">
        <v>3.0633858148436822E-4</v>
      </c>
      <c r="F11" s="52">
        <v>3.3258862899759864E-5</v>
      </c>
      <c r="G11" s="66" t="s">
        <v>37</v>
      </c>
      <c r="H11" s="66" t="s">
        <v>74</v>
      </c>
      <c r="I11" s="63"/>
      <c r="J11" s="66" t="s">
        <v>35</v>
      </c>
      <c r="K11" s="66">
        <f>((J7-L14)/L9)</f>
        <v>-1.5847838163178354</v>
      </c>
      <c r="L11" s="66">
        <v>1.0586383300411353</v>
      </c>
      <c r="M11" s="46"/>
      <c r="N11" s="46"/>
      <c r="O11" s="46"/>
      <c r="P11" s="46"/>
      <c r="Q11" s="46"/>
      <c r="R11" s="46"/>
      <c r="S11" s="46"/>
      <c r="T11" s="46"/>
      <c r="U11" s="46"/>
      <c r="V11" s="46"/>
      <c r="W11" s="46"/>
      <c r="X11" s="46"/>
    </row>
    <row r="12" spans="1:24">
      <c r="A12" s="52" t="s">
        <v>43</v>
      </c>
      <c r="B12" s="52">
        <v>3.9679298515151173E-3</v>
      </c>
      <c r="C12" s="52">
        <v>3.251351197777891E-5</v>
      </c>
      <c r="D12" s="52">
        <v>3.148530713062518E-5</v>
      </c>
      <c r="E12" s="52">
        <v>3.3258862899759864E-5</v>
      </c>
      <c r="F12" s="52">
        <v>2.243274376133663E-4</v>
      </c>
      <c r="G12" s="66">
        <v>-5.8080682289055011E-2</v>
      </c>
      <c r="H12" s="66">
        <f>((G7-H14)/G10)</f>
        <v>-2.0188464589406032</v>
      </c>
      <c r="I12" s="63"/>
      <c r="J12" s="66">
        <v>-0.81667280821551025</v>
      </c>
      <c r="K12" s="66"/>
      <c r="L12" s="66"/>
      <c r="M12" s="46"/>
      <c r="N12" s="46"/>
      <c r="O12" s="46"/>
      <c r="P12" s="46"/>
      <c r="Q12" s="46"/>
      <c r="R12" s="46"/>
      <c r="S12" s="46"/>
      <c r="T12" s="46"/>
      <c r="U12" s="46"/>
      <c r="V12" s="46"/>
      <c r="W12" s="46"/>
      <c r="X12" s="46"/>
    </row>
    <row r="13" spans="1:24">
      <c r="A13" s="53"/>
      <c r="B13" s="53"/>
      <c r="C13" s="53"/>
      <c r="D13" s="53"/>
      <c r="E13" s="53"/>
      <c r="F13" s="53"/>
      <c r="G13" s="66" t="s">
        <v>36</v>
      </c>
      <c r="H13" s="66" t="s">
        <v>73</v>
      </c>
      <c r="I13" s="63"/>
      <c r="J13" s="67"/>
      <c r="K13" s="66" t="s">
        <v>18</v>
      </c>
      <c r="L13" s="66" t="s">
        <v>75</v>
      </c>
      <c r="M13" s="46"/>
      <c r="N13" s="46"/>
      <c r="O13" s="46"/>
      <c r="P13" s="46"/>
      <c r="Q13" s="46"/>
      <c r="R13" s="46"/>
      <c r="S13" s="46"/>
      <c r="T13" s="46"/>
      <c r="U13" s="46"/>
      <c r="V13" s="46"/>
      <c r="W13" s="46"/>
      <c r="X13" s="46"/>
    </row>
    <row r="14" spans="1:24">
      <c r="A14" s="53"/>
      <c r="B14" s="53"/>
      <c r="C14" s="53"/>
      <c r="D14" s="53"/>
      <c r="E14" s="53"/>
      <c r="F14" s="53"/>
      <c r="G14" s="66">
        <v>-5.8080682289055011E-2</v>
      </c>
      <c r="H14" s="66">
        <v>7.08</v>
      </c>
      <c r="I14" s="63"/>
      <c r="J14" s="67"/>
      <c r="K14" s="66">
        <v>1.860237541398992E-2</v>
      </c>
      <c r="L14" s="66">
        <v>7.08</v>
      </c>
      <c r="M14" s="46"/>
      <c r="N14" s="46"/>
      <c r="O14" s="46"/>
      <c r="P14" s="46"/>
      <c r="Q14" s="46"/>
      <c r="R14" s="46"/>
      <c r="S14" s="46"/>
      <c r="T14" s="46"/>
      <c r="U14" s="46"/>
      <c r="V14" s="46"/>
      <c r="W14" s="46"/>
      <c r="X14" s="46"/>
    </row>
    <row r="15" spans="1:24">
      <c r="A15" s="49"/>
      <c r="B15" s="49"/>
      <c r="C15" s="49"/>
      <c r="D15" s="49"/>
      <c r="E15" s="49"/>
      <c r="F15" s="49"/>
      <c r="G15" s="49"/>
      <c r="H15" s="49"/>
      <c r="I15" s="63"/>
      <c r="J15" s="50" t="s">
        <v>49</v>
      </c>
      <c r="K15" s="50" t="s">
        <v>50</v>
      </c>
      <c r="L15" s="50"/>
      <c r="M15" s="46"/>
      <c r="N15" s="46"/>
      <c r="O15" s="46"/>
      <c r="P15" s="46"/>
      <c r="Q15" s="46"/>
      <c r="R15" s="46"/>
      <c r="S15" s="46"/>
      <c r="T15" s="46"/>
      <c r="U15" s="46"/>
      <c r="V15" s="46"/>
      <c r="W15" s="46"/>
      <c r="X15" s="46"/>
    </row>
    <row r="16" spans="1:24">
      <c r="A16" s="49"/>
      <c r="B16" s="49"/>
      <c r="C16" s="49"/>
      <c r="D16" s="49"/>
      <c r="E16" s="49"/>
      <c r="F16" s="49"/>
      <c r="G16" s="49"/>
      <c r="H16" s="49"/>
      <c r="I16" s="63"/>
      <c r="J16" s="50" t="s">
        <v>47</v>
      </c>
      <c r="K16" s="54">
        <v>1</v>
      </c>
      <c r="L16" s="50"/>
      <c r="M16" s="46"/>
      <c r="N16" s="46"/>
      <c r="O16" s="46"/>
      <c r="P16" s="46"/>
      <c r="Q16" s="46"/>
      <c r="R16" s="46"/>
      <c r="S16" s="46"/>
      <c r="T16" s="46"/>
      <c r="U16" s="46"/>
      <c r="V16" s="46"/>
      <c r="W16" s="46"/>
      <c r="X16" s="46"/>
    </row>
    <row r="17" spans="1:24">
      <c r="A17" s="49" t="s">
        <v>46</v>
      </c>
      <c r="B17" s="49" t="s">
        <v>40</v>
      </c>
      <c r="C17" s="49" t="s">
        <v>41</v>
      </c>
      <c r="D17" s="49" t="s">
        <v>24</v>
      </c>
      <c r="E17" s="49" t="s">
        <v>42</v>
      </c>
      <c r="F17" s="58" t="s">
        <v>43</v>
      </c>
      <c r="G17" s="58"/>
      <c r="H17" s="49"/>
      <c r="I17" s="63"/>
      <c r="J17" s="50"/>
      <c r="K17" s="50"/>
      <c r="L17" s="50"/>
      <c r="M17" s="46"/>
      <c r="N17" s="46"/>
      <c r="O17" s="46"/>
      <c r="P17" s="46"/>
      <c r="Q17" s="46"/>
      <c r="R17" s="46"/>
      <c r="S17" s="46"/>
      <c r="T17" s="46"/>
      <c r="U17" s="46"/>
      <c r="V17" s="46"/>
      <c r="W17" s="46"/>
      <c r="X17" s="46"/>
    </row>
    <row r="18" spans="1:24">
      <c r="A18" s="49" t="s">
        <v>47</v>
      </c>
      <c r="B18" s="55">
        <v>0.2</v>
      </c>
      <c r="C18" s="55">
        <v>0.2</v>
      </c>
      <c r="D18" s="55">
        <v>0.2</v>
      </c>
      <c r="E18" s="55">
        <v>0.2</v>
      </c>
      <c r="F18" s="55">
        <v>0.2</v>
      </c>
      <c r="G18" s="49"/>
      <c r="H18" s="49"/>
      <c r="I18" s="63"/>
      <c r="J18" s="50"/>
      <c r="K18" s="50"/>
      <c r="L18" s="50"/>
      <c r="M18" s="46"/>
      <c r="N18" s="46"/>
      <c r="O18" s="46"/>
      <c r="P18" s="46"/>
      <c r="Q18" s="46"/>
      <c r="R18" s="46"/>
      <c r="S18" s="46"/>
      <c r="T18" s="46"/>
      <c r="U18" s="46"/>
      <c r="V18" s="46"/>
      <c r="W18" s="46"/>
      <c r="X18" s="46"/>
    </row>
    <row r="19" spans="1:24">
      <c r="A19" s="49"/>
      <c r="B19" s="49"/>
      <c r="C19" s="49"/>
      <c r="D19" s="49"/>
      <c r="E19" s="49"/>
      <c r="F19" s="49"/>
      <c r="G19" s="49"/>
      <c r="H19" s="49"/>
      <c r="I19" s="63"/>
      <c r="J19" s="50"/>
      <c r="K19" s="50"/>
      <c r="L19" s="50"/>
      <c r="M19" s="46"/>
      <c r="N19" s="46"/>
      <c r="O19" s="46"/>
      <c r="P19" s="46"/>
      <c r="Q19" s="46"/>
      <c r="R19" s="46"/>
      <c r="S19" s="46"/>
      <c r="T19" s="46"/>
      <c r="U19" s="46"/>
      <c r="V19" s="46"/>
      <c r="W19" s="46"/>
      <c r="X19" s="46"/>
    </row>
    <row r="20" spans="1:24">
      <c r="A20" s="49"/>
      <c r="B20" s="49"/>
      <c r="C20" s="49"/>
      <c r="D20" s="49"/>
      <c r="E20" s="49"/>
      <c r="F20" s="49"/>
      <c r="G20" s="56">
        <v>0.2</v>
      </c>
      <c r="H20" s="49"/>
      <c r="I20" s="63"/>
      <c r="J20" s="50"/>
      <c r="K20" s="50"/>
      <c r="L20" s="50"/>
      <c r="M20" s="46"/>
      <c r="N20" s="46"/>
      <c r="O20" s="46"/>
      <c r="P20" s="46"/>
      <c r="Q20" s="46"/>
      <c r="R20" s="46"/>
      <c r="S20" s="46"/>
      <c r="T20" s="46"/>
      <c r="U20" s="46"/>
      <c r="V20" s="46"/>
      <c r="W20" s="46"/>
      <c r="X20" s="46"/>
    </row>
    <row r="21" spans="1:24">
      <c r="A21" s="49"/>
      <c r="B21" s="49"/>
      <c r="C21" s="49"/>
      <c r="D21" s="49"/>
      <c r="E21" s="49"/>
      <c r="F21" s="49"/>
      <c r="G21" s="56">
        <v>0.2</v>
      </c>
      <c r="H21" s="49"/>
      <c r="I21" s="63"/>
      <c r="J21" s="50"/>
      <c r="K21" s="50"/>
      <c r="L21" s="50"/>
      <c r="M21" s="46"/>
      <c r="N21" s="46"/>
      <c r="O21" s="46"/>
      <c r="P21" s="46"/>
      <c r="Q21" s="46"/>
      <c r="R21" s="46"/>
      <c r="S21" s="46"/>
      <c r="T21" s="46"/>
      <c r="U21" s="46"/>
      <c r="V21" s="46"/>
      <c r="W21" s="46"/>
      <c r="X21" s="46"/>
    </row>
    <row r="22" spans="1:24">
      <c r="A22" s="49"/>
      <c r="B22" s="49"/>
      <c r="C22" s="49"/>
      <c r="D22" s="49"/>
      <c r="E22" s="49"/>
      <c r="F22" s="49"/>
      <c r="G22" s="56">
        <v>0.2</v>
      </c>
      <c r="H22" s="49"/>
      <c r="I22" s="63"/>
      <c r="J22" s="50"/>
      <c r="K22" s="50"/>
      <c r="L22" s="50"/>
      <c r="M22" s="46"/>
      <c r="N22" s="46"/>
      <c r="O22" s="46"/>
      <c r="P22" s="46"/>
      <c r="Q22" s="46"/>
      <c r="R22" s="46"/>
      <c r="S22" s="46"/>
      <c r="T22" s="46"/>
      <c r="U22" s="46"/>
      <c r="V22" s="46"/>
      <c r="W22" s="46"/>
      <c r="X22" s="46"/>
    </row>
    <row r="23" spans="1:24">
      <c r="A23" s="49"/>
      <c r="B23" s="49"/>
      <c r="C23" s="49"/>
      <c r="D23" s="49"/>
      <c r="E23" s="49"/>
      <c r="F23" s="49"/>
      <c r="G23" s="56">
        <v>0.2</v>
      </c>
      <c r="H23" s="49"/>
      <c r="I23" s="63"/>
      <c r="J23" s="50"/>
      <c r="K23" s="50"/>
      <c r="L23" s="50"/>
      <c r="M23" s="46"/>
      <c r="N23" s="46"/>
      <c r="O23" s="46"/>
      <c r="P23" s="46"/>
      <c r="Q23" s="46"/>
      <c r="R23" s="46"/>
      <c r="S23" s="46"/>
      <c r="T23" s="46"/>
      <c r="U23" s="46"/>
      <c r="V23" s="46"/>
      <c r="W23" s="46"/>
      <c r="X23" s="46"/>
    </row>
    <row r="24" spans="1:24">
      <c r="A24" s="49"/>
      <c r="B24" s="49"/>
      <c r="C24" s="49"/>
      <c r="D24" s="49"/>
      <c r="E24" s="49"/>
      <c r="F24" s="49"/>
      <c r="G24" s="56">
        <v>0.2</v>
      </c>
      <c r="H24" s="49"/>
      <c r="I24" s="63"/>
      <c r="J24" s="50"/>
      <c r="K24" s="50"/>
      <c r="L24" s="50"/>
      <c r="M24" s="46"/>
      <c r="N24" s="46">
        <v>-2.0188464589406032</v>
      </c>
      <c r="O24" s="46"/>
      <c r="P24" s="46"/>
      <c r="Q24" s="46"/>
      <c r="R24" s="46"/>
      <c r="S24" s="46"/>
      <c r="T24" s="46"/>
      <c r="U24" s="46"/>
      <c r="V24" s="46"/>
      <c r="W24" s="46"/>
      <c r="X24" s="46"/>
    </row>
    <row r="25" spans="1:24">
      <c r="A25" s="49"/>
      <c r="B25" s="49"/>
      <c r="C25" s="49"/>
      <c r="D25" s="49"/>
      <c r="E25" s="49"/>
      <c r="F25" s="49"/>
      <c r="G25" s="57"/>
      <c r="H25" s="49"/>
      <c r="I25" s="63"/>
      <c r="J25" s="50"/>
      <c r="K25" s="50"/>
      <c r="L25" s="50"/>
      <c r="M25" s="46"/>
      <c r="N25" s="46"/>
      <c r="O25" s="46"/>
      <c r="P25" s="46"/>
      <c r="Q25" s="46"/>
      <c r="R25" s="46"/>
      <c r="S25" s="46"/>
      <c r="T25" s="46"/>
      <c r="U25" s="46"/>
      <c r="V25" s="46"/>
      <c r="W25" s="46"/>
      <c r="X25" s="46"/>
    </row>
    <row r="26" spans="1:24">
      <c r="A26" s="49"/>
      <c r="B26" s="49"/>
      <c r="C26" s="49"/>
      <c r="D26" s="49"/>
      <c r="E26" s="49"/>
      <c r="F26" s="49"/>
      <c r="G26" s="49"/>
      <c r="H26" s="49"/>
      <c r="I26" s="63"/>
      <c r="J26" s="50"/>
      <c r="K26" s="50"/>
      <c r="L26" s="50"/>
      <c r="M26" s="46"/>
      <c r="N26" s="46"/>
      <c r="O26" s="46"/>
      <c r="P26" s="46"/>
      <c r="Q26" s="46"/>
      <c r="R26" s="46"/>
      <c r="S26" s="46"/>
      <c r="T26" s="46"/>
      <c r="U26" s="46"/>
      <c r="V26" s="46"/>
      <c r="W26" s="46"/>
      <c r="X26" s="46"/>
    </row>
    <row r="27" spans="1:24">
      <c r="A27" s="49"/>
      <c r="B27" s="49"/>
      <c r="C27" s="49"/>
      <c r="D27" s="49"/>
      <c r="E27" s="49"/>
      <c r="F27" s="49"/>
      <c r="G27" s="49"/>
      <c r="H27" s="49"/>
      <c r="I27" s="63"/>
      <c r="J27" s="50"/>
      <c r="K27" s="50"/>
      <c r="L27" s="50"/>
      <c r="M27" s="46"/>
      <c r="N27" s="46"/>
      <c r="O27" s="46"/>
      <c r="P27" s="46"/>
      <c r="Q27" s="46"/>
      <c r="R27" s="46"/>
      <c r="S27" s="46"/>
      <c r="T27" s="46"/>
      <c r="U27" s="46"/>
      <c r="V27" s="46"/>
      <c r="W27" s="46"/>
      <c r="X27" s="46"/>
    </row>
    <row r="28" spans="1:24">
      <c r="A28" s="46"/>
      <c r="B28" s="46"/>
      <c r="C28" s="46"/>
      <c r="D28" s="46"/>
      <c r="E28" s="46"/>
      <c r="F28" s="46"/>
      <c r="G28" s="46"/>
      <c r="H28" s="46"/>
      <c r="I28" s="46"/>
      <c r="J28" s="46"/>
      <c r="K28" s="46"/>
      <c r="L28" s="46"/>
      <c r="M28" s="46"/>
      <c r="N28" s="46"/>
      <c r="O28" s="46"/>
      <c r="P28" s="46"/>
      <c r="Q28" s="46"/>
      <c r="R28" s="46"/>
      <c r="S28" s="46"/>
      <c r="T28" s="46"/>
      <c r="U28" s="46"/>
      <c r="V28" s="46"/>
      <c r="W28" s="46"/>
      <c r="X28" s="46"/>
    </row>
    <row r="29" spans="1:24" ht="15" customHeight="1">
      <c r="A29" s="46"/>
      <c r="B29" s="46"/>
      <c r="C29" s="46"/>
      <c r="D29" s="46"/>
      <c r="E29" s="46"/>
      <c r="F29" s="46"/>
      <c r="G29" s="71" t="s">
        <v>76</v>
      </c>
      <c r="H29" s="71"/>
      <c r="I29" s="71"/>
      <c r="J29" s="71"/>
      <c r="K29" s="71"/>
      <c r="L29" s="71"/>
      <c r="M29" s="71"/>
      <c r="N29" s="71"/>
      <c r="O29" s="71"/>
      <c r="P29" s="72"/>
      <c r="Q29" s="72"/>
      <c r="R29" s="72"/>
      <c r="S29" s="72"/>
      <c r="T29" s="72"/>
      <c r="U29" s="72"/>
      <c r="V29" s="72"/>
      <c r="W29" s="72"/>
      <c r="X29" s="72"/>
    </row>
    <row r="30" spans="1:24" ht="15.6">
      <c r="A30" s="46"/>
      <c r="B30" s="46"/>
      <c r="C30" s="46"/>
      <c r="D30" s="46"/>
      <c r="E30" s="46"/>
      <c r="F30" s="46"/>
      <c r="G30" s="71" t="s">
        <v>77</v>
      </c>
      <c r="H30" s="71"/>
      <c r="I30" s="71"/>
      <c r="J30" s="71"/>
      <c r="K30" s="71"/>
      <c r="L30" s="71"/>
      <c r="M30" s="71"/>
      <c r="N30" s="71"/>
      <c r="O30" s="71"/>
      <c r="P30" s="72"/>
      <c r="Q30" s="72"/>
      <c r="R30" s="72"/>
      <c r="S30" s="72"/>
      <c r="T30" s="72"/>
      <c r="U30" s="72"/>
      <c r="V30" s="72"/>
      <c r="W30" s="72"/>
      <c r="X30" s="72"/>
    </row>
    <row r="31" spans="1:24" ht="15.6">
      <c r="A31" s="46"/>
      <c r="B31" s="46"/>
      <c r="C31" s="46"/>
      <c r="D31" s="46"/>
      <c r="E31" s="46"/>
      <c r="F31" s="46"/>
      <c r="G31" s="72"/>
      <c r="H31" s="72"/>
      <c r="I31" s="72"/>
      <c r="J31" s="72"/>
      <c r="K31" s="72"/>
      <c r="L31" s="72"/>
      <c r="M31" s="72"/>
      <c r="N31" s="72"/>
      <c r="O31" s="72"/>
      <c r="P31" s="72"/>
      <c r="Q31" s="72"/>
      <c r="R31" s="72"/>
      <c r="S31" s="72"/>
      <c r="T31" s="72"/>
      <c r="U31" s="72"/>
      <c r="V31" s="72"/>
      <c r="W31" s="72"/>
      <c r="X31" s="72"/>
    </row>
    <row r="32" spans="1:24" ht="15" customHeight="1">
      <c r="A32" s="46"/>
      <c r="B32" s="46"/>
      <c r="C32" s="46"/>
      <c r="D32" s="46"/>
      <c r="E32" s="46"/>
      <c r="F32" s="46"/>
      <c r="G32" s="72"/>
      <c r="H32" s="73" t="s">
        <v>78</v>
      </c>
      <c r="I32" s="73"/>
      <c r="J32" s="73"/>
      <c r="K32" s="73"/>
      <c r="L32" s="73"/>
      <c r="M32" s="73"/>
      <c r="N32" s="73"/>
      <c r="O32" s="73"/>
      <c r="P32" s="73"/>
      <c r="Q32" s="73"/>
      <c r="R32" s="72"/>
      <c r="S32" s="72"/>
      <c r="T32" s="72"/>
      <c r="U32" s="72"/>
      <c r="V32" s="72"/>
      <c r="W32" s="72"/>
      <c r="X32" s="72"/>
    </row>
    <row r="33" spans="1:24" ht="15" customHeight="1">
      <c r="A33" s="46"/>
      <c r="B33" s="46"/>
      <c r="C33" s="46"/>
      <c r="D33" s="46"/>
      <c r="E33" s="46"/>
      <c r="F33" s="46"/>
      <c r="G33" s="72"/>
      <c r="H33" s="73" t="s">
        <v>79</v>
      </c>
      <c r="I33" s="73"/>
      <c r="J33" s="73"/>
      <c r="K33" s="73"/>
      <c r="L33" s="73"/>
      <c r="M33" s="73"/>
      <c r="N33" s="73"/>
      <c r="O33" s="73"/>
      <c r="P33" s="73"/>
      <c r="Q33" s="74"/>
      <c r="R33" s="72"/>
      <c r="S33" s="72"/>
      <c r="T33" s="72"/>
      <c r="U33" s="72"/>
      <c r="V33" s="72"/>
      <c r="W33" s="72"/>
      <c r="X33" s="72"/>
    </row>
    <row r="34" spans="1:24" ht="15.6">
      <c r="A34" s="46"/>
      <c r="B34" s="46"/>
      <c r="C34" s="46"/>
      <c r="D34" s="46"/>
      <c r="E34" s="46"/>
      <c r="F34" s="46"/>
      <c r="G34" s="72"/>
      <c r="H34" s="72"/>
      <c r="I34" s="72"/>
      <c r="J34" s="72"/>
      <c r="K34" s="72"/>
      <c r="L34" s="72"/>
      <c r="M34" s="72"/>
      <c r="N34" s="72"/>
      <c r="O34" s="72"/>
      <c r="P34" s="72"/>
      <c r="Q34" s="72"/>
      <c r="R34" s="72"/>
      <c r="S34" s="72"/>
      <c r="T34" s="72"/>
      <c r="U34" s="72"/>
      <c r="V34" s="72"/>
      <c r="W34" s="72"/>
      <c r="X34" s="72"/>
    </row>
    <row r="35" spans="1:24" ht="15.6">
      <c r="A35" s="46"/>
      <c r="B35" s="46"/>
      <c r="C35" s="46"/>
      <c r="D35" s="46"/>
      <c r="E35" s="46"/>
      <c r="F35" s="46"/>
      <c r="G35" s="72"/>
      <c r="H35" s="72"/>
      <c r="I35" s="75" t="s">
        <v>80</v>
      </c>
      <c r="J35" s="75"/>
      <c r="K35" s="75"/>
      <c r="L35" s="75"/>
      <c r="M35" s="75"/>
      <c r="N35" s="75"/>
      <c r="O35" s="75"/>
      <c r="P35" s="75"/>
      <c r="Q35" s="75"/>
      <c r="R35" s="75"/>
      <c r="S35" s="75"/>
      <c r="T35" s="75"/>
      <c r="U35" s="75"/>
      <c r="V35" s="75"/>
      <c r="W35" s="72"/>
      <c r="X35" s="72"/>
    </row>
    <row r="36" spans="1:24" ht="15.6">
      <c r="A36" s="46"/>
      <c r="B36" s="46"/>
      <c r="C36" s="46"/>
      <c r="D36" s="46"/>
      <c r="E36" s="46"/>
      <c r="F36" s="46"/>
      <c r="G36" s="72"/>
      <c r="H36" s="72"/>
      <c r="I36" s="75" t="s">
        <v>81</v>
      </c>
      <c r="J36" s="75"/>
      <c r="K36" s="75"/>
      <c r="L36" s="75"/>
      <c r="M36" s="75"/>
      <c r="N36" s="75"/>
      <c r="O36" s="75"/>
      <c r="P36" s="75"/>
      <c r="Q36" s="75"/>
      <c r="R36" s="75"/>
      <c r="S36" s="75"/>
      <c r="T36" s="75"/>
      <c r="U36" s="75"/>
      <c r="V36" s="75"/>
      <c r="W36" s="72"/>
      <c r="X36" s="72"/>
    </row>
    <row r="37" spans="1:24" ht="15.6">
      <c r="A37" s="46"/>
      <c r="B37" s="46"/>
      <c r="C37" s="46"/>
      <c r="D37" s="46"/>
      <c r="E37" s="46"/>
      <c r="F37" s="46"/>
      <c r="G37" s="72"/>
      <c r="H37" s="72"/>
      <c r="I37" s="72"/>
      <c r="J37" s="72"/>
      <c r="K37" s="72"/>
      <c r="L37" s="72"/>
      <c r="M37" s="72"/>
      <c r="N37" s="72"/>
      <c r="O37" s="72"/>
      <c r="P37" s="72"/>
      <c r="Q37" s="72"/>
      <c r="R37" s="72"/>
      <c r="S37" s="72"/>
      <c r="T37" s="72"/>
      <c r="U37" s="72"/>
      <c r="V37" s="72"/>
      <c r="W37" s="72"/>
      <c r="X37" s="72"/>
    </row>
    <row r="38" spans="1:24" ht="15.6">
      <c r="A38" s="46"/>
      <c r="B38" s="46"/>
      <c r="C38" s="46"/>
      <c r="D38" s="46"/>
      <c r="E38" s="46"/>
      <c r="F38" s="46"/>
      <c r="G38" s="72"/>
      <c r="H38" s="72"/>
      <c r="I38" s="72"/>
      <c r="J38" s="76" t="s">
        <v>82</v>
      </c>
      <c r="K38" s="76"/>
      <c r="L38" s="76"/>
      <c r="M38" s="76"/>
      <c r="N38" s="76"/>
      <c r="O38" s="76"/>
      <c r="P38" s="76"/>
      <c r="Q38" s="76"/>
      <c r="R38" s="76"/>
      <c r="S38" s="76"/>
      <c r="T38" s="76"/>
      <c r="U38" s="76"/>
      <c r="V38" s="76"/>
      <c r="W38" s="72"/>
      <c r="X38" s="72"/>
    </row>
    <row r="39" spans="1:24" ht="15.6">
      <c r="A39" s="46"/>
      <c r="B39" s="46"/>
      <c r="C39" s="46"/>
      <c r="D39" s="46"/>
      <c r="E39" s="46"/>
      <c r="F39" s="46"/>
      <c r="G39" s="72"/>
      <c r="H39" s="72"/>
      <c r="I39" s="72"/>
      <c r="J39" s="76" t="s">
        <v>83</v>
      </c>
      <c r="K39" s="76"/>
      <c r="L39" s="76"/>
      <c r="M39" s="76"/>
      <c r="N39" s="76"/>
      <c r="O39" s="76"/>
      <c r="P39" s="76"/>
      <c r="Q39" s="76"/>
      <c r="R39" s="76"/>
      <c r="S39" s="76"/>
      <c r="T39" s="76"/>
      <c r="U39" s="76"/>
      <c r="V39" s="76"/>
      <c r="W39" s="72"/>
      <c r="X39" s="72"/>
    </row>
    <row r="40" spans="1:24" ht="15.6">
      <c r="A40" s="46"/>
      <c r="B40" s="46"/>
      <c r="C40" s="46"/>
      <c r="D40" s="46"/>
      <c r="E40" s="46"/>
      <c r="F40" s="46"/>
      <c r="G40" s="72"/>
      <c r="H40" s="72"/>
      <c r="I40" s="72"/>
      <c r="J40" s="72"/>
      <c r="K40" s="72"/>
      <c r="L40" s="72"/>
      <c r="M40" s="72"/>
      <c r="N40" s="72"/>
      <c r="O40" s="72"/>
      <c r="P40" s="72"/>
      <c r="Q40" s="72"/>
      <c r="R40" s="72"/>
      <c r="S40" s="72"/>
      <c r="T40" s="72"/>
      <c r="U40" s="72"/>
      <c r="V40" s="72"/>
      <c r="W40" s="72"/>
      <c r="X40" s="72"/>
    </row>
    <row r="41" spans="1:24" ht="15.6">
      <c r="A41" s="46"/>
      <c r="B41" s="46"/>
      <c r="C41" s="46"/>
      <c r="D41" s="46"/>
      <c r="E41" s="46"/>
      <c r="F41" s="46"/>
      <c r="G41" s="72"/>
      <c r="H41" s="72"/>
      <c r="I41" s="72"/>
      <c r="J41" s="72"/>
      <c r="K41" s="77" t="s">
        <v>84</v>
      </c>
      <c r="L41" s="77"/>
      <c r="M41" s="77"/>
      <c r="N41" s="77"/>
      <c r="O41" s="77"/>
      <c r="P41" s="77"/>
      <c r="Q41" s="77"/>
      <c r="R41" s="77"/>
      <c r="S41" s="77"/>
      <c r="T41" s="77"/>
      <c r="U41" s="77"/>
      <c r="V41" s="77"/>
      <c r="W41" s="77"/>
      <c r="X41" s="77"/>
    </row>
    <row r="42" spans="1:24" ht="15.6">
      <c r="A42" s="46"/>
      <c r="B42" s="46"/>
      <c r="C42" s="46"/>
      <c r="D42" s="46"/>
      <c r="E42" s="46"/>
      <c r="F42" s="46"/>
      <c r="G42" s="72"/>
      <c r="H42" s="72"/>
      <c r="I42" s="72"/>
      <c r="J42" s="72"/>
      <c r="K42" s="77" t="s">
        <v>85</v>
      </c>
      <c r="L42" s="77"/>
      <c r="M42" s="77"/>
      <c r="N42" s="77"/>
      <c r="O42" s="77"/>
      <c r="P42" s="77"/>
      <c r="Q42" s="77"/>
      <c r="R42" s="77"/>
      <c r="S42" s="77"/>
      <c r="T42" s="77"/>
      <c r="U42" s="77"/>
      <c r="V42" s="77"/>
      <c r="W42" s="77"/>
      <c r="X42" s="77"/>
    </row>
    <row r="43" spans="1:24" ht="15.6">
      <c r="A43" s="46"/>
      <c r="B43" s="46"/>
      <c r="C43" s="46"/>
      <c r="D43" s="46"/>
      <c r="E43" s="46"/>
      <c r="F43" s="46"/>
      <c r="G43" s="72"/>
      <c r="H43" s="72"/>
      <c r="I43" s="72"/>
      <c r="J43" s="72"/>
      <c r="K43" s="72"/>
      <c r="L43" s="72"/>
      <c r="M43" s="72"/>
      <c r="N43" s="72"/>
      <c r="O43" s="72"/>
      <c r="P43" s="72"/>
      <c r="Q43" s="72"/>
      <c r="R43" s="72"/>
      <c r="S43" s="72"/>
      <c r="T43" s="72"/>
      <c r="U43" s="72"/>
      <c r="V43" s="72"/>
      <c r="W43" s="72"/>
      <c r="X43" s="72"/>
    </row>
    <row r="44" spans="1:24" ht="27.6">
      <c r="A44" s="46"/>
      <c r="B44" s="46"/>
      <c r="C44" s="70" t="s">
        <v>86</v>
      </c>
      <c r="D44" s="70"/>
      <c r="E44" s="70"/>
      <c r="F44" s="70"/>
      <c r="G44" s="70"/>
      <c r="H44" s="70"/>
      <c r="I44" s="70"/>
      <c r="J44" s="70"/>
      <c r="K44" s="70"/>
      <c r="L44" s="46"/>
      <c r="M44" s="46"/>
      <c r="N44" s="46"/>
      <c r="O44" s="46"/>
      <c r="P44" s="46"/>
      <c r="Q44" s="46"/>
      <c r="R44" s="46"/>
      <c r="S44" s="46"/>
      <c r="T44" s="46"/>
      <c r="U44" s="46"/>
      <c r="V44" s="46"/>
      <c r="W44" s="46"/>
      <c r="X44" s="46"/>
    </row>
    <row r="45" spans="1:24" ht="15.6">
      <c r="A45" s="46"/>
      <c r="B45" s="46"/>
      <c r="C45" s="69" t="s">
        <v>87</v>
      </c>
      <c r="D45" s="69"/>
      <c r="E45" s="69"/>
      <c r="F45" s="69"/>
      <c r="G45" s="69"/>
      <c r="H45" s="69"/>
      <c r="I45" s="69"/>
      <c r="J45" s="69"/>
      <c r="K45" s="69"/>
      <c r="L45" s="46"/>
      <c r="M45" s="46"/>
      <c r="N45" s="46"/>
      <c r="O45" s="46"/>
      <c r="P45" s="46"/>
      <c r="Q45" s="46"/>
      <c r="R45" s="46"/>
      <c r="S45" s="46"/>
      <c r="T45" s="46"/>
      <c r="U45" s="46"/>
      <c r="V45" s="46"/>
      <c r="W45" s="46"/>
      <c r="X45" s="46"/>
    </row>
    <row r="46" spans="1:24" ht="15.6">
      <c r="A46" s="46"/>
      <c r="B46" s="46"/>
      <c r="C46" s="69" t="s">
        <v>88</v>
      </c>
      <c r="D46" s="69"/>
      <c r="E46" s="69"/>
      <c r="F46" s="69"/>
      <c r="G46" s="69"/>
      <c r="H46" s="69"/>
      <c r="I46" s="69"/>
      <c r="J46" s="69"/>
      <c r="K46" s="69"/>
      <c r="L46" s="46"/>
      <c r="M46" s="46"/>
      <c r="N46" s="46"/>
      <c r="O46" s="46"/>
      <c r="P46" s="46"/>
      <c r="Q46" s="46"/>
      <c r="R46" s="46"/>
      <c r="S46" s="46"/>
      <c r="T46" s="46"/>
      <c r="U46" s="46"/>
      <c r="V46" s="46"/>
      <c r="W46" s="46"/>
      <c r="X46" s="46"/>
    </row>
    <row r="47" spans="1:24" ht="15.6">
      <c r="A47" s="46"/>
      <c r="B47" s="46"/>
      <c r="C47" s="69" t="s">
        <v>89</v>
      </c>
      <c r="D47" s="69"/>
      <c r="E47" s="69"/>
      <c r="F47" s="69"/>
      <c r="G47" s="69"/>
      <c r="H47" s="69"/>
      <c r="I47" s="69"/>
      <c r="J47" s="69"/>
      <c r="K47" s="69"/>
      <c r="L47" s="46"/>
      <c r="M47" s="46"/>
      <c r="N47" s="46"/>
      <c r="O47" s="46"/>
      <c r="P47" s="46"/>
      <c r="Q47" s="46"/>
      <c r="R47" s="46"/>
      <c r="S47" s="46"/>
      <c r="T47" s="46"/>
      <c r="U47" s="46"/>
      <c r="V47" s="46"/>
      <c r="W47" s="46"/>
      <c r="X47" s="46"/>
    </row>
    <row r="48" spans="1:24">
      <c r="A48" s="46"/>
      <c r="B48" s="46"/>
      <c r="C48" s="46"/>
      <c r="D48" s="46"/>
      <c r="E48" s="46"/>
      <c r="F48" s="46"/>
      <c r="G48" s="46"/>
      <c r="H48" s="46"/>
      <c r="I48" s="46"/>
      <c r="J48" s="46"/>
      <c r="K48" s="46"/>
      <c r="L48" s="46"/>
      <c r="M48" s="46"/>
      <c r="N48" s="46"/>
      <c r="O48" s="46"/>
      <c r="P48" s="46"/>
      <c r="Q48" s="46"/>
      <c r="R48" s="46"/>
      <c r="S48" s="46"/>
      <c r="T48" s="46"/>
      <c r="U48" s="46"/>
      <c r="V48" s="46"/>
      <c r="W48" s="46"/>
      <c r="X48" s="46"/>
    </row>
  </sheetData>
  <mergeCells count="16">
    <mergeCell ref="C46:K46"/>
    <mergeCell ref="C47:K47"/>
    <mergeCell ref="J38:V38"/>
    <mergeCell ref="J39:V39"/>
    <mergeCell ref="K41:X41"/>
    <mergeCell ref="K42:X42"/>
    <mergeCell ref="C44:K44"/>
    <mergeCell ref="C45:K45"/>
    <mergeCell ref="H32:Q32"/>
    <mergeCell ref="H33:P33"/>
    <mergeCell ref="I35:V35"/>
    <mergeCell ref="I36:V36"/>
    <mergeCell ref="A6:F6"/>
    <mergeCell ref="A1:H2"/>
    <mergeCell ref="J1:L2"/>
    <mergeCell ref="I1:I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Name</vt:lpstr>
      <vt:lpstr>Daily</vt:lpstr>
      <vt:lpstr>Monthly</vt:lpstr>
      <vt:lpstr>Portfolio 2</vt:lpstr>
      <vt:lpstr>Question 1</vt:lpstr>
      <vt:lpstr>Question 2</vt:lpstr>
      <vt:lpstr>Question 3</vt:lpstr>
      <vt:lpstr>Question 4</vt:lpstr>
      <vt:lpstr>Question 5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Sahni</dc:creator>
  <cp:lastModifiedBy>Himanshu Sahni</cp:lastModifiedBy>
  <dcterms:created xsi:type="dcterms:W3CDTF">2023-11-24T11:05:13Z</dcterms:created>
  <dcterms:modified xsi:type="dcterms:W3CDTF">2023-11-26T18:29:55Z</dcterms:modified>
</cp:coreProperties>
</file>