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SPEX_HAB_Mainboard_Hardware\"/>
    </mc:Choice>
  </mc:AlternateContent>
  <bookViews>
    <workbookView xWindow="0" yWindow="0" windowWidth="21600" windowHeight="10910"/>
  </bookViews>
  <sheets>
    <sheet name="Turnkey" sheetId="2" r:id="rId1"/>
  </sheets>
  <definedNames>
    <definedName name="_xlnm.Print_Area" localSheetId="0">Turnkey!$A$1:$K$52</definedName>
  </definedNames>
  <calcPr calcId="171027" concurrentCalc="0"/>
</workbook>
</file>

<file path=xl/calcChain.xml><?xml version="1.0" encoding="utf-8"?>
<calcChain xmlns="http://schemas.openxmlformats.org/spreadsheetml/2006/main">
  <c r="H66" i="2" l="1"/>
  <c r="H24" i="2"/>
  <c r="B44" i="2"/>
  <c r="B45" i="2"/>
  <c r="H45" i="2"/>
  <c r="B71" i="2"/>
  <c r="H71" i="2"/>
  <c r="B72" i="2"/>
  <c r="H72" i="2"/>
  <c r="B73" i="2"/>
  <c r="H73" i="2"/>
  <c r="B74" i="2"/>
  <c r="H74" i="2"/>
  <c r="B75" i="2"/>
  <c r="H75" i="2"/>
  <c r="B76" i="2"/>
  <c r="H76" i="2"/>
  <c r="B77" i="2"/>
  <c r="H77" i="2"/>
  <c r="B78" i="2"/>
  <c r="H78" i="2"/>
  <c r="B79" i="2"/>
  <c r="H79" i="2"/>
  <c r="B80" i="2"/>
  <c r="H80" i="2"/>
  <c r="B81" i="2"/>
  <c r="H81" i="2"/>
  <c r="B82" i="2"/>
  <c r="H82" i="2"/>
  <c r="B83" i="2"/>
  <c r="H83" i="2"/>
  <c r="B84" i="2"/>
  <c r="H84" i="2"/>
  <c r="B85" i="2"/>
  <c r="H85" i="2"/>
  <c r="B86" i="2"/>
  <c r="H86" i="2"/>
  <c r="B87" i="2"/>
  <c r="H87" i="2"/>
  <c r="B88" i="2"/>
  <c r="H88" i="2"/>
  <c r="B89" i="2"/>
  <c r="H89" i="2"/>
  <c r="B90" i="2"/>
  <c r="H90" i="2"/>
  <c r="B91" i="2"/>
  <c r="H91" i="2"/>
  <c r="B92" i="2"/>
  <c r="H92" i="2"/>
  <c r="H100" i="2"/>
  <c r="B12" i="2"/>
  <c r="H12" i="2"/>
  <c r="B13" i="2"/>
  <c r="H13" i="2"/>
  <c r="B14" i="2"/>
  <c r="H14" i="2"/>
  <c r="B15" i="2"/>
  <c r="H15" i="2"/>
  <c r="B16" i="2"/>
  <c r="H16" i="2"/>
  <c r="B17" i="2"/>
  <c r="H17" i="2"/>
  <c r="B18" i="2"/>
  <c r="H18" i="2"/>
  <c r="B19" i="2"/>
  <c r="H19" i="2"/>
  <c r="B20" i="2"/>
  <c r="H20" i="2"/>
  <c r="B21" i="2"/>
  <c r="H21" i="2"/>
  <c r="B22" i="2"/>
  <c r="H22" i="2"/>
  <c r="B23" i="2"/>
  <c r="H23" i="2"/>
  <c r="B25" i="2"/>
  <c r="H25" i="2"/>
  <c r="B26" i="2"/>
  <c r="H26" i="2"/>
  <c r="B27" i="2"/>
  <c r="H27" i="2"/>
  <c r="B28" i="2"/>
  <c r="H28" i="2"/>
  <c r="B29" i="2"/>
  <c r="H29" i="2"/>
  <c r="B30" i="2"/>
  <c r="H30" i="2"/>
  <c r="B31" i="2"/>
  <c r="H31" i="2"/>
  <c r="B32" i="2"/>
  <c r="H32" i="2"/>
  <c r="B33" i="2"/>
  <c r="H33" i="2"/>
  <c r="B34" i="2"/>
  <c r="H34" i="2"/>
  <c r="B35" i="2"/>
  <c r="H35" i="2"/>
  <c r="B36" i="2"/>
  <c r="H36" i="2"/>
  <c r="B37" i="2"/>
  <c r="H37" i="2"/>
  <c r="B38" i="2"/>
  <c r="H38" i="2"/>
  <c r="B39" i="2"/>
  <c r="H39" i="2"/>
  <c r="B40" i="2"/>
  <c r="H40" i="2"/>
  <c r="B41" i="2"/>
  <c r="H41" i="2"/>
  <c r="B42" i="2"/>
  <c r="H42" i="2"/>
  <c r="B43" i="2"/>
  <c r="H43" i="2"/>
  <c r="H44" i="2"/>
  <c r="B46" i="2"/>
  <c r="H46" i="2"/>
  <c r="B47" i="2"/>
  <c r="H47" i="2"/>
  <c r="B48" i="2"/>
  <c r="H48" i="2"/>
  <c r="B49" i="2"/>
  <c r="H49" i="2"/>
  <c r="B50" i="2"/>
  <c r="H50" i="2"/>
  <c r="B51" i="2"/>
  <c r="H51" i="2"/>
  <c r="B52" i="2"/>
  <c r="H52" i="2"/>
  <c r="B53" i="2"/>
  <c r="H53" i="2"/>
  <c r="B54" i="2"/>
  <c r="H54" i="2"/>
  <c r="B55" i="2"/>
  <c r="H55" i="2"/>
  <c r="B56" i="2"/>
  <c r="H56" i="2"/>
  <c r="B57" i="2"/>
  <c r="H57" i="2"/>
  <c r="B58" i="2"/>
  <c r="H58" i="2"/>
  <c r="B59" i="2"/>
  <c r="H59" i="2"/>
  <c r="B60" i="2"/>
  <c r="H60" i="2"/>
  <c r="B61" i="2"/>
  <c r="H61" i="2"/>
  <c r="B62" i="2"/>
  <c r="H62" i="2"/>
  <c r="B63" i="2"/>
  <c r="H63" i="2"/>
  <c r="B64" i="2"/>
  <c r="H64" i="2"/>
  <c r="B65" i="2"/>
  <c r="H65" i="2"/>
  <c r="H67" i="2"/>
  <c r="B68" i="2"/>
  <c r="H68" i="2"/>
  <c r="B69" i="2"/>
  <c r="H69" i="2"/>
  <c r="H97" i="2"/>
  <c r="H103" i="2"/>
</calcChain>
</file>

<file path=xl/sharedStrings.xml><?xml version="1.0" encoding="utf-8"?>
<sst xmlns="http://schemas.openxmlformats.org/spreadsheetml/2006/main" count="569" uniqueCount="375">
  <si>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</si>
  <si>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</si>
  <si>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</si>
  <si>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</si>
  <si>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</si>
  <si>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</si>
  <si>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</si>
  <si>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</si>
  <si>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</si>
  <si>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 xml:space="preserve">                 Bill of Materials (BOM) - RIT High Altitude Balloon Test 1 (HAB1)</t>
  </si>
  <si>
    <t>Price Per Unit</t>
  </si>
  <si>
    <t>Total Price</t>
  </si>
  <si>
    <t>Datasheet</t>
  </si>
  <si>
    <t>Grand Total:</t>
  </si>
  <si>
    <t>U3</t>
  </si>
  <si>
    <t>U1</t>
  </si>
  <si>
    <t>U6</t>
  </si>
  <si>
    <t>U7</t>
  </si>
  <si>
    <t>U8</t>
  </si>
  <si>
    <t>U9</t>
  </si>
  <si>
    <t>U10</t>
  </si>
  <si>
    <t>U12</t>
  </si>
  <si>
    <t>U2,U4,U5</t>
  </si>
  <si>
    <t>MMQA6V2T1G</t>
  </si>
  <si>
    <t>BME280</t>
  </si>
  <si>
    <t>ST1480ABDR</t>
  </si>
  <si>
    <t>U13</t>
  </si>
  <si>
    <t>Y1</t>
  </si>
  <si>
    <t>TH1,TH2,TH3</t>
  </si>
  <si>
    <t>U105,U108</t>
  </si>
  <si>
    <t>Q3</t>
  </si>
  <si>
    <t>Q4,Q5,Q6</t>
  </si>
  <si>
    <t>Q105</t>
  </si>
  <si>
    <t>Q106</t>
  </si>
  <si>
    <t>D1</t>
  </si>
  <si>
    <t>D2</t>
  </si>
  <si>
    <t>D106,D108</t>
  </si>
  <si>
    <t>D109</t>
  </si>
  <si>
    <t>D110</t>
  </si>
  <si>
    <t>F101</t>
  </si>
  <si>
    <t>P1</t>
  </si>
  <si>
    <t>P2</t>
  </si>
  <si>
    <t>P3,P4,P5,P6</t>
  </si>
  <si>
    <t>P7,P8,P9,P10,P11,P12,P13</t>
  </si>
  <si>
    <t>R1,R9,R10,R11</t>
  </si>
  <si>
    <t>1k ohm resistor</t>
  </si>
  <si>
    <t>R3,R4</t>
  </si>
  <si>
    <t>33 ohm resistor</t>
  </si>
  <si>
    <t>10k ohm resistor</t>
  </si>
  <si>
    <t>R14,R15,R16</t>
  </si>
  <si>
    <t>R17</t>
  </si>
  <si>
    <t>240 ohm resistor</t>
  </si>
  <si>
    <t>R5,R6,R7,R8,R28</t>
  </si>
  <si>
    <t>4.7k ohm resistor</t>
  </si>
  <si>
    <t>120 ohm resistor</t>
  </si>
  <si>
    <t>33.2k ohm resistor</t>
  </si>
  <si>
    <t>R108,R146</t>
  </si>
  <si>
    <t>R147</t>
  </si>
  <si>
    <t>56.2k ohm resistor</t>
  </si>
  <si>
    <t>R148, R150</t>
  </si>
  <si>
    <t>10 ohm resistor</t>
  </si>
  <si>
    <t>R149</t>
  </si>
  <si>
    <t>27.4K ohm resistor</t>
  </si>
  <si>
    <t>R151</t>
  </si>
  <si>
    <t>10.2k ohm resistor</t>
  </si>
  <si>
    <t>R152</t>
  </si>
  <si>
    <t>100k ohm resistor</t>
  </si>
  <si>
    <t>C5</t>
  </si>
  <si>
    <t>1uF capacitor</t>
  </si>
  <si>
    <t>2.2uF capacitor</t>
  </si>
  <si>
    <t>100nF capacitor</t>
  </si>
  <si>
    <t>C12</t>
  </si>
  <si>
    <t>C14</t>
  </si>
  <si>
    <t>C16,C20</t>
  </si>
  <si>
    <t>10uF capacitor</t>
  </si>
  <si>
    <t>4.7uF capacitor</t>
  </si>
  <si>
    <t>47uF capacitor</t>
  </si>
  <si>
    <t>C114,C118</t>
  </si>
  <si>
    <t>22uF capacitor</t>
  </si>
  <si>
    <t>0.1uF capacitor (100V)</t>
  </si>
  <si>
    <t>C105,C122</t>
  </si>
  <si>
    <t>Texas Instruments</t>
  </si>
  <si>
    <t>PJRC</t>
  </si>
  <si>
    <t>P3</t>
  </si>
  <si>
    <t>Molex</t>
  </si>
  <si>
    <r>
      <t xml:space="preserve">&gt; All parts seperated by color, </t>
    </r>
    <r>
      <rPr>
        <sz val="10"/>
        <color indexed="17"/>
        <rFont val="Arial"/>
        <family val="2"/>
      </rPr>
      <t>GREEN</t>
    </r>
    <r>
      <rPr>
        <sz val="10"/>
        <rFont val="Arial"/>
      </rPr>
      <t xml:space="preserve"> for Mainboard, </t>
    </r>
    <r>
      <rPr>
        <sz val="10"/>
        <color rgb="FF00B0F0"/>
        <rFont val="Arial"/>
        <family val="2"/>
      </rPr>
      <t>BLUE</t>
    </r>
    <r>
      <rPr>
        <sz val="10"/>
        <rFont val="Arial"/>
      </rPr>
      <t xml:space="preserve"> for Balloon board.</t>
    </r>
  </si>
  <si>
    <t>U2</t>
  </si>
  <si>
    <t>U4</t>
  </si>
  <si>
    <t>Q1</t>
  </si>
  <si>
    <t>IRLL3303PbF</t>
  </si>
  <si>
    <t>Picoblade 6 pin</t>
  </si>
  <si>
    <t>PicoBlade_53047-0610</t>
  </si>
  <si>
    <t>R1</t>
  </si>
  <si>
    <t>2k ohm resistor</t>
  </si>
  <si>
    <t>R2</t>
  </si>
  <si>
    <t>0 ohm resistor</t>
  </si>
  <si>
    <t>100 ohm resistor</t>
  </si>
  <si>
    <t>R6,R7</t>
  </si>
  <si>
    <t>R8</t>
  </si>
  <si>
    <t>R19</t>
  </si>
  <si>
    <t>R20</t>
  </si>
  <si>
    <t>Mainboard Total:</t>
  </si>
  <si>
    <t>Balloon Total:</t>
  </si>
  <si>
    <t>NUP2201MR6T1G</t>
  </si>
  <si>
    <t>ON Semicondutor</t>
  </si>
  <si>
    <t>863-NUP2201MR6T1G</t>
  </si>
  <si>
    <t>MK20DX256VLH7</t>
  </si>
  <si>
    <t>841-MK20DX256VLH7</t>
  </si>
  <si>
    <t>NXP / Freescale</t>
  </si>
  <si>
    <t>863-MMQA6V2T1G</t>
  </si>
  <si>
    <t>MCP9808T-E/MS</t>
  </si>
  <si>
    <t>579-MCP9808T-E/MS</t>
  </si>
  <si>
    <t>Microchip Technology</t>
  </si>
  <si>
    <t>262-BME280</t>
  </si>
  <si>
    <t>LSM9DS1TR</t>
  </si>
  <si>
    <t>511-LSM9DS1TR</t>
  </si>
  <si>
    <t>Bosch Sensortec</t>
  </si>
  <si>
    <t>STMicroelectronics</t>
  </si>
  <si>
    <t>Primary Microcontroller</t>
  </si>
  <si>
    <t>Secondary Microcontroller/Bootloader</t>
  </si>
  <si>
    <t>ESD Protection 4 lines</t>
  </si>
  <si>
    <t>ESD Protection 2 lines</t>
  </si>
  <si>
    <t>Temperature Sensor</t>
  </si>
  <si>
    <t>Altimeter (pressure temperature)</t>
  </si>
  <si>
    <t>9DOF IMU (accel, gyro, compass)</t>
  </si>
  <si>
    <t>LM4030BMF-2.5/NOPB</t>
  </si>
  <si>
    <t>926-LM4030BMF25NOPB</t>
  </si>
  <si>
    <t>2.5V precision voltage reference</t>
  </si>
  <si>
    <t>511-ST1480ABDR</t>
  </si>
  <si>
    <t>SCHA4B0419</t>
  </si>
  <si>
    <t>688-SCHA4B0419</t>
  </si>
  <si>
    <t>ALPS</t>
  </si>
  <si>
    <t>MicroSD card slot</t>
  </si>
  <si>
    <t>RS485 Transceiver</t>
  </si>
  <si>
    <t>TPS563200DDCR</t>
  </si>
  <si>
    <t>595-TPS563200DDCR</t>
  </si>
  <si>
    <t>3.3V/5V Power Regulator</t>
  </si>
  <si>
    <t>CX3225GB16000D0HPQCC</t>
  </si>
  <si>
    <t>581-CX3225GB16DHPQCC</t>
  </si>
  <si>
    <t>16mhz cyrstal</t>
  </si>
  <si>
    <t>AVX</t>
  </si>
  <si>
    <t>reset button</t>
  </si>
  <si>
    <t>BSS215P H6327</t>
  </si>
  <si>
    <t>726-BSS215PH6327XT</t>
  </si>
  <si>
    <t>Infineon Technologies</t>
  </si>
  <si>
    <t>P channel mosfet</t>
  </si>
  <si>
    <t>Si5468DC-T1-GE3</t>
  </si>
  <si>
    <t>781-SI5468DC-GE3</t>
  </si>
  <si>
    <t>N channel power mosfet</t>
  </si>
  <si>
    <t>SI3407DV-T1-GE3</t>
  </si>
  <si>
    <t>781-SI3407DV-GE3</t>
  </si>
  <si>
    <t>Vishay Semiconductors</t>
  </si>
  <si>
    <t>Thermistor</t>
  </si>
  <si>
    <t>AP1608SGC</t>
  </si>
  <si>
    <t>604-AP1608SGC</t>
  </si>
  <si>
    <t>Kingbright</t>
  </si>
  <si>
    <t>Green LED</t>
  </si>
  <si>
    <t>0603</t>
  </si>
  <si>
    <t>http://www.mouser.com/ds/2/216/AP1608SGC-29521.pdf</t>
  </si>
  <si>
    <t>SMD</t>
  </si>
  <si>
    <t>DIGIKEY</t>
  </si>
  <si>
    <t>Thru Hole</t>
  </si>
  <si>
    <t>172310-1102</t>
  </si>
  <si>
    <t>538-172310-1102</t>
  </si>
  <si>
    <t>JST (Sparkfun)</t>
  </si>
  <si>
    <t>https://www.sparkfun.com/products/9916</t>
  </si>
  <si>
    <t>PRT-09916 </t>
  </si>
  <si>
    <t>JST PH 4 pin (full assembly)</t>
  </si>
  <si>
    <t>538-172256-1102</t>
  </si>
  <si>
    <t>172256-1102</t>
  </si>
  <si>
    <t>http://www.mouser.com/ds/2/276/1722561102_CRIMP_HOUSINGS-705529.pdf</t>
  </si>
  <si>
    <t>UltraFit 2pin (female)</t>
  </si>
  <si>
    <t>UltraFit 2pin Header(male)</t>
  </si>
  <si>
    <t>ultrafit  contacts (20awg wire)</t>
  </si>
  <si>
    <t>http://www.mouser.com/ds/2/276/1722533023_sd-587746.pdf</t>
  </si>
  <si>
    <t>WM11561CT-ND</t>
  </si>
  <si>
    <t>1206</t>
  </si>
  <si>
    <t>0402</t>
  </si>
  <si>
    <t>SOT23-6</t>
  </si>
  <si>
    <t>667-ERJ-3EKF1001V</t>
  </si>
  <si>
    <t>ERJ-3EKF1001V</t>
  </si>
  <si>
    <t>Panasonic</t>
  </si>
  <si>
    <t>order 100</t>
  </si>
  <si>
    <t>http://www.mouser.com/ds/2/315/AOA0000CE2-37512.pdf</t>
  </si>
  <si>
    <t>ERJ-3GEYJ103V</t>
  </si>
  <si>
    <t>667-ERJ-3GEYJ103V</t>
  </si>
  <si>
    <t>71-CRCW0603-33-E3</t>
  </si>
  <si>
    <t>CRCW060333R0FKEA</t>
  </si>
  <si>
    <t>Vishay / Dale</t>
  </si>
  <si>
    <t>754-RR0816P-123D</t>
  </si>
  <si>
    <t>Susumu</t>
  </si>
  <si>
    <t>RR0816P-123-D</t>
  </si>
  <si>
    <t>12k ohm resistor (0.5%)</t>
  </si>
  <si>
    <t>http://www.mouser.com/ds/2/392/susumu_RR_Data_Sheet-358748.pdf</t>
  </si>
  <si>
    <t>Notes</t>
  </si>
  <si>
    <t>660-RK73B1JTTDD241J</t>
  </si>
  <si>
    <t>KOA Speer</t>
  </si>
  <si>
    <t>RK73B1JTTDD241J</t>
  </si>
  <si>
    <t>http://www.mouser.com/ds/2/219/RK73B-919.pdf</t>
  </si>
  <si>
    <t>Blue LED</t>
  </si>
  <si>
    <t>ERJ-3EKF4701V</t>
  </si>
  <si>
    <t>667-ERJ-3EKF4701V</t>
  </si>
  <si>
    <t>RK73B1JTTDD121J</t>
  </si>
  <si>
    <t>660-RK73B1JTTDD121J</t>
  </si>
  <si>
    <t>ERJ-3EKF3322V</t>
  </si>
  <si>
    <t>667-ERJ-3EKF3322V</t>
  </si>
  <si>
    <t>http://www.mouser.com/ds/2/427/dcrcwe3-109170.pdf</t>
  </si>
  <si>
    <t>ERJ-3EKF5622V</t>
  </si>
  <si>
    <t>667-ERJ-3EKF5622V</t>
  </si>
  <si>
    <t>667-ERJ-3EKF10R0V</t>
  </si>
  <si>
    <t>ERJ-3EKF10R0V</t>
  </si>
  <si>
    <t>CR0603-FX-2742ELF</t>
  </si>
  <si>
    <t>652-CR0603FX-2742ELF</t>
  </si>
  <si>
    <t>Bourns</t>
  </si>
  <si>
    <t>http://www.mouser.com/ds/2/54/hpreztr-777398.pdf</t>
  </si>
  <si>
    <t>ERJ-3EKF1022V</t>
  </si>
  <si>
    <t>667-ERJ-3EKF1022V</t>
  </si>
  <si>
    <t>RCA0603100KJNEC</t>
  </si>
  <si>
    <t>Vishay</t>
  </si>
  <si>
    <t>71-RCA0603100KJNEC</t>
  </si>
  <si>
    <t>http://www.mouser.com/ds/2/427/rcae3-515375.pdf</t>
  </si>
  <si>
    <t>Wurth Electronics</t>
  </si>
  <si>
    <t>710-885012206071</t>
  </si>
  <si>
    <t>885012206071</t>
  </si>
  <si>
    <t>885012106017</t>
  </si>
  <si>
    <t>710-885012106017</t>
  </si>
  <si>
    <t>C109</t>
  </si>
  <si>
    <t>885012105016</t>
  </si>
  <si>
    <t>710-885012105016</t>
  </si>
  <si>
    <t>http://www.mouser.com/ds/2/445/885012105016-611018.pdf</t>
  </si>
  <si>
    <t>100nF capacitor (0.1uf)</t>
  </si>
  <si>
    <t>CC0603MRX5R5BB225</t>
  </si>
  <si>
    <t>603-CC603MRX5R5BB225</t>
  </si>
  <si>
    <t>Yageo</t>
  </si>
  <si>
    <t>http://www.mouser.com/ds/2/447/UPY-GPHC_X5R_4V-to-50V_14_0717-202131.pdf</t>
  </si>
  <si>
    <t>10nF capacitor (0.01uf)</t>
  </si>
  <si>
    <t>885012206040</t>
  </si>
  <si>
    <t>710-885012206040</t>
  </si>
  <si>
    <t>http://www.mouser.com/ds/2/445/885012206040-555095.pdf</t>
  </si>
  <si>
    <t>CC0603KRX5R5BB475</t>
  </si>
  <si>
    <t>603-CC603KRX5R5BB475</t>
  </si>
  <si>
    <t>http://www.murata.com/products/catalog/pdf/c02e.pdf</t>
  </si>
  <si>
    <t>Murata Electronics</t>
  </si>
  <si>
    <t>CC1206MKX5R5BB476</t>
  </si>
  <si>
    <t>603-CC126MKX5R5BB476</t>
  </si>
  <si>
    <t>GRM31CR61E226ME15L</t>
  </si>
  <si>
    <t>81-GRM31CR61E226ME5L</t>
  </si>
  <si>
    <t>VJ1206Y104JXBTW1BC</t>
  </si>
  <si>
    <t>77-VJ1206Y104JXBTBC</t>
  </si>
  <si>
    <t>Vishay / Vitramon</t>
  </si>
  <si>
    <t>http://www.mouser.com/ds/2/427/vjw1bcbascomseries-223529.pdf</t>
  </si>
  <si>
    <t>CONN</t>
  </si>
  <si>
    <t>SO-8</t>
  </si>
  <si>
    <t>Current Sense Op Amp</t>
  </si>
  <si>
    <t>6-WFDFN</t>
  </si>
  <si>
    <t>942-IRLL3303PBF</t>
  </si>
  <si>
    <t>Niachrome trigger mosfet</t>
  </si>
  <si>
    <t>SOT-223-4</t>
  </si>
  <si>
    <t>538-53047-0610</t>
  </si>
  <si>
    <t>C4</t>
  </si>
  <si>
    <t>C3</t>
  </si>
  <si>
    <t>0805</t>
  </si>
  <si>
    <t>CRCW04020000Z0ED</t>
  </si>
  <si>
    <t>71-CRCW0402-0-E3</t>
  </si>
  <si>
    <t>660-RK73B1ETTP101J</t>
  </si>
  <si>
    <t>RK73B1ETTP101J</t>
  </si>
  <si>
    <t>ERJ-2RKF4701X</t>
  </si>
  <si>
    <t>667-ERJ-2RKF4701X</t>
  </si>
  <si>
    <t>ERJ-2GEJ202X</t>
  </si>
  <si>
    <t>667-ERJ-2GEJ202X</t>
  </si>
  <si>
    <t>RK73H1ETTP1200F</t>
  </si>
  <si>
    <t>660-RK73H1ETTP1200F</t>
  </si>
  <si>
    <t>http://www.mouser.com/ds/2/219/RK73H-5715.pdf</t>
  </si>
  <si>
    <t>885012105012</t>
  </si>
  <si>
    <t>710-885012105012</t>
  </si>
  <si>
    <t>http://www.mouser.com/ds/2/445/885012105012-555006.pdf</t>
  </si>
  <si>
    <t>LB Q39G-L2OO-35-1</t>
  </si>
  <si>
    <t>720-LBQ39GL2N2351</t>
  </si>
  <si>
    <t>OSRAM Opto</t>
  </si>
  <si>
    <t>D3,D4</t>
  </si>
  <si>
    <t>LS Q976-NR-1</t>
  </si>
  <si>
    <t>720-LSQ976-NR-1</t>
  </si>
  <si>
    <t>Red LED</t>
  </si>
  <si>
    <t>http://www.mouser.com/ds/2/311/LS%20Q976%20-%20CHIPLED%200603-741036.pdf</t>
  </si>
  <si>
    <t>NTCLE100E3103JB0</t>
  </si>
  <si>
    <t>594-2381-640-63103</t>
  </si>
  <si>
    <t>Vishay / BC Components</t>
  </si>
  <si>
    <t>BULK</t>
  </si>
  <si>
    <t>222AMVBAR</t>
  </si>
  <si>
    <t>774-222AMVBAR</t>
  </si>
  <si>
    <t>CTS Electronic Components</t>
  </si>
  <si>
    <t>Gull Wing</t>
  </si>
  <si>
    <t xml:space="preserve">Linear Technology </t>
  </si>
  <si>
    <t>International Rectifier</t>
  </si>
  <si>
    <t>MF-LSMF260X-2</t>
  </si>
  <si>
    <t>652-MF-LSMF260X-2</t>
  </si>
  <si>
    <t>Resetable fuse</t>
  </si>
  <si>
    <t>3121</t>
  </si>
  <si>
    <t>MMBT3906LT1G</t>
  </si>
  <si>
    <t>863-MMBT3906LT1G</t>
  </si>
  <si>
    <t>http://www.mouser.com/ds/2/308/MMBT3906LT1-D-112192.pdf</t>
  </si>
  <si>
    <t>BJT Transistor</t>
  </si>
  <si>
    <t>SOT-23</t>
  </si>
  <si>
    <t xml:space="preserve">Diodes Incorportated </t>
  </si>
  <si>
    <t>L102</t>
  </si>
  <si>
    <t>L103</t>
  </si>
  <si>
    <t>2.2uH Inductor</t>
  </si>
  <si>
    <t>3.3uH Inductor</t>
  </si>
  <si>
    <t>BZT52C16-7-F</t>
  </si>
  <si>
    <t>621-BZT52C16-F</t>
  </si>
  <si>
    <t>863-BAV99WT1G</t>
  </si>
  <si>
    <t>BAV99WT1G</t>
  </si>
  <si>
    <t>TYS50402R2N-10</t>
  </si>
  <si>
    <t>875-TYS50402R2N-10</t>
  </si>
  <si>
    <t>Laird Technologies</t>
  </si>
  <si>
    <t>NRS8030T3R3MJGJ</t>
  </si>
  <si>
    <t>Taiyo Yuden</t>
  </si>
  <si>
    <t>963-NRS8030T3R3MJGJ</t>
  </si>
  <si>
    <t>8030</t>
  </si>
  <si>
    <t>B340-13-F</t>
  </si>
  <si>
    <t>621-B340-F</t>
  </si>
  <si>
    <t>input diode</t>
  </si>
  <si>
    <t>DX4R005JJ6R1500</t>
  </si>
  <si>
    <t>656-DX4R005JJ6R1500</t>
  </si>
  <si>
    <t>MicroB USB connector</t>
  </si>
  <si>
    <t>JAE Electronics</t>
  </si>
  <si>
    <t>LGA-8</t>
  </si>
  <si>
    <t>LGA-24</t>
  </si>
  <si>
    <t>R3,R16,R18</t>
  </si>
  <si>
    <t>.02 ohm resistor</t>
  </si>
  <si>
    <t>MKL03Z32VFG4</t>
  </si>
  <si>
    <t>841-MKL03Z32VFG4</t>
  </si>
  <si>
    <t>Microcontroller</t>
  </si>
  <si>
    <t>QFN-16</t>
  </si>
  <si>
    <t>NCP500SN33T1G</t>
  </si>
  <si>
    <t>863-NCP500SN33T1G</t>
  </si>
  <si>
    <t>3.3V Linear Power Regulator</t>
  </si>
  <si>
    <t>TSOP-5</t>
  </si>
  <si>
    <t>ON Semiconductor</t>
  </si>
  <si>
    <t>756-LRMAM0805R02FT5</t>
  </si>
  <si>
    <t>LRMAM0805-R02FT5</t>
  </si>
  <si>
    <t>Welwyn Components</t>
  </si>
  <si>
    <t>RK73H1ETTP1001F</t>
  </si>
  <si>
    <t>660-RK73H1ETTP1001F</t>
  </si>
  <si>
    <t>picoblade contacts</t>
  </si>
  <si>
    <t>WM1775CT-ND</t>
  </si>
  <si>
    <t>51021-0600</t>
  </si>
  <si>
    <t>538-51021-0600</t>
  </si>
  <si>
    <t>C1,C2,C5,C7,C18</t>
  </si>
  <si>
    <t>Board Multiplier:</t>
  </si>
  <si>
    <t>GRM188R61A106KE69D</t>
  </si>
  <si>
    <t>81-GRM188R61A106KE9D</t>
  </si>
  <si>
    <t>LT6105IDCB#TRMPBF</t>
  </si>
  <si>
    <t>LT6105IDCB#TRMPBFCT-ND</t>
  </si>
  <si>
    <t>http://www.pjrc.com/store/ic_mkl02.html</t>
  </si>
  <si>
    <t>MKL02z32VFG4</t>
  </si>
  <si>
    <t>R33</t>
  </si>
  <si>
    <t>TSOP-6</t>
  </si>
  <si>
    <t>LQFP-64</t>
  </si>
  <si>
    <t>MSOP-8</t>
  </si>
  <si>
    <t>SOT-23-6</t>
  </si>
  <si>
    <t>R21,R22</t>
  </si>
  <si>
    <t>51k ohm resistor</t>
  </si>
  <si>
    <t>RK73B1JTTDD513J</t>
  </si>
  <si>
    <t>660-RK73B1JTTDD513J</t>
  </si>
  <si>
    <t>R2,R12,R13,R20,R30,R31,R35,R36,R37,R38,R109,R126,R130,R140,R145</t>
  </si>
  <si>
    <t>SW2</t>
  </si>
  <si>
    <t>SW1</t>
  </si>
  <si>
    <t>C1,C2,C3,C4,C18,C21,C2</t>
  </si>
  <si>
    <t>C6,C9,C10,C11,C13,C15,C19,C121</t>
  </si>
  <si>
    <t>C119, C123</t>
  </si>
  <si>
    <t>C120</t>
  </si>
  <si>
    <t>1uF capacitor (100V)</t>
  </si>
  <si>
    <t>963-HMK316B7105KL-T</t>
  </si>
  <si>
    <t>HMK316B7105KL-T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</si>
</sst>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8"/>
      <color indexed="12"/>
      <name val="Arial"/>
    </font>
    <font>
      <sz val="14"/>
      <name val="Arial"/>
      <family val="2"/>
    </font>
    <font>
      <sz val="10"/>
      <color indexed="17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Border="1"/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0" fillId="2" borderId="2" xfId="1" applyFont="1" applyFill="1" applyBorder="1" applyAlignment="1" applyProtection="1">
      <alignment horizontal="center"/>
    </xf>
    <xf numFmtId="0" fontId="0" fillId="3" borderId="2" xfId="0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2457450</xdr:colOff>
      <xdr:row>0</xdr:row>
      <xdr:rowOff>69850</xdr:rowOff>
    </xdr:from>
    <xdr:to>
      <xdr:col>8</xdr:col>
      <xdr:colOff>533764</xdr:colOff>
      <xdr:row>8</xdr:row>
      <xdr:rowOff>31750</xdr:rowOff>
    </xdr:to>
    <xdr:pic>
      <xdr:nvPicPr>
        <xdr:cNvPr id="2068" name="Picture 3" descr="Primary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69850"/>
          <a:ext cx="14859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9"/>
  <sheetViews>
    <sheetView tabSelected="1" topLeftCell="C8" zoomScaleNormal="100" workbookViewId="0">
      <selection activeCell="E24" sqref="E24"/>
    </sheetView>
  </sheetViews>
  <sheetFormatPr defaultColWidth="11.453125" defaultRowHeight="12.5" x14ac:dyDescent="0.25"/>
  <cols>
    <col min="1" max="1" width="7.7265625" customWidth="1"/>
    <col min="2" max="2" width="4.81640625" style="1" customWidth="1"/>
    <col min="3" max="3" width="85.7265625" bestFit="1" customWidth="1"/>
    <col min="4" max="4" width="24" bestFit="1" customWidth="1"/>
    <col min="5" max="5" width="24.26953125" bestFit="1" customWidth="1"/>
    <col min="6" max="6" width="26.7265625" bestFit="1" customWidth="1"/>
    <col min="7" max="7" width="14.54296875" customWidth="1"/>
    <col min="8" max="8" width="13.54296875" style="3" bestFit="1" customWidth="1"/>
    <col min="9" max="9" width="34.1796875" customWidth="1"/>
    <col min="10" max="10" width="14.26953125" customWidth="1"/>
  </cols>
  <sheetData>
    <row r="1" spans="1:18" ht="17.5" x14ac:dyDescent="0.35">
      <c r="A1" s="45" t="s">
        <v>9</v>
      </c>
      <c r="B1" s="45"/>
      <c r="C1" s="45"/>
      <c r="D1" s="45"/>
      <c r="E1" s="45"/>
      <c r="F1" s="45"/>
      <c r="G1" s="45"/>
      <c r="H1" s="45"/>
      <c r="I1" s="45"/>
    </row>
    <row r="2" spans="1:18" x14ac:dyDescent="0.25">
      <c r="C2" s="1"/>
      <c r="D2" s="1"/>
      <c r="E2" s="1"/>
      <c r="F2" s="1"/>
      <c r="G2" s="1"/>
      <c r="I2" s="4"/>
    </row>
    <row r="3" spans="1:18" ht="15.75" customHeight="1" x14ac:dyDescent="0.25">
      <c r="A3" s="2" t="s">
        <v>85</v>
      </c>
      <c r="C3" s="1"/>
      <c r="D3" s="1"/>
      <c r="E3" s="1"/>
      <c r="F3" s="1"/>
      <c r="G3" s="1"/>
      <c r="I3" s="4"/>
    </row>
    <row r="4" spans="1:18" ht="15.75" customHeight="1" x14ac:dyDescent="0.25">
      <c r="C4" s="1"/>
      <c r="D4" s="1"/>
      <c r="E4" s="1"/>
      <c r="F4" s="1"/>
      <c r="G4" s="1"/>
      <c r="I4" s="4"/>
    </row>
    <row r="5" spans="1:18" ht="15.75" customHeight="1" x14ac:dyDescent="0.25">
      <c r="C5" s="1"/>
      <c r="D5" s="1"/>
      <c r="E5" s="1"/>
      <c r="F5" s="1"/>
      <c r="G5" s="1"/>
      <c r="I5" s="4"/>
    </row>
    <row r="6" spans="1:18" ht="15.75" customHeight="1" x14ac:dyDescent="0.25">
      <c r="C6" s="1"/>
      <c r="D6" s="1"/>
      <c r="E6" s="1"/>
      <c r="F6" s="1"/>
      <c r="G6" s="1"/>
      <c r="I6" s="4"/>
    </row>
    <row r="7" spans="1:18" ht="15.75" customHeight="1" x14ac:dyDescent="0.25">
      <c r="C7" s="1"/>
      <c r="D7" s="1"/>
      <c r="E7" s="1"/>
      <c r="F7" s="1"/>
      <c r="G7" s="1"/>
      <c r="I7" s="4"/>
    </row>
    <row r="8" spans="1:18" x14ac:dyDescent="0.25">
      <c r="C8" s="1"/>
      <c r="D8" s="1"/>
      <c r="E8" s="1"/>
      <c r="F8" s="1"/>
      <c r="G8" s="1"/>
      <c r="I8" s="4"/>
    </row>
    <row r="10" spans="1:18" x14ac:dyDescent="0.25">
      <c r="A10" s="15" t="s">
        <v>3</v>
      </c>
      <c r="B10" s="15" t="s">
        <v>4</v>
      </c>
      <c r="C10" s="15" t="s">
        <v>1</v>
      </c>
      <c r="D10" s="15" t="s">
        <v>6</v>
      </c>
      <c r="E10" s="15" t="s">
        <v>7</v>
      </c>
      <c r="F10" s="15" t="s">
        <v>8</v>
      </c>
      <c r="G10" s="16" t="s">
        <v>10</v>
      </c>
      <c r="H10" s="17" t="s">
        <v>11</v>
      </c>
      <c r="I10" s="15" t="s">
        <v>0</v>
      </c>
      <c r="J10" s="15" t="s">
        <v>5</v>
      </c>
      <c r="K10" s="13" t="s">
        <v>2</v>
      </c>
      <c r="L10" s="8" t="s">
        <v>12</v>
      </c>
      <c r="R10" s="2" t="s">
        <v>194</v>
      </c>
    </row>
    <row r="11" spans="1:18" x14ac:dyDescent="0.25">
      <c r="A11" s="37"/>
      <c r="B11" s="37"/>
      <c r="C11" s="37"/>
      <c r="D11" s="37"/>
      <c r="E11" s="37"/>
      <c r="F11" s="41"/>
      <c r="G11" s="37"/>
      <c r="H11" s="42"/>
      <c r="I11" s="37"/>
      <c r="J11" s="43"/>
      <c r="K11" s="43"/>
    </row>
    <row r="12" spans="1:18" x14ac:dyDescent="0.25">
      <c r="A12" s="33">
        <v>1</v>
      </c>
      <c r="B12" s="15">
        <f>(1*G96)</f>
        <v>1</v>
      </c>
      <c r="C12" s="17" t="s">
        <v>15</v>
      </c>
      <c r="D12" s="7" t="s">
        <v>82</v>
      </c>
      <c r="E12" s="15" t="s">
        <v>355</v>
      </c>
      <c r="F12" s="18"/>
      <c r="G12" s="19">
        <v>6.8</v>
      </c>
      <c r="H12" s="19">
        <f>(B12*G12)</f>
        <v>6.8</v>
      </c>
      <c r="I12" s="17" t="s">
        <v>119</v>
      </c>
      <c r="J12" s="20" t="s">
        <v>333</v>
      </c>
      <c r="K12" s="17" t="s">
        <v>159</v>
      </c>
      <c r="L12" t="s">
        <v>354</v>
      </c>
    </row>
    <row r="13" spans="1:18" x14ac:dyDescent="0.25">
      <c r="A13" s="33">
        <v>2</v>
      </c>
      <c r="B13" s="15">
        <f>(3*G96)</f>
        <v>3</v>
      </c>
      <c r="C13" s="17" t="s">
        <v>22</v>
      </c>
      <c r="D13" s="17" t="s">
        <v>104</v>
      </c>
      <c r="E13" s="17" t="s">
        <v>103</v>
      </c>
      <c r="F13" s="18" t="s">
        <v>105</v>
      </c>
      <c r="G13" s="19">
        <v>0.55000000000000004</v>
      </c>
      <c r="H13" s="19">
        <f t="shared" ref="H13:H19" si="0">(B13*G13)</f>
        <v>1.6500000000000001</v>
      </c>
      <c r="I13" s="17" t="s">
        <v>121</v>
      </c>
      <c r="J13" s="21" t="s">
        <v>357</v>
      </c>
      <c r="K13" s="17" t="s">
        <v>159</v>
      </c>
    </row>
    <row r="14" spans="1:18" x14ac:dyDescent="0.25">
      <c r="A14" s="33">
        <v>3</v>
      </c>
      <c r="B14" s="15">
        <f>(1*G96)</f>
        <v>1</v>
      </c>
      <c r="C14" s="17" t="s">
        <v>14</v>
      </c>
      <c r="D14" s="17" t="s">
        <v>108</v>
      </c>
      <c r="E14" s="22" t="s">
        <v>106</v>
      </c>
      <c r="F14" s="18" t="s">
        <v>107</v>
      </c>
      <c r="G14" s="19">
        <v>7.07</v>
      </c>
      <c r="H14" s="19">
        <f t="shared" si="0"/>
        <v>7.07</v>
      </c>
      <c r="I14" s="17" t="s">
        <v>118</v>
      </c>
      <c r="J14" s="23" t="s">
        <v>358</v>
      </c>
      <c r="K14" s="17" t="s">
        <v>159</v>
      </c>
    </row>
    <row r="15" spans="1:18" x14ac:dyDescent="0.25">
      <c r="A15" s="33">
        <v>4</v>
      </c>
      <c r="B15" s="15">
        <f>(1*G96)</f>
        <v>1</v>
      </c>
      <c r="C15" s="25" t="s">
        <v>16</v>
      </c>
      <c r="D15" s="17" t="s">
        <v>104</v>
      </c>
      <c r="E15" s="22" t="s">
        <v>23</v>
      </c>
      <c r="F15" s="17" t="s">
        <v>109</v>
      </c>
      <c r="G15" s="19">
        <v>0.48</v>
      </c>
      <c r="H15" s="19">
        <f>(B15*G15)</f>
        <v>0.48</v>
      </c>
      <c r="I15" s="17" t="s">
        <v>120</v>
      </c>
      <c r="J15" s="20" t="s">
        <v>357</v>
      </c>
      <c r="K15" s="17" t="s">
        <v>159</v>
      </c>
    </row>
    <row r="16" spans="1:18" ht="12" customHeight="1" x14ac:dyDescent="0.25">
      <c r="A16" s="33">
        <v>5</v>
      </c>
      <c r="B16" s="15">
        <f>(1*G96)</f>
        <v>1</v>
      </c>
      <c r="C16" s="25" t="s">
        <v>17</v>
      </c>
      <c r="D16" s="25" t="s">
        <v>112</v>
      </c>
      <c r="E16" s="17" t="s">
        <v>110</v>
      </c>
      <c r="F16" s="17" t="s">
        <v>111</v>
      </c>
      <c r="G16" s="19">
        <v>1.22</v>
      </c>
      <c r="H16" s="19">
        <f t="shared" si="0"/>
        <v>1.22</v>
      </c>
      <c r="I16" s="17" t="s">
        <v>122</v>
      </c>
      <c r="J16" s="20" t="s">
        <v>359</v>
      </c>
      <c r="K16" s="17" t="s">
        <v>159</v>
      </c>
    </row>
    <row r="17" spans="1:12" ht="12.75" customHeight="1" x14ac:dyDescent="0.25">
      <c r="A17" s="33">
        <v>6</v>
      </c>
      <c r="B17" s="15">
        <f>(1*G96)</f>
        <v>1</v>
      </c>
      <c r="C17" s="25" t="s">
        <v>18</v>
      </c>
      <c r="D17" s="25" t="s">
        <v>116</v>
      </c>
      <c r="E17" s="25" t="s">
        <v>24</v>
      </c>
      <c r="F17" s="17" t="s">
        <v>113</v>
      </c>
      <c r="G17" s="19">
        <v>5.66</v>
      </c>
      <c r="H17" s="19">
        <f t="shared" si="0"/>
        <v>5.66</v>
      </c>
      <c r="I17" s="17" t="s">
        <v>123</v>
      </c>
      <c r="J17" s="20" t="s">
        <v>326</v>
      </c>
      <c r="K17" s="17" t="s">
        <v>159</v>
      </c>
    </row>
    <row r="18" spans="1:12" x14ac:dyDescent="0.25">
      <c r="A18" s="33">
        <v>7</v>
      </c>
      <c r="B18" s="15">
        <f>(1*G96)</f>
        <v>1</v>
      </c>
      <c r="C18" s="25" t="s">
        <v>19</v>
      </c>
      <c r="D18" s="25" t="s">
        <v>117</v>
      </c>
      <c r="E18" s="17" t="s">
        <v>114</v>
      </c>
      <c r="F18" s="17" t="s">
        <v>115</v>
      </c>
      <c r="G18" s="26">
        <v>6.21</v>
      </c>
      <c r="H18" s="19">
        <f t="shared" si="0"/>
        <v>6.21</v>
      </c>
      <c r="I18" s="17" t="s">
        <v>124</v>
      </c>
      <c r="J18" s="20" t="s">
        <v>327</v>
      </c>
      <c r="K18" s="17" t="s">
        <v>159</v>
      </c>
    </row>
    <row r="19" spans="1:12" ht="12" customHeight="1" x14ac:dyDescent="0.25">
      <c r="A19" s="33">
        <v>8</v>
      </c>
      <c r="B19" s="15">
        <f>(1*G96)</f>
        <v>1</v>
      </c>
      <c r="C19" s="30" t="s">
        <v>20</v>
      </c>
      <c r="D19" s="30" t="s">
        <v>81</v>
      </c>
      <c r="E19" s="27" t="s">
        <v>125</v>
      </c>
      <c r="F19" s="27" t="s">
        <v>126</v>
      </c>
      <c r="G19" s="28">
        <v>2.12</v>
      </c>
      <c r="H19" s="19">
        <f t="shared" si="0"/>
        <v>2.12</v>
      </c>
      <c r="I19" s="27" t="s">
        <v>127</v>
      </c>
      <c r="J19" s="17" t="s">
        <v>178</v>
      </c>
      <c r="K19" s="17" t="s">
        <v>159</v>
      </c>
      <c r="L19" s="2"/>
    </row>
    <row r="20" spans="1:12" x14ac:dyDescent="0.25">
      <c r="A20" s="14">
        <v>10</v>
      </c>
      <c r="B20" s="15">
        <f>(1*G96)</f>
        <v>1</v>
      </c>
      <c r="C20" s="17" t="s">
        <v>21</v>
      </c>
      <c r="D20" s="25" t="s">
        <v>117</v>
      </c>
      <c r="E20" s="15" t="s">
        <v>25</v>
      </c>
      <c r="F20" s="15" t="s">
        <v>128</v>
      </c>
      <c r="G20" s="19">
        <v>1.4</v>
      </c>
      <c r="H20" s="19">
        <f t="shared" ref="H20:H27" si="1">(B20*G20)</f>
        <v>1.4</v>
      </c>
      <c r="I20" s="17" t="s">
        <v>133</v>
      </c>
      <c r="J20" s="20" t="s">
        <v>252</v>
      </c>
      <c r="K20" s="17" t="s">
        <v>159</v>
      </c>
      <c r="L20" s="2"/>
    </row>
    <row r="21" spans="1:12" x14ac:dyDescent="0.25">
      <c r="A21" s="14">
        <v>11</v>
      </c>
      <c r="B21" s="15">
        <f>(1*G96)</f>
        <v>1</v>
      </c>
      <c r="C21" s="24" t="s">
        <v>26</v>
      </c>
      <c r="D21" s="25" t="s">
        <v>131</v>
      </c>
      <c r="E21" s="17" t="s">
        <v>129</v>
      </c>
      <c r="F21" s="15" t="s">
        <v>130</v>
      </c>
      <c r="G21" s="19">
        <v>0.8</v>
      </c>
      <c r="H21" s="19">
        <f t="shared" si="1"/>
        <v>0.8</v>
      </c>
      <c r="I21" s="17" t="s">
        <v>132</v>
      </c>
      <c r="J21" s="20"/>
      <c r="K21" s="17" t="s">
        <v>159</v>
      </c>
      <c r="L21" s="2"/>
    </row>
    <row r="22" spans="1:12" x14ac:dyDescent="0.25">
      <c r="A22" s="14">
        <v>13</v>
      </c>
      <c r="B22" s="15">
        <f>(2*G96)</f>
        <v>2</v>
      </c>
      <c r="C22" s="25" t="s">
        <v>29</v>
      </c>
      <c r="D22" s="25" t="s">
        <v>81</v>
      </c>
      <c r="E22" s="17" t="s">
        <v>134</v>
      </c>
      <c r="F22" s="15" t="s">
        <v>135</v>
      </c>
      <c r="G22" s="19">
        <v>1.45</v>
      </c>
      <c r="H22" s="19">
        <f t="shared" si="1"/>
        <v>2.9</v>
      </c>
      <c r="I22" s="17" t="s">
        <v>136</v>
      </c>
      <c r="J22" s="20" t="s">
        <v>360</v>
      </c>
      <c r="K22" s="17" t="s">
        <v>159</v>
      </c>
    </row>
    <row r="23" spans="1:12" x14ac:dyDescent="0.25">
      <c r="A23" s="14">
        <v>14</v>
      </c>
      <c r="B23" s="15">
        <f>(1*G96)</f>
        <v>1</v>
      </c>
      <c r="C23" s="30" t="s">
        <v>27</v>
      </c>
      <c r="D23" s="30" t="s">
        <v>140</v>
      </c>
      <c r="E23" s="27" t="s">
        <v>137</v>
      </c>
      <c r="F23" s="13" t="s">
        <v>138</v>
      </c>
      <c r="G23" s="28">
        <v>0.72</v>
      </c>
      <c r="H23" s="19">
        <f t="shared" si="1"/>
        <v>0.72</v>
      </c>
      <c r="I23" s="27" t="s">
        <v>139</v>
      </c>
      <c r="J23" s="20"/>
      <c r="K23" s="17" t="s">
        <v>159</v>
      </c>
    </row>
    <row r="24" spans="1:12" x14ac:dyDescent="0.25">
      <c r="A24" s="14"/>
      <c r="B24" s="15"/>
      <c r="C24" s="30" t="s">
        <v>367</v>
      </c>
      <c r="D24" s="25" t="s">
        <v>290</v>
      </c>
      <c r="E24" s="17" t="s">
        <v>288</v>
      </c>
      <c r="F24" s="29" t="s">
        <v>289</v>
      </c>
      <c r="G24" s="19">
        <v>0.42</v>
      </c>
      <c r="H24" s="19">
        <f t="shared" ref="H24" si="2">(B24*G24)</f>
        <v>0</v>
      </c>
      <c r="I24" s="17" t="s">
        <v>141</v>
      </c>
      <c r="J24" s="20" t="s">
        <v>291</v>
      </c>
      <c r="K24" s="17" t="s">
        <v>159</v>
      </c>
    </row>
    <row r="25" spans="1:12" ht="12.65" customHeight="1" x14ac:dyDescent="0.25">
      <c r="A25" s="14">
        <v>15</v>
      </c>
      <c r="B25" s="15">
        <f>(2*G96)</f>
        <v>2</v>
      </c>
      <c r="C25" s="25" t="s">
        <v>366</v>
      </c>
      <c r="D25" s="25"/>
      <c r="E25" s="17"/>
      <c r="F25" s="29"/>
      <c r="G25" s="19">
        <v>0.42</v>
      </c>
      <c r="H25" s="19">
        <f t="shared" si="1"/>
        <v>0.84</v>
      </c>
      <c r="I25" s="17"/>
      <c r="J25" s="20"/>
      <c r="K25" s="17" t="s">
        <v>159</v>
      </c>
    </row>
    <row r="26" spans="1:12" ht="12" customHeight="1" x14ac:dyDescent="0.25">
      <c r="A26" s="14">
        <v>16</v>
      </c>
      <c r="B26" s="15">
        <f>(3*G96)</f>
        <v>3</v>
      </c>
      <c r="C26" s="25" t="s">
        <v>28</v>
      </c>
      <c r="D26" s="25" t="s">
        <v>286</v>
      </c>
      <c r="E26" s="15" t="s">
        <v>284</v>
      </c>
      <c r="F26" s="29" t="s">
        <v>285</v>
      </c>
      <c r="G26" s="19">
        <v>0.26</v>
      </c>
      <c r="H26" s="19">
        <f t="shared" si="1"/>
        <v>0.78</v>
      </c>
      <c r="I26" s="17" t="s">
        <v>152</v>
      </c>
      <c r="J26" s="20" t="s">
        <v>287</v>
      </c>
      <c r="K26" s="17" t="s">
        <v>161</v>
      </c>
    </row>
    <row r="27" spans="1:12" x14ac:dyDescent="0.25">
      <c r="A27" s="14">
        <v>19</v>
      </c>
      <c r="B27" s="15">
        <f>(1*G96)</f>
        <v>1</v>
      </c>
      <c r="C27" s="25" t="s">
        <v>30</v>
      </c>
      <c r="D27" s="17" t="s">
        <v>144</v>
      </c>
      <c r="E27" s="15" t="s">
        <v>142</v>
      </c>
      <c r="F27" s="15" t="s">
        <v>143</v>
      </c>
      <c r="G27" s="19">
        <v>0.46</v>
      </c>
      <c r="H27" s="19">
        <f t="shared" si="1"/>
        <v>0.46</v>
      </c>
      <c r="I27" s="17" t="s">
        <v>145</v>
      </c>
      <c r="J27" s="20"/>
      <c r="K27" s="17" t="s">
        <v>159</v>
      </c>
    </row>
    <row r="28" spans="1:12" x14ac:dyDescent="0.25">
      <c r="A28" s="14">
        <v>20</v>
      </c>
      <c r="B28" s="15">
        <f>(3*G96)</f>
        <v>3</v>
      </c>
      <c r="C28" s="25" t="s">
        <v>31</v>
      </c>
      <c r="D28" s="17" t="s">
        <v>151</v>
      </c>
      <c r="E28" s="22" t="s">
        <v>146</v>
      </c>
      <c r="F28" s="15" t="s">
        <v>147</v>
      </c>
      <c r="G28" s="19">
        <v>0.52</v>
      </c>
      <c r="H28" s="19">
        <f t="shared" ref="H28:H48" si="3">(B28*G28)</f>
        <v>1.56</v>
      </c>
      <c r="I28" s="17" t="s">
        <v>148</v>
      </c>
      <c r="J28" s="20"/>
      <c r="K28" s="17" t="s">
        <v>159</v>
      </c>
    </row>
    <row r="29" spans="1:12" x14ac:dyDescent="0.25">
      <c r="A29" s="14">
        <v>22</v>
      </c>
      <c r="B29" s="15">
        <f>(1*G96)</f>
        <v>1</v>
      </c>
      <c r="C29" s="25" t="s">
        <v>32</v>
      </c>
      <c r="D29" s="17" t="s">
        <v>151</v>
      </c>
      <c r="E29" s="15" t="s">
        <v>149</v>
      </c>
      <c r="F29" s="15" t="s">
        <v>150</v>
      </c>
      <c r="G29" s="19">
        <v>0.52</v>
      </c>
      <c r="H29" s="19">
        <f t="shared" si="3"/>
        <v>0.52</v>
      </c>
      <c r="I29" s="17" t="s">
        <v>148</v>
      </c>
      <c r="J29" s="20"/>
      <c r="K29" s="17" t="s">
        <v>159</v>
      </c>
    </row>
    <row r="30" spans="1:12" x14ac:dyDescent="0.25">
      <c r="A30" s="14">
        <v>23</v>
      </c>
      <c r="B30" s="15">
        <f>(1*G96)</f>
        <v>1</v>
      </c>
      <c r="C30" s="25" t="s">
        <v>33</v>
      </c>
      <c r="D30" s="17" t="s">
        <v>104</v>
      </c>
      <c r="E30" s="15" t="s">
        <v>298</v>
      </c>
      <c r="F30" s="15" t="s">
        <v>299</v>
      </c>
      <c r="G30" s="19">
        <v>0.1</v>
      </c>
      <c r="H30" s="19">
        <f t="shared" si="3"/>
        <v>0.1</v>
      </c>
      <c r="I30" s="17" t="s">
        <v>301</v>
      </c>
      <c r="J30" s="20" t="s">
        <v>302</v>
      </c>
      <c r="K30" s="17" t="s">
        <v>159</v>
      </c>
      <c r="L30" t="s">
        <v>300</v>
      </c>
    </row>
    <row r="31" spans="1:12" x14ac:dyDescent="0.25">
      <c r="A31" s="14">
        <v>24</v>
      </c>
      <c r="B31" s="15">
        <f>(1*G96)</f>
        <v>1</v>
      </c>
      <c r="C31" s="25" t="s">
        <v>34</v>
      </c>
      <c r="D31" s="17" t="s">
        <v>155</v>
      </c>
      <c r="E31" s="15" t="s">
        <v>153</v>
      </c>
      <c r="F31" s="15" t="s">
        <v>154</v>
      </c>
      <c r="G31" s="19">
        <v>0.13</v>
      </c>
      <c r="H31" s="19">
        <f t="shared" si="3"/>
        <v>0.13</v>
      </c>
      <c r="I31" s="17" t="s">
        <v>156</v>
      </c>
      <c r="J31" s="20" t="s">
        <v>157</v>
      </c>
      <c r="K31" s="17" t="s">
        <v>159</v>
      </c>
      <c r="L31" t="s">
        <v>158</v>
      </c>
    </row>
    <row r="32" spans="1:12" x14ac:dyDescent="0.25">
      <c r="A32" s="14">
        <v>25</v>
      </c>
      <c r="B32" s="15">
        <f>(1*G96)</f>
        <v>1</v>
      </c>
      <c r="C32" s="25" t="s">
        <v>35</v>
      </c>
      <c r="D32" s="17" t="s">
        <v>278</v>
      </c>
      <c r="E32" s="15" t="s">
        <v>276</v>
      </c>
      <c r="F32" s="15" t="s">
        <v>277</v>
      </c>
      <c r="G32" s="19">
        <v>0.15</v>
      </c>
      <c r="H32" s="19">
        <f t="shared" si="3"/>
        <v>0.15</v>
      </c>
      <c r="I32" s="17" t="s">
        <v>199</v>
      </c>
      <c r="J32" s="20" t="s">
        <v>157</v>
      </c>
      <c r="K32" s="17" t="s">
        <v>159</v>
      </c>
    </row>
    <row r="33" spans="1:18" x14ac:dyDescent="0.25">
      <c r="A33" s="14">
        <v>26</v>
      </c>
      <c r="B33" s="15">
        <f>(1*G96)</f>
        <v>1</v>
      </c>
      <c r="C33" s="30" t="s">
        <v>279</v>
      </c>
      <c r="D33" s="25" t="s">
        <v>278</v>
      </c>
      <c r="E33" s="25" t="s">
        <v>280</v>
      </c>
      <c r="F33" s="17" t="s">
        <v>281</v>
      </c>
      <c r="G33" s="19">
        <v>0.1</v>
      </c>
      <c r="H33" s="19">
        <f t="shared" si="3"/>
        <v>0.1</v>
      </c>
      <c r="I33" s="17" t="s">
        <v>282</v>
      </c>
      <c r="J33" s="20" t="s">
        <v>157</v>
      </c>
      <c r="K33" s="17" t="s">
        <v>159</v>
      </c>
      <c r="L33" t="s">
        <v>283</v>
      </c>
    </row>
    <row r="34" spans="1:18" x14ac:dyDescent="0.25">
      <c r="A34" s="33">
        <v>29</v>
      </c>
      <c r="B34" s="15">
        <f>(2*G96)</f>
        <v>2</v>
      </c>
      <c r="C34" s="15" t="s">
        <v>36</v>
      </c>
      <c r="D34" s="17" t="s">
        <v>303</v>
      </c>
      <c r="E34" s="17" t="s">
        <v>308</v>
      </c>
      <c r="F34" s="13" t="s">
        <v>309</v>
      </c>
      <c r="G34" s="19">
        <v>0.19</v>
      </c>
      <c r="H34" s="19">
        <f t="shared" si="3"/>
        <v>0.38</v>
      </c>
      <c r="I34" s="17"/>
      <c r="J34" s="20"/>
      <c r="K34" s="17" t="s">
        <v>159</v>
      </c>
      <c r="L34" s="3"/>
      <c r="M34" s="1"/>
      <c r="N34" s="1"/>
    </row>
    <row r="35" spans="1:18" x14ac:dyDescent="0.25">
      <c r="A35" s="34">
        <v>30</v>
      </c>
      <c r="B35" s="15">
        <f>(1*G96)</f>
        <v>1</v>
      </c>
      <c r="C35" s="17" t="s">
        <v>37</v>
      </c>
      <c r="D35" s="17" t="s">
        <v>104</v>
      </c>
      <c r="E35" s="15" t="s">
        <v>311</v>
      </c>
      <c r="F35" s="13" t="s">
        <v>310</v>
      </c>
      <c r="G35" s="19">
        <v>0</v>
      </c>
      <c r="H35" s="19">
        <f t="shared" si="3"/>
        <v>0</v>
      </c>
      <c r="I35" s="15"/>
      <c r="J35" s="20"/>
      <c r="K35" s="17" t="s">
        <v>159</v>
      </c>
      <c r="L35" s="3"/>
      <c r="M35" s="1"/>
      <c r="N35" s="1"/>
    </row>
    <row r="36" spans="1:18" x14ac:dyDescent="0.25">
      <c r="A36" s="33">
        <v>31</v>
      </c>
      <c r="B36" s="15">
        <f>(1*G96)</f>
        <v>1</v>
      </c>
      <c r="C36" s="17" t="s">
        <v>304</v>
      </c>
      <c r="D36" s="17" t="s">
        <v>314</v>
      </c>
      <c r="E36" s="15" t="s">
        <v>312</v>
      </c>
      <c r="F36" s="13" t="s">
        <v>313</v>
      </c>
      <c r="G36" s="19">
        <v>0.38</v>
      </c>
      <c r="H36" s="19">
        <f>(B36*G36)</f>
        <v>0.38</v>
      </c>
      <c r="I36" s="17" t="s">
        <v>306</v>
      </c>
      <c r="J36" s="20"/>
      <c r="K36" s="17" t="s">
        <v>159</v>
      </c>
      <c r="L36" s="3"/>
      <c r="M36" s="1"/>
      <c r="N36" s="1"/>
    </row>
    <row r="37" spans="1:18" x14ac:dyDescent="0.25">
      <c r="A37" s="33">
        <v>32</v>
      </c>
      <c r="B37" s="15">
        <f>(1*G96)</f>
        <v>1</v>
      </c>
      <c r="C37" s="17" t="s">
        <v>305</v>
      </c>
      <c r="D37" s="17" t="s">
        <v>316</v>
      </c>
      <c r="E37" s="15" t="s">
        <v>315</v>
      </c>
      <c r="F37" s="13" t="s">
        <v>317</v>
      </c>
      <c r="G37" s="19">
        <v>0.48</v>
      </c>
      <c r="H37" s="19">
        <f t="shared" si="3"/>
        <v>0.48</v>
      </c>
      <c r="I37" s="17" t="s">
        <v>307</v>
      </c>
      <c r="J37" s="20" t="s">
        <v>318</v>
      </c>
      <c r="K37" s="17" t="s">
        <v>159</v>
      </c>
      <c r="L37" s="3"/>
      <c r="M37" s="1"/>
      <c r="N37" s="1"/>
    </row>
    <row r="38" spans="1:18" x14ac:dyDescent="0.25">
      <c r="A38" s="34">
        <v>33</v>
      </c>
      <c r="B38" s="15">
        <f>(1*G96)</f>
        <v>1</v>
      </c>
      <c r="C38" s="17" t="s">
        <v>38</v>
      </c>
      <c r="D38" s="17" t="s">
        <v>303</v>
      </c>
      <c r="E38" s="15" t="s">
        <v>319</v>
      </c>
      <c r="F38" s="15" t="s">
        <v>320</v>
      </c>
      <c r="G38" s="19">
        <v>0.34</v>
      </c>
      <c r="H38" s="19">
        <f t="shared" si="3"/>
        <v>0.34</v>
      </c>
      <c r="I38" s="17" t="s">
        <v>321</v>
      </c>
      <c r="J38" s="20"/>
      <c r="K38" s="17" t="s">
        <v>159</v>
      </c>
      <c r="L38" s="3"/>
      <c r="M38" s="1"/>
      <c r="N38" s="1"/>
    </row>
    <row r="39" spans="1:18" x14ac:dyDescent="0.25">
      <c r="A39" s="33">
        <v>34</v>
      </c>
      <c r="B39" s="15">
        <f>(1*G96)</f>
        <v>1</v>
      </c>
      <c r="C39" s="17" t="s">
        <v>39</v>
      </c>
      <c r="D39" s="17" t="s">
        <v>213</v>
      </c>
      <c r="E39" s="15" t="s">
        <v>294</v>
      </c>
      <c r="F39" s="15" t="s">
        <v>295</v>
      </c>
      <c r="G39" s="19">
        <v>0.46</v>
      </c>
      <c r="H39" s="19">
        <f t="shared" si="3"/>
        <v>0.46</v>
      </c>
      <c r="I39" s="17" t="s">
        <v>296</v>
      </c>
      <c r="J39" s="20" t="s">
        <v>297</v>
      </c>
      <c r="K39" s="17" t="s">
        <v>159</v>
      </c>
      <c r="L39" s="3"/>
      <c r="M39" s="1"/>
      <c r="N39" s="1"/>
    </row>
    <row r="40" spans="1:18" x14ac:dyDescent="0.25">
      <c r="A40" s="34">
        <v>36</v>
      </c>
      <c r="B40" s="15">
        <f>(1*G96)</f>
        <v>1</v>
      </c>
      <c r="C40" s="27" t="s">
        <v>40</v>
      </c>
      <c r="D40" s="17" t="s">
        <v>325</v>
      </c>
      <c r="E40" s="15" t="s">
        <v>322</v>
      </c>
      <c r="F40" s="17" t="s">
        <v>323</v>
      </c>
      <c r="G40" s="19">
        <v>0.97</v>
      </c>
      <c r="H40" s="19">
        <f t="shared" si="3"/>
        <v>0.97</v>
      </c>
      <c r="I40" s="17" t="s">
        <v>324</v>
      </c>
      <c r="J40" s="20"/>
      <c r="K40" s="17" t="s">
        <v>161</v>
      </c>
      <c r="L40" s="3"/>
      <c r="M40" s="1"/>
      <c r="N40" s="1"/>
    </row>
    <row r="41" spans="1:18" x14ac:dyDescent="0.25">
      <c r="A41" s="33">
        <v>38</v>
      </c>
      <c r="B41" s="15">
        <f>(4*G96)</f>
        <v>4</v>
      </c>
      <c r="C41" s="27" t="s">
        <v>42</v>
      </c>
      <c r="D41" s="27" t="s">
        <v>164</v>
      </c>
      <c r="E41" s="17"/>
      <c r="F41" s="15" t="s">
        <v>166</v>
      </c>
      <c r="G41" s="19">
        <v>1.5</v>
      </c>
      <c r="H41" s="19">
        <f t="shared" si="3"/>
        <v>6</v>
      </c>
      <c r="I41" s="32" t="s">
        <v>167</v>
      </c>
      <c r="J41" s="36" t="s">
        <v>251</v>
      </c>
      <c r="K41" s="17" t="s">
        <v>161</v>
      </c>
      <c r="L41" s="3" t="s">
        <v>165</v>
      </c>
      <c r="M41" s="1"/>
      <c r="N41" s="1"/>
    </row>
    <row r="42" spans="1:18" x14ac:dyDescent="0.25">
      <c r="A42" s="34">
        <v>39</v>
      </c>
      <c r="B42" s="15">
        <f>(7*G96)</f>
        <v>7</v>
      </c>
      <c r="C42" s="27" t="s">
        <v>43</v>
      </c>
      <c r="D42" s="27" t="s">
        <v>84</v>
      </c>
      <c r="E42" s="15" t="s">
        <v>162</v>
      </c>
      <c r="F42" s="15" t="s">
        <v>163</v>
      </c>
      <c r="G42" s="19">
        <v>0.72</v>
      </c>
      <c r="H42" s="19">
        <f t="shared" si="3"/>
        <v>5.04</v>
      </c>
      <c r="I42" s="17" t="s">
        <v>172</v>
      </c>
      <c r="J42" s="17" t="s">
        <v>251</v>
      </c>
      <c r="K42" s="17" t="s">
        <v>161</v>
      </c>
      <c r="L42" s="3"/>
      <c r="M42" s="1"/>
      <c r="N42" s="1"/>
    </row>
    <row r="43" spans="1:18" x14ac:dyDescent="0.25">
      <c r="A43" s="33">
        <v>40</v>
      </c>
      <c r="B43" s="15">
        <f>(4*G96)</f>
        <v>4</v>
      </c>
      <c r="C43" s="17" t="s">
        <v>44</v>
      </c>
      <c r="D43" s="17" t="s">
        <v>181</v>
      </c>
      <c r="E43" s="15" t="s">
        <v>180</v>
      </c>
      <c r="F43" s="15" t="s">
        <v>179</v>
      </c>
      <c r="G43" s="19">
        <v>0.1</v>
      </c>
      <c r="H43" s="19">
        <f t="shared" si="3"/>
        <v>0.4</v>
      </c>
      <c r="I43" s="17" t="s">
        <v>45</v>
      </c>
      <c r="J43" s="20" t="s">
        <v>157</v>
      </c>
      <c r="K43" s="17" t="s">
        <v>159</v>
      </c>
      <c r="L43" s="3" t="s">
        <v>183</v>
      </c>
      <c r="M43" s="1"/>
      <c r="N43" s="1"/>
      <c r="R43" s="2" t="s">
        <v>182</v>
      </c>
    </row>
    <row r="44" spans="1:18" x14ac:dyDescent="0.25">
      <c r="A44" s="33">
        <v>41</v>
      </c>
      <c r="B44" s="15">
        <f>(14*G96)</f>
        <v>14</v>
      </c>
      <c r="C44" s="17" t="s">
        <v>365</v>
      </c>
      <c r="D44" s="17" t="s">
        <v>181</v>
      </c>
      <c r="E44" s="15" t="s">
        <v>184</v>
      </c>
      <c r="F44" s="16" t="s">
        <v>185</v>
      </c>
      <c r="G44" s="19">
        <v>0.1</v>
      </c>
      <c r="H44" s="19">
        <f t="shared" si="3"/>
        <v>1.4000000000000001</v>
      </c>
      <c r="I44" s="17" t="s">
        <v>48</v>
      </c>
      <c r="J44" s="20" t="s">
        <v>157</v>
      </c>
      <c r="K44" s="17" t="s">
        <v>159</v>
      </c>
      <c r="M44" s="1"/>
      <c r="N44" s="1"/>
      <c r="R44" s="2" t="s">
        <v>182</v>
      </c>
    </row>
    <row r="45" spans="1:18" x14ac:dyDescent="0.25">
      <c r="A45" s="33"/>
      <c r="B45" s="15">
        <f>(2*G96)</f>
        <v>2</v>
      </c>
      <c r="C45" s="17" t="s">
        <v>361</v>
      </c>
      <c r="D45" s="17" t="s">
        <v>196</v>
      </c>
      <c r="E45" s="15" t="s">
        <v>363</v>
      </c>
      <c r="F45" s="16" t="s">
        <v>364</v>
      </c>
      <c r="G45" s="19">
        <v>0.08</v>
      </c>
      <c r="H45" s="19">
        <f t="shared" si="3"/>
        <v>0.16</v>
      </c>
      <c r="I45" s="17" t="s">
        <v>362</v>
      </c>
      <c r="J45" s="20" t="s">
        <v>157</v>
      </c>
      <c r="K45" s="17" t="s">
        <v>159</v>
      </c>
      <c r="L45" t="s">
        <v>198</v>
      </c>
      <c r="M45" s="1"/>
      <c r="N45" s="1"/>
      <c r="R45" s="2"/>
    </row>
    <row r="46" spans="1:18" x14ac:dyDescent="0.25">
      <c r="A46" s="34">
        <v>42</v>
      </c>
      <c r="B46" s="15">
        <f>(2*G96)</f>
        <v>2</v>
      </c>
      <c r="C46" s="27" t="s">
        <v>46</v>
      </c>
      <c r="D46" s="17" t="s">
        <v>188</v>
      </c>
      <c r="E46" s="15" t="s">
        <v>187</v>
      </c>
      <c r="F46" s="15" t="s">
        <v>186</v>
      </c>
      <c r="G46" s="19">
        <v>0.1</v>
      </c>
      <c r="H46" s="19">
        <f t="shared" si="3"/>
        <v>0.2</v>
      </c>
      <c r="I46" s="17" t="s">
        <v>47</v>
      </c>
      <c r="J46" s="20" t="s">
        <v>157</v>
      </c>
      <c r="K46" s="17" t="s">
        <v>159</v>
      </c>
      <c r="M46" s="1"/>
      <c r="N46" s="1"/>
    </row>
    <row r="47" spans="1:18" x14ac:dyDescent="0.25">
      <c r="A47" s="33">
        <v>43</v>
      </c>
      <c r="B47" s="15">
        <f>(3*G96)</f>
        <v>3</v>
      </c>
      <c r="C47" s="27" t="s">
        <v>49</v>
      </c>
      <c r="D47" s="17" t="s">
        <v>190</v>
      </c>
      <c r="E47" s="15" t="s">
        <v>191</v>
      </c>
      <c r="F47" s="15" t="s">
        <v>189</v>
      </c>
      <c r="G47" s="19">
        <v>0.1</v>
      </c>
      <c r="H47" s="19">
        <f t="shared" si="3"/>
        <v>0.30000000000000004</v>
      </c>
      <c r="I47" s="17" t="s">
        <v>192</v>
      </c>
      <c r="J47" s="20" t="s">
        <v>157</v>
      </c>
      <c r="K47" s="17" t="s">
        <v>159</v>
      </c>
      <c r="L47" t="s">
        <v>193</v>
      </c>
      <c r="M47" s="1"/>
      <c r="N47" s="1"/>
    </row>
    <row r="48" spans="1:18" x14ac:dyDescent="0.25">
      <c r="A48" s="33">
        <v>44</v>
      </c>
      <c r="B48" s="15">
        <f>(1*G96)</f>
        <v>1</v>
      </c>
      <c r="C48" s="17" t="s">
        <v>50</v>
      </c>
      <c r="D48" s="17" t="s">
        <v>196</v>
      </c>
      <c r="E48" s="15" t="s">
        <v>197</v>
      </c>
      <c r="F48" s="15" t="s">
        <v>195</v>
      </c>
      <c r="G48" s="19">
        <v>0.08</v>
      </c>
      <c r="H48" s="19">
        <f t="shared" si="3"/>
        <v>0.08</v>
      </c>
      <c r="I48" s="17" t="s">
        <v>51</v>
      </c>
      <c r="J48" s="20" t="s">
        <v>157</v>
      </c>
      <c r="K48" s="17" t="s">
        <v>159</v>
      </c>
      <c r="L48" t="s">
        <v>198</v>
      </c>
      <c r="M48" s="1"/>
      <c r="N48" s="1"/>
    </row>
    <row r="49" spans="1:18" x14ac:dyDescent="0.25">
      <c r="A49" s="34">
        <v>45</v>
      </c>
      <c r="B49" s="15">
        <f>(5*G96)</f>
        <v>5</v>
      </c>
      <c r="C49" s="17" t="s">
        <v>52</v>
      </c>
      <c r="D49" s="17" t="s">
        <v>181</v>
      </c>
      <c r="E49" s="15" t="s">
        <v>200</v>
      </c>
      <c r="F49" s="15" t="s">
        <v>201</v>
      </c>
      <c r="G49" s="19">
        <v>0.1</v>
      </c>
      <c r="H49" s="19">
        <f t="shared" ref="H49:H87" si="4">(B49*G49)</f>
        <v>0.5</v>
      </c>
      <c r="I49" s="17" t="s">
        <v>53</v>
      </c>
      <c r="J49" s="20" t="s">
        <v>157</v>
      </c>
      <c r="K49" s="17" t="s">
        <v>159</v>
      </c>
      <c r="L49" s="3" t="s">
        <v>183</v>
      </c>
      <c r="R49" s="2" t="s">
        <v>182</v>
      </c>
    </row>
    <row r="50" spans="1:18" x14ac:dyDescent="0.25">
      <c r="A50" s="33">
        <v>46</v>
      </c>
      <c r="B50" s="15">
        <f>(1*G96)</f>
        <v>1</v>
      </c>
      <c r="C50" s="17" t="s">
        <v>356</v>
      </c>
      <c r="D50" s="17" t="s">
        <v>196</v>
      </c>
      <c r="E50" s="17" t="s">
        <v>202</v>
      </c>
      <c r="F50" s="15" t="s">
        <v>203</v>
      </c>
      <c r="G50" s="19">
        <v>0.08</v>
      </c>
      <c r="H50" s="19">
        <f t="shared" si="4"/>
        <v>0.08</v>
      </c>
      <c r="I50" s="17" t="s">
        <v>54</v>
      </c>
      <c r="J50" s="20" t="s">
        <v>157</v>
      </c>
      <c r="K50" s="17" t="s">
        <v>159</v>
      </c>
      <c r="L50" s="3" t="s">
        <v>198</v>
      </c>
    </row>
    <row r="51" spans="1:18" x14ac:dyDescent="0.25">
      <c r="A51" s="33">
        <v>47</v>
      </c>
      <c r="B51" s="15">
        <f>(2*G96)</f>
        <v>2</v>
      </c>
      <c r="C51" s="17" t="s">
        <v>56</v>
      </c>
      <c r="D51" s="17" t="s">
        <v>181</v>
      </c>
      <c r="E51" s="17" t="s">
        <v>204</v>
      </c>
      <c r="F51" s="15" t="s">
        <v>205</v>
      </c>
      <c r="G51" s="19">
        <v>0.1</v>
      </c>
      <c r="H51" s="19">
        <f t="shared" si="4"/>
        <v>0.2</v>
      </c>
      <c r="I51" s="17" t="s">
        <v>55</v>
      </c>
      <c r="J51" s="20" t="s">
        <v>157</v>
      </c>
      <c r="K51" s="17" t="s">
        <v>159</v>
      </c>
      <c r="L51" s="31" t="s">
        <v>206</v>
      </c>
    </row>
    <row r="52" spans="1:18" x14ac:dyDescent="0.25">
      <c r="A52" s="34">
        <v>48</v>
      </c>
      <c r="B52" s="15">
        <f>(1*G96)</f>
        <v>1</v>
      </c>
      <c r="C52" s="17" t="s">
        <v>57</v>
      </c>
      <c r="D52" s="17" t="s">
        <v>181</v>
      </c>
      <c r="E52" s="15" t="s">
        <v>207</v>
      </c>
      <c r="F52" s="15" t="s">
        <v>208</v>
      </c>
      <c r="G52" s="19">
        <v>0.1</v>
      </c>
      <c r="H52" s="19">
        <f t="shared" si="4"/>
        <v>0.1</v>
      </c>
      <c r="I52" s="17" t="s">
        <v>58</v>
      </c>
      <c r="J52" s="20" t="s">
        <v>157</v>
      </c>
      <c r="K52" s="17" t="s">
        <v>159</v>
      </c>
      <c r="L52" s="3" t="s">
        <v>183</v>
      </c>
    </row>
    <row r="53" spans="1:18" x14ac:dyDescent="0.25">
      <c r="A53" s="33">
        <v>49</v>
      </c>
      <c r="B53" s="15">
        <f>(2*G96)</f>
        <v>2</v>
      </c>
      <c r="C53" s="17" t="s">
        <v>59</v>
      </c>
      <c r="D53" s="17" t="s">
        <v>181</v>
      </c>
      <c r="E53" s="15" t="s">
        <v>210</v>
      </c>
      <c r="F53" s="15" t="s">
        <v>209</v>
      </c>
      <c r="G53" s="19">
        <v>0.1</v>
      </c>
      <c r="H53" s="19">
        <f t="shared" si="4"/>
        <v>0.2</v>
      </c>
      <c r="I53" s="17" t="s">
        <v>60</v>
      </c>
      <c r="J53" s="20" t="s">
        <v>157</v>
      </c>
      <c r="K53" s="17" t="s">
        <v>159</v>
      </c>
      <c r="L53" s="3" t="s">
        <v>183</v>
      </c>
    </row>
    <row r="54" spans="1:18" x14ac:dyDescent="0.25">
      <c r="A54" s="33">
        <v>50</v>
      </c>
      <c r="B54" s="15">
        <f>(1*G96)</f>
        <v>1</v>
      </c>
      <c r="C54" s="17" t="s">
        <v>61</v>
      </c>
      <c r="D54" s="25" t="s">
        <v>213</v>
      </c>
      <c r="E54" s="25" t="s">
        <v>211</v>
      </c>
      <c r="F54" s="17" t="s">
        <v>212</v>
      </c>
      <c r="G54" s="19">
        <v>0.1</v>
      </c>
      <c r="H54" s="19">
        <f t="shared" si="4"/>
        <v>0.1</v>
      </c>
      <c r="I54" s="17" t="s">
        <v>62</v>
      </c>
      <c r="J54" s="20" t="s">
        <v>157</v>
      </c>
      <c r="K54" s="17" t="s">
        <v>159</v>
      </c>
      <c r="L54" t="s">
        <v>214</v>
      </c>
    </row>
    <row r="55" spans="1:18" x14ac:dyDescent="0.25">
      <c r="A55" s="34">
        <v>51</v>
      </c>
      <c r="B55" s="15">
        <f>(1*G96)</f>
        <v>1</v>
      </c>
      <c r="C55" s="17" t="s">
        <v>63</v>
      </c>
      <c r="D55" s="17" t="s">
        <v>181</v>
      </c>
      <c r="E55" s="15" t="s">
        <v>215</v>
      </c>
      <c r="F55" s="15" t="s">
        <v>216</v>
      </c>
      <c r="G55" s="19">
        <v>0.1</v>
      </c>
      <c r="H55" s="19">
        <f t="shared" si="4"/>
        <v>0.1</v>
      </c>
      <c r="I55" s="17" t="s">
        <v>64</v>
      </c>
      <c r="J55" s="20" t="s">
        <v>157</v>
      </c>
      <c r="K55" s="17" t="s">
        <v>159</v>
      </c>
      <c r="L55" s="3" t="s">
        <v>183</v>
      </c>
    </row>
    <row r="56" spans="1:18" x14ac:dyDescent="0.25">
      <c r="A56" s="33">
        <v>52</v>
      </c>
      <c r="B56" s="15">
        <f>(1*G96)</f>
        <v>1</v>
      </c>
      <c r="C56" s="17" t="s">
        <v>65</v>
      </c>
      <c r="D56" s="17" t="s">
        <v>218</v>
      </c>
      <c r="E56" s="15" t="s">
        <v>217</v>
      </c>
      <c r="F56" s="15" t="s">
        <v>219</v>
      </c>
      <c r="G56" s="19">
        <v>0.09</v>
      </c>
      <c r="H56" s="19">
        <f t="shared" si="4"/>
        <v>0.09</v>
      </c>
      <c r="I56" s="17" t="s">
        <v>66</v>
      </c>
      <c r="J56" s="20" t="s">
        <v>157</v>
      </c>
      <c r="K56" s="17" t="s">
        <v>159</v>
      </c>
      <c r="L56" s="3" t="s">
        <v>220</v>
      </c>
    </row>
    <row r="57" spans="1:18" x14ac:dyDescent="0.25">
      <c r="A57" s="33">
        <v>53</v>
      </c>
      <c r="B57" s="15">
        <f>(8*G96)</f>
        <v>8</v>
      </c>
      <c r="C57" s="17" t="s">
        <v>368</v>
      </c>
      <c r="D57" s="20" t="s">
        <v>221</v>
      </c>
      <c r="E57" s="21" t="s">
        <v>224</v>
      </c>
      <c r="F57" s="21" t="s">
        <v>225</v>
      </c>
      <c r="G57" s="19">
        <v>0.08</v>
      </c>
      <c r="H57" s="19">
        <f t="shared" si="4"/>
        <v>0.64</v>
      </c>
      <c r="I57" s="17" t="s">
        <v>68</v>
      </c>
      <c r="J57" s="20" t="s">
        <v>157</v>
      </c>
      <c r="K57" s="17" t="s">
        <v>159</v>
      </c>
      <c r="L57" s="3"/>
    </row>
    <row r="58" spans="1:18" x14ac:dyDescent="0.25">
      <c r="A58" s="34">
        <v>54</v>
      </c>
      <c r="B58" s="15">
        <f>(1*G96)</f>
        <v>1</v>
      </c>
      <c r="C58" s="17" t="s">
        <v>67</v>
      </c>
      <c r="D58" s="20" t="s">
        <v>233</v>
      </c>
      <c r="E58" s="20" t="s">
        <v>231</v>
      </c>
      <c r="F58" s="21" t="s">
        <v>232</v>
      </c>
      <c r="G58" s="19">
        <v>0.1</v>
      </c>
      <c r="H58" s="19">
        <f t="shared" si="4"/>
        <v>0.1</v>
      </c>
      <c r="I58" s="17" t="s">
        <v>69</v>
      </c>
      <c r="J58" s="20" t="s">
        <v>157</v>
      </c>
      <c r="K58" s="17" t="s">
        <v>159</v>
      </c>
      <c r="L58" s="3" t="s">
        <v>234</v>
      </c>
    </row>
    <row r="59" spans="1:18" x14ac:dyDescent="0.25">
      <c r="A59" s="33">
        <v>55</v>
      </c>
      <c r="B59" s="15">
        <f>(8*G96)</f>
        <v>8</v>
      </c>
      <c r="C59" s="17" t="s">
        <v>369</v>
      </c>
      <c r="D59" s="20" t="s">
        <v>221</v>
      </c>
      <c r="E59" s="21" t="s">
        <v>223</v>
      </c>
      <c r="F59" s="21" t="s">
        <v>222</v>
      </c>
      <c r="G59" s="19">
        <v>0.04</v>
      </c>
      <c r="H59" s="19">
        <f t="shared" si="4"/>
        <v>0.32</v>
      </c>
      <c r="I59" s="17" t="s">
        <v>230</v>
      </c>
      <c r="J59" s="20" t="s">
        <v>157</v>
      </c>
      <c r="K59" s="17" t="s">
        <v>159</v>
      </c>
      <c r="L59" s="3"/>
    </row>
    <row r="60" spans="1:18" x14ac:dyDescent="0.25">
      <c r="A60" s="33">
        <v>56</v>
      </c>
      <c r="B60" s="15">
        <f>(1*G96)</f>
        <v>1</v>
      </c>
      <c r="C60" s="32" t="s">
        <v>226</v>
      </c>
      <c r="D60" s="20" t="s">
        <v>221</v>
      </c>
      <c r="E60" s="21" t="s">
        <v>227</v>
      </c>
      <c r="F60" s="21" t="s">
        <v>228</v>
      </c>
      <c r="G60" s="19">
        <v>0.02</v>
      </c>
      <c r="H60" s="19">
        <f t="shared" si="4"/>
        <v>0.02</v>
      </c>
      <c r="I60" s="17" t="s">
        <v>70</v>
      </c>
      <c r="J60" s="20" t="s">
        <v>177</v>
      </c>
      <c r="K60" s="17" t="s">
        <v>159</v>
      </c>
      <c r="L60" s="3" t="s">
        <v>229</v>
      </c>
    </row>
    <row r="61" spans="1:18" x14ac:dyDescent="0.25">
      <c r="A61" s="34">
        <v>57</v>
      </c>
      <c r="B61" s="15">
        <f>(1*G96)</f>
        <v>1</v>
      </c>
      <c r="C61" s="17" t="s">
        <v>71</v>
      </c>
      <c r="D61" s="20" t="s">
        <v>221</v>
      </c>
      <c r="E61" s="21" t="s">
        <v>236</v>
      </c>
      <c r="F61" s="21" t="s">
        <v>237</v>
      </c>
      <c r="G61" s="19">
        <v>0.04</v>
      </c>
      <c r="H61" s="19">
        <f t="shared" si="4"/>
        <v>0.04</v>
      </c>
      <c r="I61" s="17" t="s">
        <v>235</v>
      </c>
      <c r="J61" s="20" t="s">
        <v>157</v>
      </c>
      <c r="K61" s="17" t="s">
        <v>159</v>
      </c>
      <c r="L61" s="3" t="s">
        <v>238</v>
      </c>
    </row>
    <row r="62" spans="1:18" x14ac:dyDescent="0.25">
      <c r="A62" s="33">
        <v>58</v>
      </c>
      <c r="B62" s="15">
        <f>(1*G96)</f>
        <v>1</v>
      </c>
      <c r="C62" s="17" t="s">
        <v>72</v>
      </c>
      <c r="D62" s="20" t="s">
        <v>233</v>
      </c>
      <c r="E62" s="21" t="s">
        <v>239</v>
      </c>
      <c r="F62" s="21" t="s">
        <v>240</v>
      </c>
      <c r="G62" s="19">
        <v>0.11</v>
      </c>
      <c r="H62" s="19">
        <f t="shared" si="4"/>
        <v>0.11</v>
      </c>
      <c r="I62" s="17" t="s">
        <v>75</v>
      </c>
      <c r="J62" s="20" t="s">
        <v>157</v>
      </c>
      <c r="K62" s="17" t="s">
        <v>159</v>
      </c>
      <c r="L62" s="3"/>
    </row>
    <row r="63" spans="1:18" x14ac:dyDescent="0.25">
      <c r="A63" s="33">
        <v>59</v>
      </c>
      <c r="B63" s="15">
        <f>(2*G96)</f>
        <v>2</v>
      </c>
      <c r="C63" s="17" t="s">
        <v>73</v>
      </c>
      <c r="D63" s="20" t="s">
        <v>242</v>
      </c>
      <c r="E63" s="21" t="s">
        <v>350</v>
      </c>
      <c r="F63" s="21" t="s">
        <v>351</v>
      </c>
      <c r="G63" s="19">
        <v>0.2</v>
      </c>
      <c r="H63" s="19">
        <f t="shared" si="4"/>
        <v>0.4</v>
      </c>
      <c r="I63" s="17" t="s">
        <v>74</v>
      </c>
      <c r="J63" s="20" t="s">
        <v>157</v>
      </c>
      <c r="K63" s="17" t="s">
        <v>159</v>
      </c>
      <c r="L63" s="3" t="s">
        <v>241</v>
      </c>
    </row>
    <row r="64" spans="1:18" x14ac:dyDescent="0.25">
      <c r="A64" s="34">
        <v>60</v>
      </c>
      <c r="B64" s="15">
        <f>(2*G96)</f>
        <v>2</v>
      </c>
      <c r="C64" s="17" t="s">
        <v>80</v>
      </c>
      <c r="D64" s="20" t="s">
        <v>233</v>
      </c>
      <c r="E64" s="21" t="s">
        <v>243</v>
      </c>
      <c r="F64" s="21" t="s">
        <v>244</v>
      </c>
      <c r="G64" s="19">
        <v>0.5</v>
      </c>
      <c r="H64" s="19">
        <f t="shared" si="4"/>
        <v>1</v>
      </c>
      <c r="I64" s="17" t="s">
        <v>76</v>
      </c>
      <c r="J64" s="20" t="s">
        <v>176</v>
      </c>
      <c r="K64" s="17" t="s">
        <v>159</v>
      </c>
      <c r="L64" s="3"/>
    </row>
    <row r="65" spans="1:18" x14ac:dyDescent="0.25">
      <c r="A65" s="33">
        <v>61</v>
      </c>
      <c r="B65" s="15">
        <f>(2*G96)</f>
        <v>2</v>
      </c>
      <c r="C65" s="17" t="s">
        <v>77</v>
      </c>
      <c r="D65" s="20" t="s">
        <v>242</v>
      </c>
      <c r="E65" s="21" t="s">
        <v>245</v>
      </c>
      <c r="F65" s="21" t="s">
        <v>246</v>
      </c>
      <c r="G65" s="19">
        <v>0.5</v>
      </c>
      <c r="H65" s="19">
        <f t="shared" si="4"/>
        <v>1</v>
      </c>
      <c r="I65" s="17" t="s">
        <v>78</v>
      </c>
      <c r="J65" s="20" t="s">
        <v>176</v>
      </c>
      <c r="K65" s="17" t="s">
        <v>159</v>
      </c>
      <c r="L65" s="3" t="s">
        <v>241</v>
      </c>
    </row>
    <row r="66" spans="1:18" x14ac:dyDescent="0.25">
      <c r="A66" s="33">
        <v>62</v>
      </c>
      <c r="B66" s="15">
        <v>2</v>
      </c>
      <c r="C66" s="17" t="s">
        <v>370</v>
      </c>
      <c r="D66" s="20" t="s">
        <v>316</v>
      </c>
      <c r="E66" s="21" t="s">
        <v>374</v>
      </c>
      <c r="F66" s="21" t="s">
        <v>373</v>
      </c>
      <c r="G66" s="19">
        <v>0.43</v>
      </c>
      <c r="H66" s="19">
        <f t="shared" si="4"/>
        <v>0.86</v>
      </c>
      <c r="I66" s="17" t="s">
        <v>372</v>
      </c>
      <c r="J66" s="20" t="s">
        <v>176</v>
      </c>
      <c r="K66" s="17" t="s">
        <v>159</v>
      </c>
      <c r="L66" s="3"/>
    </row>
    <row r="67" spans="1:18" x14ac:dyDescent="0.25">
      <c r="A67" s="34">
        <v>63</v>
      </c>
      <c r="B67" s="15">
        <v>1</v>
      </c>
      <c r="C67" s="17" t="s">
        <v>371</v>
      </c>
      <c r="D67" s="20" t="s">
        <v>249</v>
      </c>
      <c r="E67" s="21" t="s">
        <v>247</v>
      </c>
      <c r="F67" s="21" t="s">
        <v>248</v>
      </c>
      <c r="G67" s="19">
        <v>0.1</v>
      </c>
      <c r="H67" s="19">
        <f t="shared" si="4"/>
        <v>0.1</v>
      </c>
      <c r="I67" s="17" t="s">
        <v>79</v>
      </c>
      <c r="J67" s="20" t="s">
        <v>176</v>
      </c>
      <c r="K67" s="17" t="s">
        <v>159</v>
      </c>
      <c r="L67" s="3" t="s">
        <v>250</v>
      </c>
    </row>
    <row r="68" spans="1:18" x14ac:dyDescent="0.25">
      <c r="A68" s="33">
        <v>64</v>
      </c>
      <c r="B68" s="15">
        <f>(7*G96)</f>
        <v>7</v>
      </c>
      <c r="C68" s="17"/>
      <c r="D68" s="17" t="s">
        <v>84</v>
      </c>
      <c r="E68" s="15" t="s">
        <v>169</v>
      </c>
      <c r="F68" s="15" t="s">
        <v>168</v>
      </c>
      <c r="G68" s="19">
        <v>0.31</v>
      </c>
      <c r="H68" s="19">
        <f t="shared" si="4"/>
        <v>2.17</v>
      </c>
      <c r="I68" s="17" t="s">
        <v>171</v>
      </c>
      <c r="J68" s="20"/>
      <c r="K68" s="17"/>
      <c r="L68" s="3" t="s">
        <v>170</v>
      </c>
    </row>
    <row r="69" spans="1:18" x14ac:dyDescent="0.25">
      <c r="A69" s="33">
        <v>65</v>
      </c>
      <c r="B69" s="15">
        <f>(14*G96)</f>
        <v>14</v>
      </c>
      <c r="C69" s="17"/>
      <c r="D69" s="17" t="s">
        <v>84</v>
      </c>
      <c r="E69" s="15">
        <v>1722533123</v>
      </c>
      <c r="F69" s="15" t="s">
        <v>175</v>
      </c>
      <c r="G69" s="19">
        <v>0.152</v>
      </c>
      <c r="H69" s="19">
        <f t="shared" si="4"/>
        <v>2.1280000000000001</v>
      </c>
      <c r="I69" s="17" t="s">
        <v>173</v>
      </c>
      <c r="J69" s="20"/>
      <c r="K69" s="17"/>
      <c r="L69" s="3" t="s">
        <v>174</v>
      </c>
      <c r="R69" s="2" t="s">
        <v>160</v>
      </c>
    </row>
    <row r="70" spans="1:18" x14ac:dyDescent="0.25">
      <c r="A70" s="37"/>
      <c r="B70" s="37"/>
      <c r="C70" s="38"/>
      <c r="D70" s="38"/>
      <c r="E70" s="37"/>
      <c r="F70" s="37"/>
      <c r="G70" s="39"/>
      <c r="H70" s="39"/>
      <c r="I70" s="38"/>
      <c r="J70" s="40"/>
      <c r="K70" s="37"/>
      <c r="L70" s="3"/>
    </row>
    <row r="71" spans="1:18" x14ac:dyDescent="0.25">
      <c r="A71" s="35">
        <v>1</v>
      </c>
      <c r="B71" s="15">
        <f>(1*G96)</f>
        <v>1</v>
      </c>
      <c r="C71" s="17" t="s">
        <v>15</v>
      </c>
      <c r="D71" s="17" t="s">
        <v>117</v>
      </c>
      <c r="E71" s="17" t="s">
        <v>25</v>
      </c>
      <c r="F71" s="15" t="s">
        <v>128</v>
      </c>
      <c r="G71" s="19">
        <v>1.4</v>
      </c>
      <c r="H71" s="19">
        <f t="shared" si="4"/>
        <v>1.4</v>
      </c>
      <c r="I71" s="17" t="s">
        <v>133</v>
      </c>
      <c r="J71" s="20" t="s">
        <v>252</v>
      </c>
      <c r="K71" s="17" t="s">
        <v>159</v>
      </c>
      <c r="L71" s="3"/>
    </row>
    <row r="72" spans="1:18" ht="12" customHeight="1" x14ac:dyDescent="0.25">
      <c r="A72" s="35">
        <v>2</v>
      </c>
      <c r="B72" s="15">
        <f>(1*G96)</f>
        <v>1</v>
      </c>
      <c r="C72" s="17" t="s">
        <v>86</v>
      </c>
      <c r="D72" s="17" t="s">
        <v>338</v>
      </c>
      <c r="E72" s="17" t="s">
        <v>334</v>
      </c>
      <c r="F72" s="15" t="s">
        <v>335</v>
      </c>
      <c r="G72" s="19">
        <v>0.64</v>
      </c>
      <c r="H72" s="19">
        <f t="shared" si="4"/>
        <v>0.64</v>
      </c>
      <c r="I72" s="17" t="s">
        <v>336</v>
      </c>
      <c r="J72" s="20" t="s">
        <v>337</v>
      </c>
      <c r="K72" s="17" t="s">
        <v>159</v>
      </c>
      <c r="L72" s="3"/>
    </row>
    <row r="73" spans="1:18" x14ac:dyDescent="0.25">
      <c r="A73" s="35">
        <v>3</v>
      </c>
      <c r="B73" s="15">
        <f>(1*G96)</f>
        <v>1</v>
      </c>
      <c r="C73" s="17" t="s">
        <v>14</v>
      </c>
      <c r="D73" s="17" t="s">
        <v>108</v>
      </c>
      <c r="E73" s="17" t="s">
        <v>330</v>
      </c>
      <c r="F73" s="15" t="s">
        <v>331</v>
      </c>
      <c r="G73" s="19">
        <v>1.24</v>
      </c>
      <c r="H73" s="19">
        <f t="shared" si="4"/>
        <v>1.24</v>
      </c>
      <c r="I73" s="17" t="s">
        <v>332</v>
      </c>
      <c r="J73" s="20" t="s">
        <v>333</v>
      </c>
      <c r="K73" s="17" t="s">
        <v>159</v>
      </c>
      <c r="L73" s="3"/>
    </row>
    <row r="74" spans="1:18" x14ac:dyDescent="0.25">
      <c r="A74" s="35">
        <v>4</v>
      </c>
      <c r="B74" s="15">
        <f>(1*G96)</f>
        <v>1</v>
      </c>
      <c r="C74" s="17" t="s">
        <v>87</v>
      </c>
      <c r="D74" s="25" t="s">
        <v>116</v>
      </c>
      <c r="E74" s="25" t="s">
        <v>24</v>
      </c>
      <c r="F74" s="17" t="s">
        <v>113</v>
      </c>
      <c r="G74" s="19">
        <v>5.66</v>
      </c>
      <c r="H74" s="19">
        <f>(B74*G74)</f>
        <v>5.66</v>
      </c>
      <c r="I74" s="17" t="s">
        <v>123</v>
      </c>
      <c r="J74" s="20" t="s">
        <v>326</v>
      </c>
      <c r="K74" s="17" t="s">
        <v>159</v>
      </c>
      <c r="L74" s="3"/>
    </row>
    <row r="75" spans="1:18" x14ac:dyDescent="0.25">
      <c r="A75" s="35">
        <v>5</v>
      </c>
      <c r="B75" s="15">
        <f>(1*G96)</f>
        <v>1</v>
      </c>
      <c r="C75" s="17" t="s">
        <v>17</v>
      </c>
      <c r="D75" s="17" t="s">
        <v>292</v>
      </c>
      <c r="E75" s="17" t="s">
        <v>352</v>
      </c>
      <c r="F75" s="15" t="s">
        <v>353</v>
      </c>
      <c r="G75" s="19">
        <v>2.84</v>
      </c>
      <c r="H75" s="19">
        <f t="shared" si="4"/>
        <v>2.84</v>
      </c>
      <c r="I75" s="17" t="s">
        <v>253</v>
      </c>
      <c r="J75" s="20" t="s">
        <v>254</v>
      </c>
      <c r="K75" s="17" t="s">
        <v>159</v>
      </c>
      <c r="L75" s="3"/>
      <c r="R75" s="2" t="s">
        <v>160</v>
      </c>
    </row>
    <row r="76" spans="1:18" x14ac:dyDescent="0.25">
      <c r="A76" s="35">
        <v>6</v>
      </c>
      <c r="B76" s="15">
        <f>(1*G96)</f>
        <v>1</v>
      </c>
      <c r="C76" s="17" t="s">
        <v>88</v>
      </c>
      <c r="D76" s="17" t="s">
        <v>293</v>
      </c>
      <c r="E76" s="17" t="s">
        <v>89</v>
      </c>
      <c r="F76" s="15" t="s">
        <v>255</v>
      </c>
      <c r="G76" s="19">
        <v>0.86</v>
      </c>
      <c r="H76" s="19">
        <f t="shared" si="4"/>
        <v>0.86</v>
      </c>
      <c r="I76" s="17" t="s">
        <v>256</v>
      </c>
      <c r="J76" s="20" t="s">
        <v>257</v>
      </c>
      <c r="K76" s="17" t="s">
        <v>159</v>
      </c>
      <c r="L76" s="3"/>
    </row>
    <row r="77" spans="1:18" x14ac:dyDescent="0.25">
      <c r="A77" s="35">
        <v>7</v>
      </c>
      <c r="B77" s="15">
        <f>(1*G96)</f>
        <v>1</v>
      </c>
      <c r="C77" s="17" t="s">
        <v>34</v>
      </c>
      <c r="D77" s="17" t="s">
        <v>278</v>
      </c>
      <c r="E77" s="15" t="s">
        <v>276</v>
      </c>
      <c r="F77" s="15" t="s">
        <v>277</v>
      </c>
      <c r="G77" s="19">
        <v>0.15</v>
      </c>
      <c r="H77" s="19">
        <f t="shared" si="4"/>
        <v>0.15</v>
      </c>
      <c r="I77" s="17" t="s">
        <v>199</v>
      </c>
      <c r="J77" s="20" t="s">
        <v>157</v>
      </c>
      <c r="K77" s="17" t="s">
        <v>159</v>
      </c>
      <c r="L77" s="3"/>
    </row>
    <row r="78" spans="1:18" x14ac:dyDescent="0.25">
      <c r="A78" s="35">
        <v>8</v>
      </c>
      <c r="B78" s="15">
        <f>(1*G96)</f>
        <v>1</v>
      </c>
      <c r="C78" s="17" t="s">
        <v>40</v>
      </c>
      <c r="D78" s="17" t="s">
        <v>84</v>
      </c>
      <c r="E78" s="17" t="s">
        <v>91</v>
      </c>
      <c r="F78" s="15" t="s">
        <v>258</v>
      </c>
      <c r="G78" s="19">
        <v>0.67</v>
      </c>
      <c r="H78" s="19">
        <f t="shared" si="4"/>
        <v>0.67</v>
      </c>
      <c r="I78" s="17" t="s">
        <v>90</v>
      </c>
      <c r="J78" s="20" t="s">
        <v>251</v>
      </c>
      <c r="K78" s="17" t="s">
        <v>161</v>
      </c>
      <c r="L78" s="3"/>
    </row>
    <row r="79" spans="1:18" x14ac:dyDescent="0.25">
      <c r="A79" s="35">
        <v>9</v>
      </c>
      <c r="B79" s="15">
        <f>(1*G96)</f>
        <v>1</v>
      </c>
      <c r="C79" s="17" t="s">
        <v>41</v>
      </c>
      <c r="D79" s="17"/>
      <c r="E79" s="15"/>
      <c r="F79" s="15"/>
      <c r="G79" s="19"/>
      <c r="H79" s="19">
        <f t="shared" si="4"/>
        <v>0</v>
      </c>
      <c r="I79" s="17"/>
      <c r="J79" s="20"/>
      <c r="K79" s="15"/>
      <c r="L79" s="3"/>
    </row>
    <row r="80" spans="1:18" x14ac:dyDescent="0.25">
      <c r="A80" s="35">
        <v>10</v>
      </c>
      <c r="B80" s="15">
        <f>(1*G96)</f>
        <v>1</v>
      </c>
      <c r="C80" s="17" t="s">
        <v>83</v>
      </c>
      <c r="D80" s="17"/>
      <c r="F80" s="15"/>
      <c r="G80" s="19"/>
      <c r="H80" s="19">
        <f t="shared" si="4"/>
        <v>0</v>
      </c>
      <c r="J80" s="20"/>
      <c r="K80" s="15"/>
      <c r="L80" s="3"/>
    </row>
    <row r="81" spans="1:18" x14ac:dyDescent="0.25">
      <c r="A81" s="35">
        <v>11</v>
      </c>
      <c r="B81" s="15">
        <f>(1*G96)</f>
        <v>1</v>
      </c>
      <c r="C81" s="17" t="s">
        <v>92</v>
      </c>
      <c r="D81" s="17" t="s">
        <v>181</v>
      </c>
      <c r="E81" s="15" t="s">
        <v>268</v>
      </c>
      <c r="F81" s="15" t="s">
        <v>269</v>
      </c>
      <c r="G81" s="19">
        <v>0.1</v>
      </c>
      <c r="H81" s="19">
        <f t="shared" si="4"/>
        <v>0.1</v>
      </c>
      <c r="I81" s="17" t="s">
        <v>93</v>
      </c>
      <c r="J81" s="20" t="s">
        <v>177</v>
      </c>
      <c r="K81" s="17" t="s">
        <v>159</v>
      </c>
      <c r="L81" s="3"/>
    </row>
    <row r="82" spans="1:18" x14ac:dyDescent="0.25">
      <c r="A82" s="35">
        <v>12</v>
      </c>
      <c r="B82" s="15">
        <f>(1*G96)</f>
        <v>1</v>
      </c>
      <c r="C82" s="17" t="s">
        <v>94</v>
      </c>
      <c r="D82" s="17" t="s">
        <v>188</v>
      </c>
      <c r="E82" s="15" t="s">
        <v>262</v>
      </c>
      <c r="F82" s="15" t="s">
        <v>263</v>
      </c>
      <c r="G82" s="19">
        <v>0.1</v>
      </c>
      <c r="H82" s="19">
        <f t="shared" si="4"/>
        <v>0.1</v>
      </c>
      <c r="I82" s="17" t="s">
        <v>95</v>
      </c>
      <c r="J82" s="20" t="s">
        <v>177</v>
      </c>
      <c r="K82" s="17" t="s">
        <v>159</v>
      </c>
      <c r="L82" s="3"/>
    </row>
    <row r="83" spans="1:18" x14ac:dyDescent="0.25">
      <c r="A83" s="35">
        <v>13</v>
      </c>
      <c r="B83" s="15">
        <f>(3*G96)</f>
        <v>3</v>
      </c>
      <c r="C83" s="17" t="s">
        <v>328</v>
      </c>
      <c r="D83" s="17" t="s">
        <v>196</v>
      </c>
      <c r="E83" s="15" t="s">
        <v>265</v>
      </c>
      <c r="F83" s="15" t="s">
        <v>264</v>
      </c>
      <c r="G83" s="19">
        <v>0.1</v>
      </c>
      <c r="H83" s="19">
        <f t="shared" si="4"/>
        <v>0.30000000000000004</v>
      </c>
      <c r="I83" s="17" t="s">
        <v>96</v>
      </c>
      <c r="J83" s="20" t="s">
        <v>177</v>
      </c>
      <c r="K83" s="17" t="s">
        <v>159</v>
      </c>
      <c r="L83" s="3" t="s">
        <v>198</v>
      </c>
    </row>
    <row r="84" spans="1:18" x14ac:dyDescent="0.25">
      <c r="A84" s="35">
        <v>14</v>
      </c>
      <c r="B84" s="15">
        <f>(2*G96)</f>
        <v>2</v>
      </c>
      <c r="C84" s="17" t="s">
        <v>97</v>
      </c>
      <c r="D84" s="17" t="s">
        <v>181</v>
      </c>
      <c r="E84" s="15" t="s">
        <v>266</v>
      </c>
      <c r="F84" s="15" t="s">
        <v>267</v>
      </c>
      <c r="G84" s="19">
        <v>0.1</v>
      </c>
      <c r="H84" s="19">
        <f t="shared" si="4"/>
        <v>0.2</v>
      </c>
      <c r="I84" s="17" t="s">
        <v>53</v>
      </c>
      <c r="J84" s="20" t="s">
        <v>177</v>
      </c>
      <c r="K84" s="17" t="s">
        <v>159</v>
      </c>
      <c r="L84" s="3" t="s">
        <v>183</v>
      </c>
    </row>
    <row r="85" spans="1:18" x14ac:dyDescent="0.25">
      <c r="A85" s="35">
        <v>15</v>
      </c>
      <c r="B85" s="15">
        <f>(1*G96)</f>
        <v>1</v>
      </c>
      <c r="C85" s="17" t="s">
        <v>98</v>
      </c>
      <c r="D85" s="17" t="s">
        <v>196</v>
      </c>
      <c r="E85" s="15" t="s">
        <v>270</v>
      </c>
      <c r="F85" s="15" t="s">
        <v>271</v>
      </c>
      <c r="G85" s="19">
        <v>0.1</v>
      </c>
      <c r="H85" s="19">
        <f t="shared" si="4"/>
        <v>0.1</v>
      </c>
      <c r="I85" s="17" t="s">
        <v>54</v>
      </c>
      <c r="J85" s="20" t="s">
        <v>177</v>
      </c>
      <c r="K85" s="17" t="s">
        <v>159</v>
      </c>
      <c r="L85" s="3" t="s">
        <v>272</v>
      </c>
    </row>
    <row r="86" spans="1:18" x14ac:dyDescent="0.25">
      <c r="A86" s="35">
        <v>18</v>
      </c>
      <c r="B86" s="15">
        <f>(1*G96)</f>
        <v>1</v>
      </c>
      <c r="C86" s="17" t="s">
        <v>99</v>
      </c>
      <c r="D86" s="17" t="s">
        <v>341</v>
      </c>
      <c r="E86" s="21" t="s">
        <v>340</v>
      </c>
      <c r="F86" s="21" t="s">
        <v>339</v>
      </c>
      <c r="G86" s="19">
        <v>0.37</v>
      </c>
      <c r="H86" s="19">
        <f t="shared" si="4"/>
        <v>0.37</v>
      </c>
      <c r="I86" s="17" t="s">
        <v>329</v>
      </c>
      <c r="J86" s="20" t="s">
        <v>261</v>
      </c>
      <c r="K86" s="17" t="s">
        <v>159</v>
      </c>
      <c r="L86" s="3"/>
    </row>
    <row r="87" spans="1:18" x14ac:dyDescent="0.25">
      <c r="A87" s="35">
        <v>19</v>
      </c>
      <c r="B87" s="15">
        <f>(1*G96)</f>
        <v>1</v>
      </c>
      <c r="C87" s="17" t="s">
        <v>100</v>
      </c>
      <c r="D87" s="17" t="s">
        <v>196</v>
      </c>
      <c r="E87" s="21" t="s">
        <v>342</v>
      </c>
      <c r="F87" s="21" t="s">
        <v>343</v>
      </c>
      <c r="G87" s="19">
        <v>0.1</v>
      </c>
      <c r="H87" s="19">
        <f t="shared" si="4"/>
        <v>0.1</v>
      </c>
      <c r="I87" s="17" t="s">
        <v>45</v>
      </c>
      <c r="J87" s="20" t="s">
        <v>177</v>
      </c>
      <c r="K87" s="17" t="s">
        <v>159</v>
      </c>
      <c r="L87" s="3" t="s">
        <v>272</v>
      </c>
    </row>
    <row r="88" spans="1:18" x14ac:dyDescent="0.25">
      <c r="A88" s="35">
        <v>20</v>
      </c>
      <c r="B88" s="15">
        <f>(5*G96)</f>
        <v>5</v>
      </c>
      <c r="C88" s="17" t="s">
        <v>348</v>
      </c>
      <c r="D88" s="17" t="s">
        <v>221</v>
      </c>
      <c r="E88" s="20" t="s">
        <v>273</v>
      </c>
      <c r="F88" s="21" t="s">
        <v>274</v>
      </c>
      <c r="G88" s="19">
        <v>0.05</v>
      </c>
      <c r="H88" s="19">
        <f>(B88*G88)</f>
        <v>0.25</v>
      </c>
      <c r="I88" s="17" t="s">
        <v>68</v>
      </c>
      <c r="J88" s="20" t="s">
        <v>177</v>
      </c>
      <c r="K88" s="17" t="s">
        <v>159</v>
      </c>
      <c r="L88" s="2" t="s">
        <v>275</v>
      </c>
    </row>
    <row r="89" spans="1:18" x14ac:dyDescent="0.25">
      <c r="A89" s="35">
        <v>21</v>
      </c>
      <c r="B89" s="15">
        <f>(1*G96)</f>
        <v>1</v>
      </c>
      <c r="C89" s="17" t="s">
        <v>260</v>
      </c>
      <c r="D89" s="20" t="s">
        <v>233</v>
      </c>
      <c r="E89" s="20" t="s">
        <v>231</v>
      </c>
      <c r="F89" s="21" t="s">
        <v>232</v>
      </c>
      <c r="G89" s="19">
        <v>0.1</v>
      </c>
      <c r="H89" s="19">
        <f t="shared" ref="H89:H92" si="5">(B89*G89)</f>
        <v>0.1</v>
      </c>
      <c r="I89" s="17" t="s">
        <v>69</v>
      </c>
      <c r="J89" s="20" t="s">
        <v>157</v>
      </c>
      <c r="K89" s="17" t="s">
        <v>159</v>
      </c>
      <c r="L89" s="2"/>
    </row>
    <row r="90" spans="1:18" x14ac:dyDescent="0.25">
      <c r="A90" s="35">
        <v>22</v>
      </c>
      <c r="B90" s="15">
        <f>(1*G96)</f>
        <v>1</v>
      </c>
      <c r="C90" s="17" t="s">
        <v>259</v>
      </c>
      <c r="D90" s="20" t="s">
        <v>233</v>
      </c>
      <c r="E90" s="21" t="s">
        <v>239</v>
      </c>
      <c r="F90" s="21" t="s">
        <v>240</v>
      </c>
      <c r="G90" s="19">
        <v>0.11</v>
      </c>
      <c r="H90" s="19">
        <f t="shared" si="5"/>
        <v>0.11</v>
      </c>
      <c r="I90" s="17" t="s">
        <v>75</v>
      </c>
      <c r="J90" s="20" t="s">
        <v>157</v>
      </c>
      <c r="K90" s="17" t="s">
        <v>159</v>
      </c>
      <c r="L90" s="2"/>
    </row>
    <row r="91" spans="1:18" x14ac:dyDescent="0.25">
      <c r="A91" s="35">
        <v>23</v>
      </c>
      <c r="B91" s="15">
        <f>(6*G96)</f>
        <v>6</v>
      </c>
      <c r="C91" s="17"/>
      <c r="D91" s="17" t="s">
        <v>84</v>
      </c>
      <c r="E91" s="15">
        <v>500588000</v>
      </c>
      <c r="F91" s="15" t="s">
        <v>345</v>
      </c>
      <c r="G91" s="19">
        <v>0.1</v>
      </c>
      <c r="H91" s="19">
        <f t="shared" si="5"/>
        <v>0.60000000000000009</v>
      </c>
      <c r="I91" s="27" t="s">
        <v>344</v>
      </c>
      <c r="J91" s="20"/>
      <c r="K91" s="17"/>
      <c r="R91" s="2" t="s">
        <v>160</v>
      </c>
    </row>
    <row r="92" spans="1:18" x14ac:dyDescent="0.25">
      <c r="A92" s="35">
        <v>24</v>
      </c>
      <c r="B92" s="15">
        <f>(1*G96)</f>
        <v>1</v>
      </c>
      <c r="C92" s="15"/>
      <c r="D92" s="17" t="s">
        <v>84</v>
      </c>
      <c r="E92" s="15" t="s">
        <v>346</v>
      </c>
      <c r="F92" s="15" t="s">
        <v>347</v>
      </c>
      <c r="G92" s="19">
        <v>0.36</v>
      </c>
      <c r="H92" s="19">
        <f t="shared" si="5"/>
        <v>0.36</v>
      </c>
      <c r="I92" s="27"/>
      <c r="J92" s="15"/>
      <c r="K92" s="15"/>
    </row>
    <row r="93" spans="1:18" x14ac:dyDescent="0.25">
      <c r="A93" s="1"/>
    </row>
    <row r="95" spans="1:18" x14ac:dyDescent="0.25">
      <c r="I95" s="12"/>
    </row>
    <row r="96" spans="1:18" x14ac:dyDescent="0.25">
      <c r="F96" s="44" t="s">
        <v>349</v>
      </c>
      <c r="G96" s="1">
        <v>1</v>
      </c>
      <c r="H96" s="10" t="s">
        <v>101</v>
      </c>
      <c r="I96" s="5"/>
    </row>
    <row r="97" spans="8:9" x14ac:dyDescent="0.25">
      <c r="H97" s="9">
        <f>SUM(H12:H69)</f>
        <v>68.518000000000015</v>
      </c>
      <c r="I97" s="5"/>
    </row>
    <row r="98" spans="8:9" x14ac:dyDescent="0.25">
      <c r="H98" s="1"/>
      <c r="I98" s="6"/>
    </row>
    <row r="99" spans="8:9" x14ac:dyDescent="0.25">
      <c r="H99" s="7" t="s">
        <v>102</v>
      </c>
      <c r="I99" s="3"/>
    </row>
    <row r="100" spans="8:9" x14ac:dyDescent="0.25">
      <c r="H100" s="9">
        <f>SUM(H71:H92)</f>
        <v>16.149999999999999</v>
      </c>
    </row>
    <row r="102" spans="8:9" x14ac:dyDescent="0.25">
      <c r="H102" s="7" t="s">
        <v>13</v>
      </c>
    </row>
    <row r="103" spans="8:9" x14ac:dyDescent="0.25">
      <c r="H103" s="9">
        <f>SUM(H97+H100)</f>
        <v>84.668000000000006</v>
      </c>
    </row>
    <row r="109" spans="8:9" x14ac:dyDescent="0.25">
      <c r="H109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 glazer</cp:lastModifiedBy>
  <cp:lastPrinted>2015-03-21T03:19:17Z</cp:lastPrinted>
  <dcterms:created xsi:type="dcterms:W3CDTF">2003-11-06T19:15:12Z</dcterms:created>
  <dcterms:modified xsi:type="dcterms:W3CDTF">2017-02-09T20:34:38Z</dcterms:modified>
</cp:coreProperties>
</file>