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MechArch\mechanical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G22" i="1"/>
  <c r="G21" i="1"/>
  <c r="E22" i="1"/>
  <c r="E23" i="1"/>
  <c r="E24" i="1"/>
  <c r="E21" i="1"/>
  <c r="D22" i="1"/>
  <c r="D23" i="1"/>
  <c r="D24" i="1"/>
  <c r="D21" i="1"/>
  <c r="B22" i="1"/>
  <c r="B23" i="1"/>
  <c r="B24" i="1"/>
  <c r="B21" i="1"/>
  <c r="A22" i="1"/>
  <c r="A23" i="1"/>
  <c r="A24" i="1"/>
  <c r="A21" i="1"/>
  <c r="A15" i="1"/>
  <c r="A14" i="1"/>
  <c r="A13" i="1"/>
  <c r="A12" i="1"/>
  <c r="E13" i="1" l="1"/>
  <c r="E14" i="1"/>
  <c r="E15" i="1"/>
  <c r="J15" i="1" s="1" a="1"/>
  <c r="K15" i="1" s="1"/>
  <c r="N15" i="1" s="1"/>
  <c r="G24" i="1" s="1"/>
  <c r="E12" i="1"/>
  <c r="D13" i="1"/>
  <c r="J13" i="1" s="1" a="1"/>
  <c r="K13" i="1" s="1"/>
  <c r="N13" i="1" s="1"/>
  <c r="D14" i="1"/>
  <c r="D15" i="1"/>
  <c r="D12" i="1"/>
  <c r="J14" i="1" a="1"/>
  <c r="J14" i="1" s="1"/>
  <c r="M14" i="1" s="1"/>
  <c r="H23" i="1" s="1"/>
  <c r="J12" i="1" a="1"/>
  <c r="J12" i="1" s="1"/>
  <c r="M12" i="1" s="1"/>
  <c r="J5" i="1" a="1"/>
  <c r="J5" i="1"/>
  <c r="K5" i="1"/>
  <c r="J6" i="1" a="1"/>
  <c r="J6" i="1" s="1"/>
  <c r="M6" i="1" s="1"/>
  <c r="J7" i="1" a="1"/>
  <c r="J7" i="1"/>
  <c r="M7" i="1" s="1"/>
  <c r="K7" i="1"/>
  <c r="N7" i="1" s="1"/>
  <c r="J4" i="1" a="1"/>
  <c r="J4" i="1" s="1"/>
  <c r="M4" i="1" s="1"/>
  <c r="M5" i="1"/>
  <c r="N5" i="1"/>
  <c r="H5" i="1"/>
  <c r="G5" i="1"/>
  <c r="H4" i="1"/>
  <c r="G4" i="1"/>
  <c r="H2" i="1"/>
  <c r="H1" i="1"/>
  <c r="D5" i="1"/>
  <c r="B7" i="1"/>
  <c r="A7" i="1"/>
  <c r="B6" i="1"/>
  <c r="A6" i="1"/>
  <c r="A5" i="1"/>
  <c r="B4" i="1"/>
  <c r="A4" i="1"/>
  <c r="J15" i="1" l="1"/>
  <c r="M15" i="1" s="1"/>
  <c r="H24" i="1" s="1"/>
  <c r="K14" i="1"/>
  <c r="N14" i="1" s="1"/>
  <c r="G23" i="1" s="1"/>
  <c r="J13" i="1"/>
  <c r="M13" i="1" s="1"/>
  <c r="K12" i="1"/>
  <c r="N12" i="1" s="1"/>
  <c r="K6" i="1"/>
  <c r="N6" i="1" s="1"/>
  <c r="K4" i="1"/>
  <c r="N4" i="1" s="1"/>
</calcChain>
</file>

<file path=xl/sharedStrings.xml><?xml version="1.0" encoding="utf-8"?>
<sst xmlns="http://schemas.openxmlformats.org/spreadsheetml/2006/main" count="41" uniqueCount="15">
  <si>
    <t>Castor Mount Holes</t>
  </si>
  <si>
    <t>D = 3/16"</t>
  </si>
  <si>
    <t>X (in)</t>
  </si>
  <si>
    <t>Y (in)</t>
  </si>
  <si>
    <t>Wheel Mount Holes</t>
  </si>
  <si>
    <t>D =  0.14"</t>
  </si>
  <si>
    <t>Initial Wheel Holes</t>
  </si>
  <si>
    <t>Rotate:</t>
  </si>
  <si>
    <t>degrees</t>
  </si>
  <si>
    <t>radians</t>
  </si>
  <si>
    <t>Initial Motor Holes</t>
  </si>
  <si>
    <t>Rotation Result</t>
  </si>
  <si>
    <t>Motor Mount Holes</t>
  </si>
  <si>
    <t>D = 0.14"</t>
  </si>
  <si>
    <t>On Mill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</si>
</sst>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Castor Mount Holes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Sheet1!$A$21:$A$24</c:f>
              <c:numCache>
                <c:formatCode>0.000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4.125</c:v>
                </c:pt>
                <c:pt idx="3">
                  <c:v>4.125</c:v>
                </c:pt>
              </c:numCache>
            </c:numRef>
          </c:xVal>
          <c:yVal>
            <c:numRef>
              <c:f>Sheet1!$B$21:$B$24</c:f>
              <c:numCache>
                <c:formatCode>0.000</c:formatCode>
                <c:ptCount val="4"/>
                <c:pt idx="0">
                  <c:v>0.5</c:v>
                </c:pt>
                <c:pt idx="1">
                  <c:v>2.875</c:v>
                </c:pt>
                <c:pt idx="2">
                  <c:v>0.5</c:v>
                </c:pt>
                <c:pt idx="3">
                  <c:v>2.875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Wheel Mount Holes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Sheet1!$D$21:$D$24</c:f>
              <c:numCache>
                <c:formatCode>0.000</c:formatCode>
                <c:ptCount val="4"/>
                <c:pt idx="0">
                  <c:v>1.75</c:v>
                </c:pt>
                <c:pt idx="1">
                  <c:v>1.4933208687687525</c:v>
                </c:pt>
                <c:pt idx="2">
                  <c:v>3.2054435894139948</c:v>
                </c:pt>
                <c:pt idx="3">
                  <c:v>2.9487644581827475</c:v>
                </c:pt>
              </c:numCache>
            </c:numRef>
          </c:xVal>
          <c:yVal>
            <c:numRef>
              <c:f>Sheet1!$E$21:$E$24</c:f>
              <c:numCache>
                <c:formatCode>0.000</c:formatCode>
                <c:ptCount val="4"/>
                <c:pt idx="0">
                  <c:v>1</c:v>
                </c:pt>
                <c:pt idx="1">
                  <c:v>2.0294837655788323</c:v>
                </c:pt>
                <c:pt idx="2">
                  <c:v>1.3628828433995017</c:v>
                </c:pt>
                <c:pt idx="3">
                  <c:v>2.392366608978334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Sheet1!$G$18</c:f>
              <c:strCache>
                <c:ptCount val="1"/>
                <c:pt idx="0">
                  <c:v>Motor Mount Holes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Sheet1!$G$21:$G$24</c:f>
              <c:numCache>
                <c:formatCode>0.000</c:formatCode>
                <c:ptCount val="4"/>
                <c:pt idx="0">
                  <c:v>5.8959664198378219</c:v>
                </c:pt>
                <c:pt idx="1">
                  <c:v>5.1097202591389017</c:v>
                </c:pt>
                <c:pt idx="2">
                  <c:v>7.9578448381743145</c:v>
                </c:pt>
                <c:pt idx="3">
                  <c:v>7.1715986774753944</c:v>
                </c:pt>
              </c:numCache>
            </c:numRef>
          </c:xVal>
          <c:yVal>
            <c:numRef>
              <c:f>Sheet1!$H$21:$H$24</c:f>
              <c:numCache>
                <c:formatCode>0.000</c:formatCode>
                <c:ptCount val="4"/>
                <c:pt idx="0">
                  <c:v>0.90569890998959279</c:v>
                </c:pt>
                <c:pt idx="1">
                  <c:v>4.0591600203865816</c:v>
                </c:pt>
                <c:pt idx="2">
                  <c:v>1.4197829381388867</c:v>
                </c:pt>
                <c:pt idx="3">
                  <c:v>4.5732440485358747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68760"/>
        <c:axId val="173769152"/>
      </c:scatterChart>
      <c:valAx>
        <c:axId val="173768760"/>
        <c:scaling>
          <c:orientation val="minMax"/>
          <c:max val="8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 (in)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9152"/>
        <c:crosses val="autoZero"/>
        <c:crossBetween val="midCat"/>
      </c:valAx>
      <c:valAx>
        <c:axId val="173769152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position (in)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8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26</xdr:row>
      <xdr:rowOff>152400</xdr:rowOff>
    </xdr:from>
    <xdr:to>
      <xdr:col>16</xdr:col>
      <xdr:colOff>371475</xdr:colOff>
      <xdr:row>53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26" sqref="G26"/>
    </sheetView>
  </sheetViews>
  <sheetFormatPr defaultRowHeight="15" x14ac:dyDescent="0.25"/>
  <sheetData>
    <row r="1" spans="1:14" x14ac:dyDescent="0.25">
      <c r="A1" s="3" t="s">
        <v>0</v>
      </c>
      <c r="B1" s="3"/>
      <c r="D1" s="3" t="s">
        <v>6</v>
      </c>
      <c r="E1" s="3"/>
      <c r="G1" t="s">
        <v>7</v>
      </c>
      <c r="H1">
        <f>-(90-76)</f>
        <v>-14</v>
      </c>
      <c r="I1" t="s">
        <v>8</v>
      </c>
      <c r="J1" s="3" t="s">
        <v>11</v>
      </c>
      <c r="K1" s="3"/>
      <c r="M1" s="3" t="s">
        <v>4</v>
      </c>
      <c r="N1" s="3"/>
    </row>
    <row r="2" spans="1:14" x14ac:dyDescent="0.25">
      <c r="A2" s="3" t="s">
        <v>1</v>
      </c>
      <c r="B2" s="3"/>
      <c r="H2">
        <f>H1*PI()/180</f>
        <v>-0.24434609527920614</v>
      </c>
      <c r="I2" t="s">
        <v>9</v>
      </c>
      <c r="M2" s="3" t="s">
        <v>5</v>
      </c>
      <c r="N2" s="3"/>
    </row>
    <row r="3" spans="1:14" x14ac:dyDescent="0.25">
      <c r="A3" s="1" t="s">
        <v>2</v>
      </c>
      <c r="B3" s="1" t="s">
        <v>3</v>
      </c>
      <c r="D3" s="1" t="s">
        <v>2</v>
      </c>
      <c r="E3" s="1" t="s">
        <v>3</v>
      </c>
      <c r="G3" s="1" t="s">
        <v>2</v>
      </c>
      <c r="H3" s="1" t="s">
        <v>3</v>
      </c>
      <c r="J3" s="1" t="s">
        <v>2</v>
      </c>
      <c r="K3" s="1" t="s">
        <v>3</v>
      </c>
      <c r="M3" s="1" t="s">
        <v>2</v>
      </c>
      <c r="N3" s="1" t="s">
        <v>3</v>
      </c>
    </row>
    <row r="4" spans="1:14" x14ac:dyDescent="0.25">
      <c r="A4">
        <f>1/2</f>
        <v>0.5</v>
      </c>
      <c r="B4">
        <f>1/2</f>
        <v>0.5</v>
      </c>
      <c r="D4">
        <v>0</v>
      </c>
      <c r="E4">
        <v>0</v>
      </c>
      <c r="G4">
        <f>COS(H2)</f>
        <v>0.97029572627599647</v>
      </c>
      <c r="H4">
        <f>-SIN(H2)</f>
        <v>0.24192189559966773</v>
      </c>
      <c r="J4">
        <f t="array" ref="J4:K4">TRANSPOSE(MMULT($G$4:$H$5,TRANSPOSE(D4:E4)))</f>
        <v>0</v>
      </c>
      <c r="K4">
        <v>0</v>
      </c>
      <c r="M4">
        <f>J4+1</f>
        <v>1</v>
      </c>
      <c r="N4">
        <f>K4+1.75</f>
        <v>1.75</v>
      </c>
    </row>
    <row r="5" spans="1:14" x14ac:dyDescent="0.25">
      <c r="A5">
        <f>0.5+2.375</f>
        <v>2.875</v>
      </c>
      <c r="B5">
        <v>0.5</v>
      </c>
      <c r="D5">
        <f>1.061</f>
        <v>1.0609999999999999</v>
      </c>
      <c r="E5">
        <v>0</v>
      </c>
      <c r="G5">
        <f>SIN(H2)</f>
        <v>-0.24192189559966773</v>
      </c>
      <c r="H5">
        <f>COS(H2)</f>
        <v>0.97029572627599647</v>
      </c>
      <c r="J5" s="2">
        <f t="array" ref="J5:K5">TRANSPOSE(MMULT($G$4:$H$5,TRANSPOSE(D5:E5)))</f>
        <v>1.0294837655788323</v>
      </c>
      <c r="K5" s="2">
        <v>-0.25667913123124747</v>
      </c>
      <c r="M5">
        <f t="shared" ref="M5:M7" si="0">J5+1</f>
        <v>2.0294837655788323</v>
      </c>
      <c r="N5">
        <f t="shared" ref="N5:N7" si="1">K5+1.75</f>
        <v>1.4933208687687525</v>
      </c>
    </row>
    <row r="6" spans="1:14" x14ac:dyDescent="0.25">
      <c r="A6">
        <f>0.5</f>
        <v>0.5</v>
      </c>
      <c r="B6">
        <f>0.5+3.625</f>
        <v>4.125</v>
      </c>
      <c r="D6">
        <v>0</v>
      </c>
      <c r="E6">
        <v>1.5</v>
      </c>
      <c r="J6" s="2">
        <f t="array" ref="J6:K6">TRANSPOSE(MMULT($G$4:$H$5,TRANSPOSE(D6:E6)))</f>
        <v>0.36288284339950161</v>
      </c>
      <c r="K6" s="2">
        <v>1.4554435894139948</v>
      </c>
      <c r="M6">
        <f t="shared" si="0"/>
        <v>1.3628828433995017</v>
      </c>
      <c r="N6">
        <f t="shared" si="1"/>
        <v>3.2054435894139948</v>
      </c>
    </row>
    <row r="7" spans="1:14" x14ac:dyDescent="0.25">
      <c r="A7">
        <f>A5</f>
        <v>2.875</v>
      </c>
      <c r="B7">
        <f>B6</f>
        <v>4.125</v>
      </c>
      <c r="D7">
        <v>1.0609999999999999</v>
      </c>
      <c r="E7">
        <v>1.5</v>
      </c>
      <c r="J7" s="2">
        <f t="array" ref="J7:K7">TRANSPOSE(MMULT($G$4:$H$5,TRANSPOSE(D7:E7)))</f>
        <v>1.392366608978334</v>
      </c>
      <c r="K7" s="2">
        <v>1.1987644581827472</v>
      </c>
      <c r="M7">
        <f t="shared" si="0"/>
        <v>2.392366608978334</v>
      </c>
      <c r="N7">
        <f t="shared" si="1"/>
        <v>2.9487644581827475</v>
      </c>
    </row>
    <row r="9" spans="1:14" x14ac:dyDescent="0.25">
      <c r="A9" s="3" t="s">
        <v>10</v>
      </c>
      <c r="B9" s="3"/>
      <c r="M9" s="3" t="s">
        <v>12</v>
      </c>
      <c r="N9" s="3"/>
    </row>
    <row r="10" spans="1:14" x14ac:dyDescent="0.25">
      <c r="M10" s="3" t="s">
        <v>13</v>
      </c>
      <c r="N10" s="3"/>
    </row>
    <row r="11" spans="1:14" x14ac:dyDescent="0.25">
      <c r="A11" s="1" t="s">
        <v>2</v>
      </c>
      <c r="B11" s="1" t="s">
        <v>3</v>
      </c>
      <c r="D11" s="1" t="s">
        <v>2</v>
      </c>
      <c r="E11" s="1" t="s">
        <v>3</v>
      </c>
      <c r="M11" s="1" t="s">
        <v>2</v>
      </c>
      <c r="N11" s="1" t="s">
        <v>3</v>
      </c>
    </row>
    <row r="12" spans="1:14" x14ac:dyDescent="0.25">
      <c r="A12">
        <f>1.061/2-1.625</f>
        <v>-1.0945</v>
      </c>
      <c r="B12">
        <v>0</v>
      </c>
      <c r="D12">
        <f>A12</f>
        <v>-1.0945</v>
      </c>
      <c r="E12">
        <f>B12+4</f>
        <v>4</v>
      </c>
      <c r="J12">
        <f t="array" ref="J12:K12">TRANSPOSE(MMULT($G$4:$H$5,TRANSPOSE(D12:E12)))</f>
        <v>-9.4301090010407207E-2</v>
      </c>
      <c r="K12">
        <v>4.1459664198378219</v>
      </c>
      <c r="M12">
        <f>J12+1</f>
        <v>0.90569890998959279</v>
      </c>
      <c r="N12">
        <f>K12+1.75</f>
        <v>5.8959664198378219</v>
      </c>
    </row>
    <row r="13" spans="1:14" x14ac:dyDescent="0.25">
      <c r="A13">
        <f>1.061/2+1.625</f>
        <v>2.1555</v>
      </c>
      <c r="B13">
        <v>0</v>
      </c>
      <c r="D13">
        <f t="shared" ref="D13:D15" si="2">A13</f>
        <v>2.1555</v>
      </c>
      <c r="E13">
        <f t="shared" ref="E13:E15" si="3">B13+4</f>
        <v>4</v>
      </c>
      <c r="J13" s="2">
        <f t="array" ref="J13:K13">TRANSPOSE(MMULT($G$4:$H$5,TRANSPOSE(D13:E13)))</f>
        <v>3.0591600203865812</v>
      </c>
      <c r="K13" s="2">
        <v>3.3597202591389022</v>
      </c>
      <c r="M13">
        <f t="shared" ref="M13:M15" si="4">J13+1</f>
        <v>4.0591600203865816</v>
      </c>
      <c r="N13">
        <f t="shared" ref="N13:N15" si="5">K13+1.75</f>
        <v>5.1097202591389017</v>
      </c>
    </row>
    <row r="14" spans="1:14" x14ac:dyDescent="0.25">
      <c r="A14">
        <f>1.061/2-1.625</f>
        <v>-1.0945</v>
      </c>
      <c r="B14">
        <v>2.125</v>
      </c>
      <c r="D14">
        <f t="shared" si="2"/>
        <v>-1.0945</v>
      </c>
      <c r="E14">
        <f t="shared" si="3"/>
        <v>6.125</v>
      </c>
      <c r="J14" s="2">
        <f t="array" ref="J14:K14">TRANSPOSE(MMULT($G$4:$H$5,TRANSPOSE(D14:E14)))</f>
        <v>0.41978293813888667</v>
      </c>
      <c r="K14" s="2">
        <v>6.2078448381743145</v>
      </c>
      <c r="M14">
        <f t="shared" si="4"/>
        <v>1.4197829381388867</v>
      </c>
      <c r="N14">
        <f t="shared" si="5"/>
        <v>7.9578448381743145</v>
      </c>
    </row>
    <row r="15" spans="1:14" x14ac:dyDescent="0.25">
      <c r="A15">
        <f>1.061/2+1.625</f>
        <v>2.1555</v>
      </c>
      <c r="B15">
        <v>2.125</v>
      </c>
      <c r="D15">
        <f t="shared" si="2"/>
        <v>2.1555</v>
      </c>
      <c r="E15">
        <f t="shared" si="3"/>
        <v>6.125</v>
      </c>
      <c r="J15" s="2">
        <f t="array" ref="J15:K15">TRANSPOSE(MMULT($G$4:$H$5,TRANSPOSE(D15:E15)))</f>
        <v>3.5732440485358752</v>
      </c>
      <c r="K15" s="2">
        <v>5.4215986774753944</v>
      </c>
      <c r="M15">
        <f t="shared" si="4"/>
        <v>4.5732440485358747</v>
      </c>
      <c r="N15">
        <f t="shared" si="5"/>
        <v>7.1715986774753944</v>
      </c>
    </row>
    <row r="17" spans="1:8" x14ac:dyDescent="0.25">
      <c r="A17" s="3" t="s">
        <v>14</v>
      </c>
      <c r="B17" s="3"/>
    </row>
    <row r="18" spans="1:8" x14ac:dyDescent="0.25">
      <c r="A18" s="3" t="s">
        <v>0</v>
      </c>
      <c r="B18" s="3"/>
      <c r="D18" s="3" t="s">
        <v>4</v>
      </c>
      <c r="E18" s="3"/>
      <c r="G18" s="3" t="s">
        <v>12</v>
      </c>
      <c r="H18" s="3"/>
    </row>
    <row r="19" spans="1:8" x14ac:dyDescent="0.25">
      <c r="A19" s="3" t="s">
        <v>1</v>
      </c>
      <c r="B19" s="3"/>
      <c r="D19" s="3" t="s">
        <v>5</v>
      </c>
      <c r="E19" s="3"/>
      <c r="G19" s="3" t="s">
        <v>13</v>
      </c>
      <c r="H19" s="3"/>
    </row>
    <row r="20" spans="1:8" x14ac:dyDescent="0.25">
      <c r="A20" s="1" t="s">
        <v>2</v>
      </c>
      <c r="B20" s="1" t="s">
        <v>3</v>
      </c>
      <c r="D20" s="1" t="s">
        <v>2</v>
      </c>
      <c r="E20" s="1" t="s">
        <v>3</v>
      </c>
      <c r="G20" s="1" t="s">
        <v>2</v>
      </c>
      <c r="H20" s="1" t="s">
        <v>3</v>
      </c>
    </row>
    <row r="21" spans="1:8" x14ac:dyDescent="0.25">
      <c r="A21" s="2">
        <f>B4</f>
        <v>0.5</v>
      </c>
      <c r="B21" s="2">
        <f>A4</f>
        <v>0.5</v>
      </c>
      <c r="D21" s="2">
        <f>N4</f>
        <v>1.75</v>
      </c>
      <c r="E21" s="2">
        <f>M4</f>
        <v>1</v>
      </c>
      <c r="G21" s="2">
        <f>N12</f>
        <v>5.8959664198378219</v>
      </c>
      <c r="H21" s="2">
        <f>M12</f>
        <v>0.90569890998959279</v>
      </c>
    </row>
    <row r="22" spans="1:8" x14ac:dyDescent="0.25">
      <c r="A22" s="2">
        <f t="shared" ref="A22:A24" si="6">B5</f>
        <v>0.5</v>
      </c>
      <c r="B22" s="2">
        <f t="shared" ref="B22:B24" si="7">A5</f>
        <v>2.875</v>
      </c>
      <c r="D22" s="2">
        <f t="shared" ref="D22:D24" si="8">N5</f>
        <v>1.4933208687687525</v>
      </c>
      <c r="E22" s="2">
        <f t="shared" ref="E22:E24" si="9">M5</f>
        <v>2.0294837655788323</v>
      </c>
      <c r="G22" s="2">
        <f t="shared" ref="G22:G24" si="10">N13</f>
        <v>5.1097202591389017</v>
      </c>
      <c r="H22" s="2">
        <f t="shared" ref="H22:H24" si="11">M13</f>
        <v>4.0591600203865816</v>
      </c>
    </row>
    <row r="23" spans="1:8" x14ac:dyDescent="0.25">
      <c r="A23" s="2">
        <f t="shared" si="6"/>
        <v>4.125</v>
      </c>
      <c r="B23" s="2">
        <f t="shared" si="7"/>
        <v>0.5</v>
      </c>
      <c r="D23" s="2">
        <f t="shared" si="8"/>
        <v>3.2054435894139948</v>
      </c>
      <c r="E23" s="2">
        <f t="shared" si="9"/>
        <v>1.3628828433995017</v>
      </c>
      <c r="G23" s="2">
        <f t="shared" si="10"/>
        <v>7.9578448381743145</v>
      </c>
      <c r="H23" s="2">
        <f t="shared" si="11"/>
        <v>1.4197829381388867</v>
      </c>
    </row>
    <row r="24" spans="1:8" x14ac:dyDescent="0.25">
      <c r="A24" s="2">
        <f t="shared" si="6"/>
        <v>4.125</v>
      </c>
      <c r="B24" s="2">
        <f t="shared" si="7"/>
        <v>2.875</v>
      </c>
      <c r="D24" s="2">
        <f t="shared" si="8"/>
        <v>2.9487644581827475</v>
      </c>
      <c r="E24" s="2">
        <f t="shared" si="9"/>
        <v>2.392366608978334</v>
      </c>
      <c r="G24" s="2">
        <f t="shared" si="10"/>
        <v>7.1715986774753944</v>
      </c>
      <c r="H24" s="2">
        <f t="shared" si="11"/>
        <v>4.5732440485358747</v>
      </c>
    </row>
  </sheetData>
  <mergeCells count="16">
    <mergeCell ref="A9:B9"/>
    <mergeCell ref="J1:K1"/>
    <mergeCell ref="M9:N9"/>
    <mergeCell ref="A1:B1"/>
    <mergeCell ref="A2:B2"/>
    <mergeCell ref="M1:N1"/>
    <mergeCell ref="M2:N2"/>
    <mergeCell ref="D1:E1"/>
    <mergeCell ref="M10:N10"/>
    <mergeCell ref="A17:B17"/>
    <mergeCell ref="A18:B18"/>
    <mergeCell ref="A19:B19"/>
    <mergeCell ref="D18:E18"/>
    <mergeCell ref="D19:E19"/>
    <mergeCell ref="G18:H18"/>
    <mergeCell ref="G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2015-04-09T14:35:20Z</dcterms:created>
  <dcterms:modified xsi:type="dcterms:W3CDTF">2015-04-09T15:47:37Z</dcterms:modified>
</cp:coreProperties>
</file>