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recha1\Box\rbrecha1 workspace\Eastern Caribbean research\"/>
    </mc:Choice>
  </mc:AlternateContent>
  <xr:revisionPtr revIDLastSave="0" documentId="13_ncr:1_{F744A916-ABD3-4121-8399-D1EDC3BB00DF}" xr6:coauthVersionLast="47" xr6:coauthVersionMax="47" xr10:uidLastSave="{00000000-0000-0000-0000-000000000000}"/>
  <bookViews>
    <workbookView xWindow="3036" yWindow="3036" windowWidth="17280" windowHeight="8964" xr2:uid="{18837C55-A190-43E2-A705-02FA11F10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B11" i="1" l="1"/>
  <c r="R11" i="1" s="1"/>
  <c r="B12" i="1"/>
  <c r="R12" i="1" s="1"/>
  <c r="B13" i="1"/>
  <c r="R13" i="1" s="1"/>
  <c r="B10" i="1"/>
  <c r="R10" i="1" s="1"/>
  <c r="F11" i="1"/>
  <c r="H11" i="1" s="1"/>
  <c r="F12" i="1"/>
  <c r="H12" i="1" s="1"/>
  <c r="F13" i="1"/>
  <c r="H13" i="1" s="1"/>
  <c r="F10" i="1"/>
  <c r="H10" i="1" s="1"/>
  <c r="F7" i="1"/>
  <c r="H7" i="1" s="1"/>
  <c r="F8" i="1"/>
  <c r="H8" i="1" s="1"/>
  <c r="F6" i="1"/>
  <c r="H6" i="1" s="1"/>
  <c r="J7" i="1" l="1"/>
  <c r="P7" i="1"/>
  <c r="J13" i="1"/>
  <c r="J11" i="1"/>
  <c r="P11" i="1" s="1"/>
  <c r="Q11" i="1" s="1"/>
  <c r="J10" i="1"/>
  <c r="J6" i="1"/>
  <c r="P6" i="1"/>
  <c r="J8" i="1"/>
  <c r="P8" i="1"/>
  <c r="J12" i="1"/>
  <c r="N7" i="1"/>
  <c r="N11" i="1" l="1"/>
  <c r="N8" i="1"/>
  <c r="N10" i="1"/>
  <c r="P10" i="1"/>
  <c r="Q10" i="1" s="1"/>
  <c r="N12" i="1"/>
  <c r="P12" i="1"/>
  <c r="Q12" i="1" s="1"/>
  <c r="N13" i="1"/>
  <c r="P13" i="1"/>
  <c r="Q13" i="1" s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Brecha</author>
  </authors>
  <commentList>
    <comment ref="B2" authorId="0" shapeId="0" xr:uid="{72DA4FC4-0EC5-4BB8-9CC0-ADF54CA80ABB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Lazards LCOS v7 (2022)
</t>
        </r>
      </text>
    </comment>
    <comment ref="N2" authorId="0" shapeId="0" xr:uid="{7CF0AD91-D695-4AC2-AEBE-47B2102824FD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corresponds to 25 years at a discount rate of 7%
</t>
        </r>
      </text>
    </comment>
    <comment ref="J3" authorId="0" shapeId="0" xr:uid="{971AFDE8-BDD1-4F38-A810-1435EDA5EDA4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Multiplicative factor for cost by 2030s
</t>
        </r>
      </text>
    </comment>
    <comment ref="K5" authorId="0" shapeId="0" xr:uid="{C90F5BA0-23FE-465F-9396-CDA1FFDC54AF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included for different numbers of months for simulations; for the 100% RE Caribbean paper, we use one full year (12 months)</t>
        </r>
      </text>
    </comment>
  </commentList>
</comments>
</file>

<file path=xl/sharedStrings.xml><?xml version="1.0" encoding="utf-8"?>
<sst xmlns="http://schemas.openxmlformats.org/spreadsheetml/2006/main" count="16" uniqueCount="16">
  <si>
    <t>Lazards current estimates</t>
  </si>
  <si>
    <t>MW</t>
  </si>
  <si>
    <t>MWh</t>
  </si>
  <si>
    <t>low</t>
  </si>
  <si>
    <t>high</t>
  </si>
  <si>
    <t>hours</t>
  </si>
  <si>
    <t>median</t>
  </si>
  <si>
    <t>million USD</t>
  </si>
  <si>
    <t>Assumed</t>
  </si>
  <si>
    <t>$/MW (2020)</t>
  </si>
  <si>
    <t>CRF</t>
  </si>
  <si>
    <t>Months</t>
  </si>
  <si>
    <t>Using Lazards estimates and linearly extrapolating to longer storage times</t>
  </si>
  <si>
    <t>decrease by 2030s</t>
  </si>
  <si>
    <t>Annuated cost per MW</t>
  </si>
  <si>
    <t>$/MW (2030s)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</si>
</sst>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quotePrefix="1"/>
    <xf numFmtId="1" fontId="0" fillId="2" borderId="0" xfId="0" applyNumberFormat="1" applyFill="1"/>
    <xf numFmtId="0" fontId="0" fillId="0" borderId="0" xfId="0" applyAlignment="1">
      <alignment wrapText="1"/>
    </xf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6128387328694"/>
          <c:y val="0.16455668557262143"/>
          <c:w val="0.8397143884218975"/>
          <c:h val="0.581620965922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Sheet1!$C$6:$C$8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Sheet1!$D$6:$D$8</c:f>
              <c:numCache>
                <c:formatCode>General</c:formatCode>
                <c:ptCount val="3"/>
                <c:pt idx="0">
                  <c:v>20</c:v>
                </c:pt>
                <c:pt idx="1">
                  <c:v>34</c:v>
                </c:pt>
                <c:pt idx="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1-4C43-AF35-E1B9630C58AE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Sheet1!$C$6:$C$8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Sheet1!$E$6:$E$8</c:f>
              <c:numCache>
                <c:formatCode>General</c:formatCode>
                <c:ptCount val="3"/>
                <c:pt idx="0">
                  <c:v>38</c:v>
                </c:pt>
                <c:pt idx="1">
                  <c:v>66</c:v>
                </c:pt>
                <c:pt idx="2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1-4C43-AF35-E1B9630C58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Sheet1!$F$6:$F$8</c:f>
              <c:numCache>
                <c:formatCode>General</c:formatCode>
                <c:ptCount val="3"/>
                <c:pt idx="0">
                  <c:v>29</c:v>
                </c:pt>
                <c:pt idx="1">
                  <c:v>50</c:v>
                </c:pt>
                <c:pt idx="2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71-4C43-AF35-E1B9630C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63119"/>
        <c:axId val="1388763535"/>
      </c:scatterChart>
      <c:valAx>
        <c:axId val="138876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storage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63535"/>
        <c:crosses val="autoZero"/>
        <c:crossBetween val="midCat"/>
      </c:valAx>
      <c:valAx>
        <c:axId val="13887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[million 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6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13</xdr:row>
      <xdr:rowOff>106681</xdr:rowOff>
    </xdr:from>
    <xdr:to>
      <xdr:col>10</xdr:col>
      <xdr:colOff>129540</xdr:colOff>
      <xdr:row>31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050B7-F10C-461E-94BE-0105C8A3E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FFC5-2C0E-409C-BF4B-A5B88B96E323}">
  <dimension ref="A2:R24"/>
  <sheetViews>
    <sheetView tabSelected="1" workbookViewId="0">
      <selection activeCell="N2" sqref="N2"/>
    </sheetView>
  </sheetViews>
  <sheetFormatPr defaultRowHeight="14.4" x14ac:dyDescent="0.3"/>
  <cols>
    <col min="5" max="5" width="9.6640625" customWidth="1"/>
    <col min="8" max="8" width="12.88671875" customWidth="1"/>
    <col min="10" max="10" width="12.88671875" customWidth="1"/>
    <col min="14" max="14" width="11.6640625" customWidth="1"/>
  </cols>
  <sheetData>
    <row r="2" spans="1:18" x14ac:dyDescent="0.3">
      <c r="B2" t="s">
        <v>0</v>
      </c>
      <c r="J2" t="s">
        <v>8</v>
      </c>
      <c r="K2" s="2">
        <v>0.67</v>
      </c>
      <c r="M2" t="s">
        <v>10</v>
      </c>
      <c r="N2">
        <v>8.5800000000000001E-2</v>
      </c>
    </row>
    <row r="3" spans="1:18" x14ac:dyDescent="0.3">
      <c r="J3" t="s">
        <v>13</v>
      </c>
    </row>
    <row r="4" spans="1:18" ht="15" customHeight="1" x14ac:dyDescent="0.3">
      <c r="B4">
        <v>100</v>
      </c>
      <c r="C4" t="s">
        <v>1</v>
      </c>
      <c r="E4" t="s">
        <v>7</v>
      </c>
    </row>
    <row r="5" spans="1:18" ht="28.8" x14ac:dyDescent="0.3">
      <c r="B5" t="s">
        <v>2</v>
      </c>
      <c r="C5" t="s">
        <v>5</v>
      </c>
      <c r="D5" t="s">
        <v>3</v>
      </c>
      <c r="E5" t="s">
        <v>4</v>
      </c>
      <c r="F5" t="s">
        <v>6</v>
      </c>
      <c r="H5" s="3" t="s">
        <v>9</v>
      </c>
      <c r="J5" s="3" t="s">
        <v>15</v>
      </c>
      <c r="K5" t="s">
        <v>11</v>
      </c>
      <c r="L5" s="6"/>
      <c r="M5" s="6"/>
      <c r="N5" s="5" t="s">
        <v>14</v>
      </c>
    </row>
    <row r="6" spans="1:18" x14ac:dyDescent="0.3">
      <c r="B6">
        <v>100</v>
      </c>
      <c r="C6">
        <v>1</v>
      </c>
      <c r="D6">
        <v>20</v>
      </c>
      <c r="E6">
        <v>38</v>
      </c>
      <c r="F6">
        <f>AVERAGE(D6:E6)</f>
        <v>29</v>
      </c>
      <c r="H6" s="1">
        <f>F6/$B$4*1000000</f>
        <v>290000</v>
      </c>
      <c r="J6" s="1">
        <f>H6*(1-$K$2)</f>
        <v>95699.999999999985</v>
      </c>
      <c r="L6" s="7"/>
      <c r="M6" s="7"/>
      <c r="N6" s="4">
        <f>J6*$N$2</f>
        <v>8211.06</v>
      </c>
      <c r="P6">
        <f>H6/C6</f>
        <v>290000</v>
      </c>
    </row>
    <row r="7" spans="1:18" x14ac:dyDescent="0.3">
      <c r="B7">
        <v>200</v>
      </c>
      <c r="C7">
        <v>2</v>
      </c>
      <c r="D7">
        <v>34</v>
      </c>
      <c r="E7">
        <v>66</v>
      </c>
      <c r="F7">
        <f>AVERAGE(D7:E7)</f>
        <v>50</v>
      </c>
      <c r="H7" s="1">
        <f t="shared" ref="H7:H19" si="0">F7/$B$4*1000000</f>
        <v>500000</v>
      </c>
      <c r="J7" s="1">
        <f t="shared" ref="J7:J19" si="1">H7*(1-$K$2)</f>
        <v>164999.99999999997</v>
      </c>
      <c r="L7" s="7"/>
      <c r="M7" s="7"/>
      <c r="N7" s="4">
        <f t="shared" ref="N7:N19" si="2">J7*$N$2</f>
        <v>14156.999999999998</v>
      </c>
      <c r="P7">
        <f t="shared" ref="P7:P8" si="3">H7/C7</f>
        <v>250000</v>
      </c>
    </row>
    <row r="8" spans="1:18" x14ac:dyDescent="0.3">
      <c r="B8">
        <v>400</v>
      </c>
      <c r="C8">
        <v>4</v>
      </c>
      <c r="D8">
        <v>63</v>
      </c>
      <c r="E8">
        <v>119</v>
      </c>
      <c r="F8">
        <f>AVERAGE(D8:E8)</f>
        <v>91</v>
      </c>
      <c r="H8" s="1">
        <f t="shared" si="0"/>
        <v>910000</v>
      </c>
      <c r="J8" s="1">
        <f t="shared" si="1"/>
        <v>300299.99999999994</v>
      </c>
      <c r="L8" s="7"/>
      <c r="M8" s="7"/>
      <c r="N8" s="4">
        <f t="shared" si="2"/>
        <v>25765.739999999994</v>
      </c>
      <c r="P8">
        <f t="shared" si="3"/>
        <v>227500</v>
      </c>
    </row>
    <row r="9" spans="1:18" x14ac:dyDescent="0.3">
      <c r="A9" t="s">
        <v>12</v>
      </c>
      <c r="H9" s="1"/>
      <c r="J9" s="1"/>
      <c r="L9" s="7"/>
      <c r="M9" s="7"/>
      <c r="N9" s="4"/>
    </row>
    <row r="10" spans="1:18" x14ac:dyDescent="0.3">
      <c r="B10">
        <f t="shared" ref="B10:B19" si="4">$B$4*C10</f>
        <v>600</v>
      </c>
      <c r="C10">
        <v>6</v>
      </c>
      <c r="F10" s="1">
        <f t="shared" ref="F10:F19" si="5">C10*20.643+8.5</f>
        <v>132.358</v>
      </c>
      <c r="H10" s="1">
        <f t="shared" si="0"/>
        <v>1323580</v>
      </c>
      <c r="J10" s="1">
        <f t="shared" si="1"/>
        <v>436781.39999999997</v>
      </c>
      <c r="L10" s="7"/>
      <c r="M10" s="7"/>
      <c r="N10" s="4">
        <f t="shared" si="2"/>
        <v>37475.844119999994</v>
      </c>
      <c r="P10" s="1">
        <f>J10/C10</f>
        <v>72796.899999999994</v>
      </c>
      <c r="Q10" s="1">
        <f>P10*$N$2</f>
        <v>6245.9740199999997</v>
      </c>
      <c r="R10" s="1">
        <f>F10/B10*1000000*(1-$K$2)</f>
        <v>72796.899999999994</v>
      </c>
    </row>
    <row r="11" spans="1:18" x14ac:dyDescent="0.3">
      <c r="B11">
        <f t="shared" si="4"/>
        <v>800</v>
      </c>
      <c r="C11">
        <v>8</v>
      </c>
      <c r="F11" s="1">
        <f t="shared" si="5"/>
        <v>173.64400000000001</v>
      </c>
      <c r="H11" s="1">
        <f t="shared" si="0"/>
        <v>1736440</v>
      </c>
      <c r="J11" s="1">
        <f t="shared" si="1"/>
        <v>573025.19999999995</v>
      </c>
      <c r="L11" s="7"/>
      <c r="M11" s="7"/>
      <c r="N11" s="4">
        <f t="shared" si="2"/>
        <v>49165.562159999994</v>
      </c>
      <c r="P11" s="1">
        <f t="shared" ref="P11:P19" si="6">J11/C11</f>
        <v>71628.149999999994</v>
      </c>
      <c r="Q11" s="1">
        <f t="shared" ref="Q11:Q19" si="7">P11*$N$2</f>
        <v>6145.6952699999993</v>
      </c>
      <c r="R11" s="1">
        <f t="shared" ref="R11:R19" si="8">F11/B11*1000000*(1-$K$2)</f>
        <v>71628.149999999994</v>
      </c>
    </row>
    <row r="12" spans="1:18" x14ac:dyDescent="0.3">
      <c r="B12">
        <f t="shared" si="4"/>
        <v>1000</v>
      </c>
      <c r="C12">
        <v>10</v>
      </c>
      <c r="F12" s="1">
        <f t="shared" si="5"/>
        <v>214.93</v>
      </c>
      <c r="H12" s="1">
        <f t="shared" si="0"/>
        <v>2149300</v>
      </c>
      <c r="J12" s="1">
        <f t="shared" si="1"/>
        <v>709268.99999999988</v>
      </c>
      <c r="L12" s="7"/>
      <c r="M12" s="7"/>
      <c r="N12" s="4">
        <f t="shared" si="2"/>
        <v>60855.280199999994</v>
      </c>
      <c r="P12" s="1">
        <f t="shared" si="6"/>
        <v>70926.899999999994</v>
      </c>
      <c r="Q12" s="1">
        <f t="shared" si="7"/>
        <v>6085.5280199999997</v>
      </c>
      <c r="R12" s="1">
        <f t="shared" si="8"/>
        <v>70926.899999999994</v>
      </c>
    </row>
    <row r="13" spans="1:18" x14ac:dyDescent="0.3">
      <c r="B13">
        <f t="shared" si="4"/>
        <v>1200</v>
      </c>
      <c r="C13">
        <v>12</v>
      </c>
      <c r="F13" s="1">
        <f t="shared" si="5"/>
        <v>256.21600000000001</v>
      </c>
      <c r="H13" s="1">
        <f t="shared" si="0"/>
        <v>2562160</v>
      </c>
      <c r="J13" s="1">
        <f t="shared" si="1"/>
        <v>845512.79999999993</v>
      </c>
      <c r="L13" s="7"/>
      <c r="M13" s="7"/>
      <c r="N13" s="4">
        <f t="shared" si="2"/>
        <v>72544.998240000001</v>
      </c>
      <c r="P13" s="1">
        <f t="shared" si="6"/>
        <v>70459.399999999994</v>
      </c>
      <c r="Q13" s="1">
        <f t="shared" si="7"/>
        <v>6045.4165199999998</v>
      </c>
      <c r="R13" s="1">
        <f t="shared" si="8"/>
        <v>70459.399999999994</v>
      </c>
    </row>
    <row r="14" spans="1:18" x14ac:dyDescent="0.3">
      <c r="F14" s="1"/>
      <c r="H14" s="1"/>
      <c r="J14" s="1"/>
      <c r="L14" s="1"/>
      <c r="M14" s="1"/>
      <c r="N14" s="1"/>
      <c r="P14" s="1"/>
      <c r="Q14" s="1"/>
      <c r="R14" s="1"/>
    </row>
    <row r="15" spans="1:18" x14ac:dyDescent="0.3">
      <c r="F15" s="1"/>
      <c r="H15" s="1"/>
      <c r="J15" s="1"/>
      <c r="L15" s="1"/>
      <c r="M15" s="1"/>
      <c r="N15" s="1"/>
      <c r="P15" s="1"/>
      <c r="Q15" s="1"/>
      <c r="R15" s="1"/>
    </row>
    <row r="16" spans="1:18" x14ac:dyDescent="0.3">
      <c r="F16" s="1"/>
      <c r="H16" s="1"/>
      <c r="J16" s="1"/>
      <c r="L16" s="1"/>
      <c r="M16" s="1"/>
      <c r="N16" s="1"/>
      <c r="P16" s="1"/>
      <c r="Q16" s="1"/>
      <c r="R16" s="1"/>
    </row>
    <row r="17" spans="6:18" x14ac:dyDescent="0.3">
      <c r="F17" s="1"/>
      <c r="H17" s="1"/>
      <c r="J17" s="1"/>
      <c r="L17" s="1"/>
      <c r="M17" s="1"/>
      <c r="N17" s="1"/>
      <c r="P17" s="1"/>
      <c r="Q17" s="1"/>
      <c r="R17" s="1"/>
    </row>
    <row r="18" spans="6:18" x14ac:dyDescent="0.3">
      <c r="F18" s="1"/>
      <c r="H18" s="1"/>
      <c r="J18" s="1"/>
      <c r="L18" s="1"/>
      <c r="M18" s="1"/>
      <c r="N18" s="1"/>
      <c r="P18" s="1"/>
      <c r="Q18" s="1"/>
      <c r="R18" s="1"/>
    </row>
    <row r="19" spans="6:18" x14ac:dyDescent="0.3">
      <c r="F19" s="1"/>
      <c r="H19" s="1"/>
      <c r="J19" s="1"/>
      <c r="L19" s="1"/>
      <c r="M19" s="1"/>
      <c r="N19" s="1"/>
      <c r="P19" s="1"/>
      <c r="Q19" s="1"/>
      <c r="R19" s="1"/>
    </row>
    <row r="24" spans="6:18" x14ac:dyDescent="0.3">
      <c r="O24">
        <f>700/0.033</f>
        <v>21212.121212121212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Brecha</dc:creator>
  <cp:lastModifiedBy>Robert Brecha</cp:lastModifiedBy>
  <dcterms:created xsi:type="dcterms:W3CDTF">2022-11-17T13:39:22Z</dcterms:created>
  <dcterms:modified xsi:type="dcterms:W3CDTF">2023-12-04T21:25:23Z</dcterms:modified>
</cp:coreProperties>
</file>