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OneDrive\Desktop\Research\Publication Material\"/>
    </mc:Choice>
  </mc:AlternateContent>
  <xr:revisionPtr revIDLastSave="0" documentId="13_ncr:1_{27097C09-B65F-4DE3-B926-22A0BFF4FC61}" xr6:coauthVersionLast="47" xr6:coauthVersionMax="47" xr10:uidLastSave="{00000000-0000-0000-0000-000000000000}"/>
  <bookViews>
    <workbookView xWindow="-78" yWindow="0" windowWidth="11676" windowHeight="12318" tabRatio="734" firstSheet="3" activeTab="5" xr2:uid="{28ED37FD-A6D2-4534-A0C4-B12E7AD956D5}"/>
  </bookViews>
  <sheets>
    <sheet name="Overview" sheetId="1" r:id="rId1"/>
    <sheet name="Background Information" sheetId="2" r:id="rId2"/>
    <sheet name="Production" sheetId="3" r:id="rId3"/>
    <sheet name="Capacity" sheetId="4" r:id="rId4"/>
    <sheet name="Capacity added" sheetId="5" r:id="rId5"/>
    <sheet name="Employment - summary" sheetId="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9" i="3" l="1" a="1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O44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O43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O42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O28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O27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O25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O12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O10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C28" i="3"/>
  <c r="D28" i="3"/>
  <c r="E28" i="3"/>
  <c r="F28" i="3"/>
  <c r="G28" i="3"/>
  <c r="H28" i="3"/>
  <c r="I28" i="3"/>
  <c r="J28" i="3"/>
  <c r="K28" i="3"/>
  <c r="L28" i="3"/>
  <c r="M28" i="3"/>
  <c r="N28" i="3"/>
  <c r="B28" i="3"/>
  <c r="AG44" i="3" l="1"/>
  <c r="AG26" i="3"/>
  <c r="AG9" i="3"/>
  <c r="D46" i="6"/>
  <c r="C46" i="6"/>
  <c r="C77" i="6" s="1"/>
  <c r="D6" i="6"/>
  <c r="D37" i="6" s="1"/>
  <c r="E6" i="6"/>
  <c r="C6" i="6"/>
  <c r="C37" i="6" s="1"/>
  <c r="D96" i="6"/>
  <c r="E96" i="6"/>
  <c r="D97" i="6"/>
  <c r="E97" i="6"/>
  <c r="D98" i="6"/>
  <c r="E98" i="6"/>
  <c r="F98" i="6"/>
  <c r="G98" i="6"/>
  <c r="H98" i="6"/>
  <c r="I98" i="6"/>
  <c r="J98" i="6"/>
  <c r="J111" i="6" s="1"/>
  <c r="K98" i="6"/>
  <c r="L98" i="6"/>
  <c r="M98" i="6"/>
  <c r="N98" i="6"/>
  <c r="O98" i="6"/>
  <c r="P98" i="6"/>
  <c r="Q98" i="6"/>
  <c r="R98" i="6"/>
  <c r="R111" i="6" s="1"/>
  <c r="S98" i="6"/>
  <c r="T98" i="6"/>
  <c r="U98" i="6"/>
  <c r="V98" i="6"/>
  <c r="W98" i="6"/>
  <c r="D99" i="6"/>
  <c r="E99" i="6"/>
  <c r="D100" i="6"/>
  <c r="E100" i="6"/>
  <c r="F100" i="6"/>
  <c r="G100" i="6"/>
  <c r="H100" i="6"/>
  <c r="I100" i="6"/>
  <c r="J100" i="6"/>
  <c r="J113" i="6" s="1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D101" i="6"/>
  <c r="E101" i="6"/>
  <c r="F101" i="6"/>
  <c r="F114" i="6" s="1"/>
  <c r="G101" i="6"/>
  <c r="H101" i="6"/>
  <c r="I101" i="6"/>
  <c r="J101" i="6"/>
  <c r="K101" i="6"/>
  <c r="L101" i="6"/>
  <c r="M101" i="6"/>
  <c r="N101" i="6"/>
  <c r="N114" i="6" s="1"/>
  <c r="O101" i="6"/>
  <c r="P101" i="6"/>
  <c r="Q101" i="6"/>
  <c r="R101" i="6"/>
  <c r="S101" i="6"/>
  <c r="T101" i="6"/>
  <c r="U101" i="6"/>
  <c r="V101" i="6"/>
  <c r="V114" i="6" s="1"/>
  <c r="W101" i="6"/>
  <c r="D102" i="6"/>
  <c r="E102" i="6"/>
  <c r="F102" i="6"/>
  <c r="G102" i="6"/>
  <c r="H102" i="6"/>
  <c r="I102" i="6"/>
  <c r="J102" i="6"/>
  <c r="J115" i="6" s="1"/>
  <c r="K102" i="6"/>
  <c r="L102" i="6"/>
  <c r="M102" i="6"/>
  <c r="N102" i="6"/>
  <c r="O102" i="6"/>
  <c r="P102" i="6"/>
  <c r="Q102" i="6"/>
  <c r="R102" i="6"/>
  <c r="R115" i="6" s="1"/>
  <c r="S102" i="6"/>
  <c r="T102" i="6"/>
  <c r="U102" i="6"/>
  <c r="V102" i="6"/>
  <c r="W102" i="6"/>
  <c r="C96" i="6"/>
  <c r="C97" i="6"/>
  <c r="C98" i="6"/>
  <c r="C99" i="6"/>
  <c r="C100" i="6"/>
  <c r="C101" i="6"/>
  <c r="C102" i="6"/>
  <c r="D83" i="6"/>
  <c r="W83" i="6"/>
  <c r="D84" i="6"/>
  <c r="W84" i="6"/>
  <c r="D85" i="6"/>
  <c r="D86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D88" i="6"/>
  <c r="W88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C84" i="6"/>
  <c r="C85" i="6"/>
  <c r="C109" i="6" s="1"/>
  <c r="C86" i="6"/>
  <c r="C87" i="6"/>
  <c r="C88" i="6"/>
  <c r="C112" i="6" s="1"/>
  <c r="C89" i="6"/>
  <c r="C113" i="6" s="1"/>
  <c r="C90" i="6"/>
  <c r="C91" i="6"/>
  <c r="C83" i="6"/>
  <c r="P114" i="6"/>
  <c r="H114" i="6"/>
  <c r="U113" i="6"/>
  <c r="T113" i="6"/>
  <c r="M113" i="6"/>
  <c r="L113" i="6"/>
  <c r="E113" i="6"/>
  <c r="D113" i="6"/>
  <c r="W111" i="6"/>
  <c r="V111" i="6"/>
  <c r="O111" i="6"/>
  <c r="N111" i="6"/>
  <c r="G111" i="6"/>
  <c r="F111" i="6"/>
  <c r="D110" i="6"/>
  <c r="C110" i="6"/>
  <c r="W115" i="6"/>
  <c r="V115" i="6"/>
  <c r="U115" i="6"/>
  <c r="T115" i="6"/>
  <c r="Q115" i="6"/>
  <c r="P115" i="6"/>
  <c r="O115" i="6"/>
  <c r="N115" i="6"/>
  <c r="M115" i="6"/>
  <c r="L115" i="6"/>
  <c r="I115" i="6"/>
  <c r="H115" i="6"/>
  <c r="G115" i="6"/>
  <c r="F115" i="6"/>
  <c r="E115" i="6"/>
  <c r="D115" i="6"/>
  <c r="U114" i="6"/>
  <c r="T114" i="6"/>
  <c r="S114" i="6"/>
  <c r="R114" i="6"/>
  <c r="Q114" i="6"/>
  <c r="M114" i="6"/>
  <c r="L114" i="6"/>
  <c r="K114" i="6"/>
  <c r="J114" i="6"/>
  <c r="I114" i="6"/>
  <c r="E114" i="6"/>
  <c r="D114" i="6"/>
  <c r="C114" i="6"/>
  <c r="W113" i="6"/>
  <c r="V113" i="6"/>
  <c r="R113" i="6"/>
  <c r="Q113" i="6"/>
  <c r="P113" i="6"/>
  <c r="O113" i="6"/>
  <c r="N113" i="6"/>
  <c r="I113" i="6"/>
  <c r="H113" i="6"/>
  <c r="G113" i="6"/>
  <c r="F113" i="6"/>
  <c r="D112" i="6"/>
  <c r="U111" i="6"/>
  <c r="T111" i="6"/>
  <c r="Q111" i="6"/>
  <c r="P111" i="6"/>
  <c r="M111" i="6"/>
  <c r="L111" i="6"/>
  <c r="I111" i="6"/>
  <c r="H111" i="6"/>
  <c r="E111" i="6"/>
  <c r="D111" i="6"/>
  <c r="C111" i="6"/>
  <c r="D109" i="6"/>
  <c r="D117" i="6"/>
  <c r="D77" i="6"/>
  <c r="D69" i="6"/>
  <c r="D70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D72" i="6"/>
  <c r="D73" i="6"/>
  <c r="D74" i="6"/>
  <c r="D75" i="6"/>
  <c r="E75" i="6"/>
  <c r="F75" i="6"/>
  <c r="C69" i="6"/>
  <c r="C71" i="6"/>
  <c r="C72" i="6"/>
  <c r="C73" i="6"/>
  <c r="C74" i="6"/>
  <c r="C75" i="6"/>
  <c r="D43" i="6"/>
  <c r="E43" i="6"/>
  <c r="W43" i="6"/>
  <c r="D44" i="6"/>
  <c r="E44" i="6"/>
  <c r="W44" i="6"/>
  <c r="D45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D48" i="6"/>
  <c r="W48" i="6"/>
  <c r="D49" i="6"/>
  <c r="W49" i="6"/>
  <c r="D50" i="6"/>
  <c r="W50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C44" i="6"/>
  <c r="C45" i="6"/>
  <c r="C47" i="6"/>
  <c r="C48" i="6"/>
  <c r="C49" i="6"/>
  <c r="C50" i="6"/>
  <c r="C51" i="6"/>
  <c r="C43" i="6"/>
  <c r="D56" i="6"/>
  <c r="E56" i="6"/>
  <c r="D57" i="6"/>
  <c r="E57" i="6"/>
  <c r="W57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D59" i="6"/>
  <c r="E59" i="6"/>
  <c r="F59" i="6"/>
  <c r="D60" i="6"/>
  <c r="E60" i="6"/>
  <c r="F60" i="6"/>
  <c r="D61" i="6"/>
  <c r="E61" i="6"/>
  <c r="F61" i="6"/>
  <c r="D62" i="6"/>
  <c r="E62" i="6"/>
  <c r="F62" i="6"/>
  <c r="C56" i="6"/>
  <c r="C57" i="6"/>
  <c r="C58" i="6"/>
  <c r="C59" i="6"/>
  <c r="C60" i="6"/>
  <c r="C61" i="6"/>
  <c r="C62" i="6"/>
  <c r="E30" i="6"/>
  <c r="D31" i="6"/>
  <c r="E31" i="6"/>
  <c r="D32" i="6"/>
  <c r="E32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C31" i="6"/>
  <c r="C32" i="6"/>
  <c r="C33" i="6"/>
  <c r="C34" i="6"/>
  <c r="C35" i="6"/>
  <c r="D17" i="6"/>
  <c r="E17" i="6"/>
  <c r="D18" i="6"/>
  <c r="E18" i="6"/>
  <c r="F18" i="6"/>
  <c r="D19" i="6"/>
  <c r="E19" i="6"/>
  <c r="F19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C18" i="6"/>
  <c r="C19" i="6"/>
  <c r="C20" i="6"/>
  <c r="C21" i="6"/>
  <c r="C22" i="6"/>
  <c r="D7" i="6"/>
  <c r="E7" i="6"/>
  <c r="D8" i="6"/>
  <c r="E8" i="6"/>
  <c r="W8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C7" i="6"/>
  <c r="C8" i="6"/>
  <c r="C9" i="6"/>
  <c r="C10" i="6"/>
  <c r="C11" i="6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M85" i="5"/>
  <c r="AF85" i="5"/>
  <c r="L85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L84" i="5"/>
  <c r="M82" i="5"/>
  <c r="M83" i="5"/>
  <c r="L83" i="5"/>
  <c r="L82" i="5"/>
  <c r="M80" i="5"/>
  <c r="AF80" i="5"/>
  <c r="M81" i="5"/>
  <c r="AF81" i="5"/>
  <c r="L81" i="5"/>
  <c r="L80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L56" i="5"/>
  <c r="M56" i="5"/>
  <c r="AF56" i="5"/>
  <c r="L57" i="5"/>
  <c r="M57" i="5"/>
  <c r="AF57" i="5"/>
  <c r="M55" i="5"/>
  <c r="AF55" i="5"/>
  <c r="L55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L54" i="5"/>
  <c r="M52" i="5"/>
  <c r="M53" i="5"/>
  <c r="L53" i="5"/>
  <c r="L52" i="5"/>
  <c r="M50" i="5"/>
  <c r="N50" i="5"/>
  <c r="AF50" i="5"/>
  <c r="M51" i="5"/>
  <c r="N51" i="5"/>
  <c r="AF51" i="5"/>
  <c r="L51" i="5"/>
  <c r="L50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O40" i="5"/>
  <c r="O43" i="5"/>
  <c r="O39" i="5"/>
  <c r="Q15" i="5"/>
  <c r="R15" i="5"/>
  <c r="S15" i="5"/>
  <c r="R26" i="5" s="1"/>
  <c r="T15" i="5"/>
  <c r="U15" i="5"/>
  <c r="V15" i="5"/>
  <c r="W15" i="5"/>
  <c r="V26" i="5" s="1"/>
  <c r="X15" i="5"/>
  <c r="W26" i="5" s="1"/>
  <c r="Y15" i="5"/>
  <c r="Z15" i="5"/>
  <c r="AA15" i="5"/>
  <c r="Z26" i="5" s="1"/>
  <c r="AB15" i="5"/>
  <c r="AC15" i="5"/>
  <c r="AD15" i="5"/>
  <c r="AE15" i="5"/>
  <c r="AD26" i="5" s="1"/>
  <c r="AF15" i="5"/>
  <c r="AE26" i="5" s="1"/>
  <c r="Q16" i="5"/>
  <c r="R16" i="5"/>
  <c r="S16" i="5"/>
  <c r="R27" i="5" s="1"/>
  <c r="T16" i="5"/>
  <c r="U16" i="5"/>
  <c r="V16" i="5"/>
  <c r="W16" i="5"/>
  <c r="V27" i="5" s="1"/>
  <c r="X16" i="5"/>
  <c r="W27" i="5" s="1"/>
  <c r="Y16" i="5"/>
  <c r="Z16" i="5"/>
  <c r="AA16" i="5"/>
  <c r="Z27" i="5" s="1"/>
  <c r="AB16" i="5"/>
  <c r="AC16" i="5"/>
  <c r="AD16" i="5"/>
  <c r="AE16" i="5"/>
  <c r="AD27" i="5" s="1"/>
  <c r="AF16" i="5"/>
  <c r="AE27" i="5" s="1"/>
  <c r="Q17" i="5"/>
  <c r="R17" i="5"/>
  <c r="S17" i="5"/>
  <c r="R28" i="5" s="1"/>
  <c r="T17" i="5"/>
  <c r="U17" i="5"/>
  <c r="V17" i="5"/>
  <c r="U28" i="5" s="1"/>
  <c r="W17" i="5"/>
  <c r="V28" i="5" s="1"/>
  <c r="X17" i="5"/>
  <c r="W28" i="5" s="1"/>
  <c r="Y17" i="5"/>
  <c r="Z17" i="5"/>
  <c r="AA17" i="5"/>
  <c r="Z28" i="5" s="1"/>
  <c r="AB17" i="5"/>
  <c r="AC17" i="5"/>
  <c r="AD17" i="5"/>
  <c r="AC28" i="5" s="1"/>
  <c r="AE17" i="5"/>
  <c r="AD28" i="5" s="1"/>
  <c r="AF17" i="5"/>
  <c r="AE28" i="5" s="1"/>
  <c r="P15" i="5"/>
  <c r="P16" i="5"/>
  <c r="O27" i="5" s="1"/>
  <c r="P17" i="5"/>
  <c r="O28" i="5" s="1"/>
  <c r="M24" i="5"/>
  <c r="L24" i="5"/>
  <c r="M25" i="5"/>
  <c r="AF25" i="5"/>
  <c r="M26" i="5"/>
  <c r="AF26" i="5"/>
  <c r="M27" i="5"/>
  <c r="AF27" i="5"/>
  <c r="M28" i="5"/>
  <c r="AF28" i="5"/>
  <c r="L25" i="5"/>
  <c r="L26" i="5"/>
  <c r="L27" i="5"/>
  <c r="L28" i="5"/>
  <c r="O26" i="5"/>
  <c r="P26" i="5"/>
  <c r="Q26" i="5"/>
  <c r="S26" i="5"/>
  <c r="T26" i="5"/>
  <c r="U26" i="5"/>
  <c r="X26" i="5"/>
  <c r="Y26" i="5"/>
  <c r="AA26" i="5"/>
  <c r="AB26" i="5"/>
  <c r="AC26" i="5"/>
  <c r="P27" i="5"/>
  <c r="Q27" i="5"/>
  <c r="S27" i="5"/>
  <c r="T27" i="5"/>
  <c r="U27" i="5"/>
  <c r="X27" i="5"/>
  <c r="Y27" i="5"/>
  <c r="AA27" i="5"/>
  <c r="AB27" i="5"/>
  <c r="AC27" i="5"/>
  <c r="P28" i="5"/>
  <c r="Q28" i="5"/>
  <c r="S28" i="5"/>
  <c r="T28" i="5"/>
  <c r="X28" i="5"/>
  <c r="Y28" i="5"/>
  <c r="AA28" i="5"/>
  <c r="AB28" i="5"/>
  <c r="O10" i="5"/>
  <c r="O12" i="5"/>
  <c r="O13" i="5"/>
  <c r="N24" i="5" s="1"/>
  <c r="O14" i="5"/>
  <c r="N25" i="5" s="1"/>
  <c r="O15" i="5"/>
  <c r="N26" i="5" s="1"/>
  <c r="O16" i="5"/>
  <c r="N27" i="5" s="1"/>
  <c r="O17" i="5"/>
  <c r="N28" i="5" s="1"/>
  <c r="C70" i="6" l="1"/>
  <c r="D30" i="6"/>
  <c r="S115" i="6"/>
  <c r="K115" i="6"/>
  <c r="W114" i="6"/>
  <c r="O114" i="6"/>
  <c r="G114" i="6"/>
  <c r="S113" i="6"/>
  <c r="K113" i="6"/>
  <c r="S111" i="6"/>
  <c r="K111" i="6"/>
  <c r="C115" i="6"/>
  <c r="C117" i="6"/>
  <c r="M85" i="4"/>
  <c r="N85" i="4"/>
  <c r="M86" i="4"/>
  <c r="N86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M88" i="4"/>
  <c r="N88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L88" i="4"/>
  <c r="L90" i="4"/>
  <c r="L91" i="4"/>
  <c r="L87" i="4"/>
  <c r="L85" i="4"/>
  <c r="L86" i="4"/>
  <c r="P77" i="4"/>
  <c r="P88" i="4" s="1"/>
  <c r="G99" i="6" s="1"/>
  <c r="Q77" i="4"/>
  <c r="R77" i="4"/>
  <c r="S77" i="4"/>
  <c r="T77" i="4"/>
  <c r="T88" i="4" s="1"/>
  <c r="K99" i="6" s="1"/>
  <c r="U77" i="4"/>
  <c r="V77" i="4"/>
  <c r="W77" i="4"/>
  <c r="X77" i="4"/>
  <c r="Y77" i="4"/>
  <c r="Z77" i="4"/>
  <c r="AA77" i="4"/>
  <c r="AB77" i="4"/>
  <c r="AB88" i="4" s="1"/>
  <c r="S99" i="6" s="1"/>
  <c r="AC77" i="4"/>
  <c r="AD77" i="4"/>
  <c r="AE77" i="4"/>
  <c r="AF77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P74" i="4"/>
  <c r="Q74" i="4"/>
  <c r="Q85" i="4" s="1"/>
  <c r="H96" i="6" s="1"/>
  <c r="R74" i="4"/>
  <c r="S74" i="4"/>
  <c r="S85" i="4" s="1"/>
  <c r="J96" i="6" s="1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O77" i="4"/>
  <c r="O74" i="5" s="1"/>
  <c r="N85" i="5" s="1"/>
  <c r="E88" i="6" s="1"/>
  <c r="E112" i="6" s="1"/>
  <c r="O75" i="4"/>
  <c r="O72" i="5" s="1"/>
  <c r="O74" i="4"/>
  <c r="O71" i="5" s="1"/>
  <c r="O73" i="4"/>
  <c r="O70" i="5" s="1"/>
  <c r="N81" i="5" s="1"/>
  <c r="E84" i="6" s="1"/>
  <c r="O72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P56" i="4"/>
  <c r="M54" i="4"/>
  <c r="N54" i="4"/>
  <c r="M55" i="4"/>
  <c r="N55" i="4"/>
  <c r="AF55" i="4"/>
  <c r="L54" i="4"/>
  <c r="L55" i="4"/>
  <c r="M56" i="4"/>
  <c r="N56" i="4"/>
  <c r="O56" i="4"/>
  <c r="M57" i="4"/>
  <c r="N57" i="4"/>
  <c r="O57" i="4"/>
  <c r="M58" i="4"/>
  <c r="N58" i="4"/>
  <c r="O58" i="4"/>
  <c r="M60" i="4"/>
  <c r="N60" i="4"/>
  <c r="O60" i="4"/>
  <c r="L56" i="4"/>
  <c r="L57" i="4"/>
  <c r="L58" i="4"/>
  <c r="L60" i="4"/>
  <c r="P46" i="4"/>
  <c r="Q46" i="4"/>
  <c r="Q57" i="4" s="1"/>
  <c r="H59" i="6" s="1"/>
  <c r="R46" i="4"/>
  <c r="S46" i="4"/>
  <c r="T46" i="4"/>
  <c r="U46" i="4"/>
  <c r="V46" i="4"/>
  <c r="W46" i="4"/>
  <c r="X46" i="4"/>
  <c r="Y46" i="4"/>
  <c r="Y57" i="4" s="1"/>
  <c r="P59" i="6" s="1"/>
  <c r="Z46" i="4"/>
  <c r="AA46" i="4"/>
  <c r="AB46" i="4"/>
  <c r="AC46" i="4"/>
  <c r="AD46" i="4"/>
  <c r="AD57" i="4" s="1"/>
  <c r="U59" i="6" s="1"/>
  <c r="AE46" i="4"/>
  <c r="AF46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P49" i="4"/>
  <c r="Q49" i="4"/>
  <c r="Q60" i="4" s="1"/>
  <c r="H62" i="6" s="1"/>
  <c r="H75" i="6" s="1"/>
  <c r="R49" i="4"/>
  <c r="S49" i="4"/>
  <c r="T49" i="4"/>
  <c r="U49" i="4"/>
  <c r="V49" i="4"/>
  <c r="W49" i="4"/>
  <c r="X49" i="4"/>
  <c r="Y49" i="4"/>
  <c r="Y60" i="4" s="1"/>
  <c r="P62" i="6" s="1"/>
  <c r="P75" i="6" s="1"/>
  <c r="Z49" i="4"/>
  <c r="AA49" i="4"/>
  <c r="AB49" i="4"/>
  <c r="AC49" i="4"/>
  <c r="AD49" i="4"/>
  <c r="AD60" i="4" s="1"/>
  <c r="U62" i="6" s="1"/>
  <c r="U75" i="6" s="1"/>
  <c r="AE49" i="4"/>
  <c r="AF49" i="4"/>
  <c r="O47" i="4"/>
  <c r="O45" i="5" s="1"/>
  <c r="N56" i="5" s="1"/>
  <c r="E49" i="6" s="1"/>
  <c r="E73" i="6" s="1"/>
  <c r="O48" i="4"/>
  <c r="O46" i="5" s="1"/>
  <c r="N57" i="5" s="1"/>
  <c r="E50" i="6" s="1"/>
  <c r="E74" i="6" s="1"/>
  <c r="O49" i="4"/>
  <c r="O47" i="5" s="1"/>
  <c r="O46" i="4"/>
  <c r="O44" i="5" s="1"/>
  <c r="N55" i="5" s="1"/>
  <c r="E48" i="6" s="1"/>
  <c r="E72" i="6" s="1"/>
  <c r="O44" i="4"/>
  <c r="O42" i="5" s="1"/>
  <c r="Q44" i="4"/>
  <c r="R44" i="4"/>
  <c r="S44" i="4"/>
  <c r="T44" i="4"/>
  <c r="U44" i="4"/>
  <c r="V44" i="4"/>
  <c r="W44" i="4"/>
  <c r="X44" i="4"/>
  <c r="Y44" i="4"/>
  <c r="Z44" i="4"/>
  <c r="AA44" i="4"/>
  <c r="AB44" i="4"/>
  <c r="AB55" i="4" s="1"/>
  <c r="S57" i="6" s="1"/>
  <c r="AC44" i="4"/>
  <c r="AD44" i="4"/>
  <c r="AE44" i="4"/>
  <c r="P44" i="4"/>
  <c r="Q43" i="4"/>
  <c r="R43" i="4"/>
  <c r="S43" i="4"/>
  <c r="T43" i="4"/>
  <c r="T54" i="4" s="1"/>
  <c r="K56" i="6" s="1"/>
  <c r="U43" i="4"/>
  <c r="V43" i="4"/>
  <c r="W43" i="4"/>
  <c r="X43" i="4"/>
  <c r="Y43" i="4"/>
  <c r="Z43" i="4"/>
  <c r="AA43" i="4"/>
  <c r="AB43" i="4"/>
  <c r="AB54" i="4" s="1"/>
  <c r="S56" i="6" s="1"/>
  <c r="AC43" i="4"/>
  <c r="AD43" i="4"/>
  <c r="AE43" i="4"/>
  <c r="AF43" i="4"/>
  <c r="P43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P42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P41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P11" i="4"/>
  <c r="P10" i="5" s="1"/>
  <c r="P10" i="4"/>
  <c r="P9" i="5" s="1"/>
  <c r="AD72" i="5" l="1"/>
  <c r="V72" i="5"/>
  <c r="AE71" i="5"/>
  <c r="Z74" i="5"/>
  <c r="Y85" i="5" s="1"/>
  <c r="P88" i="6" s="1"/>
  <c r="R74" i="5"/>
  <c r="Q85" i="5" s="1"/>
  <c r="H88" i="6" s="1"/>
  <c r="AF10" i="5"/>
  <c r="X10" i="5"/>
  <c r="AF9" i="5"/>
  <c r="X9" i="5"/>
  <c r="Z40" i="5"/>
  <c r="Y51" i="5" s="1"/>
  <c r="P44" i="6" s="1"/>
  <c r="R40" i="5"/>
  <c r="Q51" i="5" s="1"/>
  <c r="H44" i="6" s="1"/>
  <c r="AA41" i="5"/>
  <c r="S41" i="5"/>
  <c r="AA42" i="5"/>
  <c r="S42" i="5"/>
  <c r="Z10" i="5"/>
  <c r="R10" i="5"/>
  <c r="U41" i="5"/>
  <c r="AB45" i="5"/>
  <c r="AA56" i="5" s="1"/>
  <c r="R49" i="6" s="1"/>
  <c r="T45" i="5"/>
  <c r="S56" i="5" s="1"/>
  <c r="J49" i="6" s="1"/>
  <c r="AC44" i="5"/>
  <c r="AB55" i="5" s="1"/>
  <c r="S48" i="6" s="1"/>
  <c r="U44" i="5"/>
  <c r="T55" i="5" s="1"/>
  <c r="K48" i="6" s="1"/>
  <c r="X74" i="5"/>
  <c r="W85" i="5" s="1"/>
  <c r="N88" i="6" s="1"/>
  <c r="Z45" i="5"/>
  <c r="Y56" i="5" s="1"/>
  <c r="P49" i="6" s="1"/>
  <c r="Z9" i="5"/>
  <c r="R9" i="5"/>
  <c r="AB40" i="5"/>
  <c r="AA51" i="5" s="1"/>
  <c r="R44" i="6" s="1"/>
  <c r="T40" i="5"/>
  <c r="S51" i="5" s="1"/>
  <c r="J44" i="6" s="1"/>
  <c r="AC41" i="5"/>
  <c r="R45" i="5"/>
  <c r="Q56" i="5" s="1"/>
  <c r="H49" i="6" s="1"/>
  <c r="P42" i="5"/>
  <c r="O53" i="5" s="1"/>
  <c r="F46" i="6" s="1"/>
  <c r="AB10" i="5"/>
  <c r="T10" i="5"/>
  <c r="AB9" i="5"/>
  <c r="T9" i="5"/>
  <c r="AC39" i="5"/>
  <c r="AB50" i="5" s="1"/>
  <c r="S43" i="6" s="1"/>
  <c r="U39" i="5"/>
  <c r="T50" i="5" s="1"/>
  <c r="K43" i="6" s="1"/>
  <c r="AD40" i="5"/>
  <c r="AC51" i="5" s="1"/>
  <c r="T44" i="6" s="1"/>
  <c r="V40" i="5"/>
  <c r="U51" i="5" s="1"/>
  <c r="L44" i="6" s="1"/>
  <c r="AE41" i="5"/>
  <c r="W41" i="5"/>
  <c r="AD45" i="5"/>
  <c r="AC56" i="5" s="1"/>
  <c r="T49" i="6" s="1"/>
  <c r="AB71" i="5"/>
  <c r="T71" i="5"/>
  <c r="AE74" i="5"/>
  <c r="AD85" i="5" s="1"/>
  <c r="U88" i="6" s="1"/>
  <c r="W74" i="5"/>
  <c r="V85" i="5" s="1"/>
  <c r="M88" i="6" s="1"/>
  <c r="V45" i="5"/>
  <c r="U56" i="5" s="1"/>
  <c r="L49" i="6" s="1"/>
  <c r="AF74" i="5"/>
  <c r="AE85" i="5" s="1"/>
  <c r="V88" i="6" s="1"/>
  <c r="AE72" i="5"/>
  <c r="AD83" i="5" s="1"/>
  <c r="U86" i="6" s="1"/>
  <c r="W72" i="5"/>
  <c r="V83" i="5" s="1"/>
  <c r="M86" i="6" s="1"/>
  <c r="AF71" i="5"/>
  <c r="AF82" i="5" s="1"/>
  <c r="W85" i="6" s="1"/>
  <c r="X71" i="5"/>
  <c r="P71" i="5"/>
  <c r="O82" i="5" s="1"/>
  <c r="F85" i="6" s="1"/>
  <c r="AA74" i="5"/>
  <c r="Z85" i="5" s="1"/>
  <c r="Q88" i="6" s="1"/>
  <c r="S74" i="5"/>
  <c r="R85" i="5" s="1"/>
  <c r="I88" i="6" s="1"/>
  <c r="AE10" i="5"/>
  <c r="W10" i="5"/>
  <c r="AE9" i="5"/>
  <c r="W9" i="5"/>
  <c r="AF39" i="5"/>
  <c r="AE50" i="5" s="1"/>
  <c r="V43" i="6" s="1"/>
  <c r="X39" i="5"/>
  <c r="W50" i="5" s="1"/>
  <c r="N43" i="6" s="1"/>
  <c r="Y40" i="5"/>
  <c r="X51" i="5" s="1"/>
  <c r="O44" i="6" s="1"/>
  <c r="Z42" i="5"/>
  <c r="Z53" i="5" s="1"/>
  <c r="Q46" i="6" s="1"/>
  <c r="R42" i="5"/>
  <c r="R53" i="5" s="1"/>
  <c r="I46" i="6" s="1"/>
  <c r="Y45" i="5"/>
  <c r="X56" i="5" s="1"/>
  <c r="O49" i="6" s="1"/>
  <c r="Q45" i="5"/>
  <c r="P56" i="5" s="1"/>
  <c r="G49" i="6" s="1"/>
  <c r="X41" i="5"/>
  <c r="AE54" i="4"/>
  <c r="V56" i="6" s="1"/>
  <c r="Y72" i="5"/>
  <c r="Q72" i="5"/>
  <c r="Z71" i="5"/>
  <c r="R71" i="5"/>
  <c r="AB69" i="5"/>
  <c r="AA80" i="5" s="1"/>
  <c r="R83" i="6" s="1"/>
  <c r="T69" i="5"/>
  <c r="S80" i="5" s="1"/>
  <c r="J83" i="6" s="1"/>
  <c r="AC74" i="5"/>
  <c r="AB85" i="5" s="1"/>
  <c r="S88" i="6" s="1"/>
  <c r="S112" i="6" s="1"/>
  <c r="U74" i="5"/>
  <c r="T85" i="5" s="1"/>
  <c r="K88" i="6" s="1"/>
  <c r="K112" i="6" s="1"/>
  <c r="AC55" i="4"/>
  <c r="T57" i="6" s="1"/>
  <c r="AC42" i="5"/>
  <c r="R60" i="4"/>
  <c r="I62" i="6" s="1"/>
  <c r="I75" i="6" s="1"/>
  <c r="R47" i="5"/>
  <c r="S59" i="4"/>
  <c r="J61" i="6" s="1"/>
  <c r="S46" i="5"/>
  <c r="R57" i="5" s="1"/>
  <c r="I50" i="6" s="1"/>
  <c r="Y39" i="5"/>
  <c r="X50" i="5" s="1"/>
  <c r="O43" i="6" s="1"/>
  <c r="Q59" i="4"/>
  <c r="H61" i="6" s="1"/>
  <c r="Q46" i="5"/>
  <c r="P57" i="5" s="1"/>
  <c r="G50" i="6" s="1"/>
  <c r="R69" i="5"/>
  <c r="Q80" i="5" s="1"/>
  <c r="H83" i="6" s="1"/>
  <c r="P40" i="5"/>
  <c r="O51" i="5" s="1"/>
  <c r="F44" i="6" s="1"/>
  <c r="Q40" i="5"/>
  <c r="P51" i="5" s="1"/>
  <c r="G44" i="6" s="1"/>
  <c r="Z54" i="4"/>
  <c r="Q56" i="6" s="1"/>
  <c r="Z41" i="5"/>
  <c r="Z52" i="5" s="1"/>
  <c r="Q45" i="6" s="1"/>
  <c r="R54" i="4"/>
  <c r="I56" i="6" s="1"/>
  <c r="R41" i="5"/>
  <c r="R52" i="5" s="1"/>
  <c r="I45" i="6" s="1"/>
  <c r="AE60" i="4"/>
  <c r="V62" i="6" s="1"/>
  <c r="V75" i="6" s="1"/>
  <c r="AE47" i="5"/>
  <c r="W60" i="4"/>
  <c r="N62" i="6" s="1"/>
  <c r="N75" i="6" s="1"/>
  <c r="W47" i="5"/>
  <c r="X59" i="4"/>
  <c r="O61" i="6" s="1"/>
  <c r="X46" i="5"/>
  <c r="W57" i="5" s="1"/>
  <c r="N50" i="6" s="1"/>
  <c r="P59" i="4"/>
  <c r="G61" i="6" s="1"/>
  <c r="P46" i="5"/>
  <c r="O57" i="5" s="1"/>
  <c r="F50" i="6" s="1"/>
  <c r="F74" i="6" s="1"/>
  <c r="Z57" i="4"/>
  <c r="Q59" i="6" s="1"/>
  <c r="Z44" i="5"/>
  <c r="Y55" i="5" s="1"/>
  <c r="P48" i="6" s="1"/>
  <c r="P72" i="6" s="1"/>
  <c r="R57" i="4"/>
  <c r="I59" i="6" s="1"/>
  <c r="R44" i="5"/>
  <c r="Q55" i="5" s="1"/>
  <c r="H48" i="6" s="1"/>
  <c r="H72" i="6" s="1"/>
  <c r="X54" i="4"/>
  <c r="O56" i="6" s="1"/>
  <c r="W85" i="4"/>
  <c r="N96" i="6" s="1"/>
  <c r="W71" i="5"/>
  <c r="AF70" i="5"/>
  <c r="AE81" i="5" s="1"/>
  <c r="V84" i="6" s="1"/>
  <c r="X70" i="5"/>
  <c r="W81" i="5" s="1"/>
  <c r="N84" i="6" s="1"/>
  <c r="P70" i="5"/>
  <c r="O81" i="5" s="1"/>
  <c r="F84" i="6" s="1"/>
  <c r="Y69" i="5"/>
  <c r="X80" i="5" s="1"/>
  <c r="O83" i="6" s="1"/>
  <c r="Q69" i="5"/>
  <c r="P80" i="5" s="1"/>
  <c r="G83" i="6" s="1"/>
  <c r="T85" i="4"/>
  <c r="K96" i="6" s="1"/>
  <c r="X60" i="4"/>
  <c r="O62" i="6" s="1"/>
  <c r="O75" i="6" s="1"/>
  <c r="X47" i="5"/>
  <c r="Y59" i="4"/>
  <c r="P61" i="6" s="1"/>
  <c r="Y46" i="5"/>
  <c r="X57" i="5" s="1"/>
  <c r="O50" i="6" s="1"/>
  <c r="S57" i="4"/>
  <c r="J59" i="6" s="1"/>
  <c r="S44" i="5"/>
  <c r="R55" i="5" s="1"/>
  <c r="I48" i="6" s="1"/>
  <c r="U57" i="4"/>
  <c r="L59" i="6" s="1"/>
  <c r="Q70" i="5"/>
  <c r="P81" i="5" s="1"/>
  <c r="G84" i="6" s="1"/>
  <c r="X85" i="4"/>
  <c r="O96" i="6" s="1"/>
  <c r="AF59" i="4"/>
  <c r="W61" i="6" s="1"/>
  <c r="W74" i="6" s="1"/>
  <c r="AF46" i="5"/>
  <c r="AE57" i="5" s="1"/>
  <c r="V50" i="6" s="1"/>
  <c r="AD10" i="5"/>
  <c r="V10" i="5"/>
  <c r="AD9" i="5"/>
  <c r="V9" i="5"/>
  <c r="AE39" i="5"/>
  <c r="AD50" i="5" s="1"/>
  <c r="U43" i="6" s="1"/>
  <c r="W39" i="5"/>
  <c r="V50" i="5" s="1"/>
  <c r="M43" i="6" s="1"/>
  <c r="AF40" i="5"/>
  <c r="AE51" i="5" s="1"/>
  <c r="V44" i="6" s="1"/>
  <c r="X40" i="5"/>
  <c r="W51" i="5" s="1"/>
  <c r="N44" i="6" s="1"/>
  <c r="Y54" i="4"/>
  <c r="P56" i="6" s="1"/>
  <c r="Y41" i="5"/>
  <c r="Q54" i="4"/>
  <c r="H56" i="6" s="1"/>
  <c r="Q41" i="5"/>
  <c r="Y42" i="5"/>
  <c r="Q55" i="4"/>
  <c r="H57" i="6" s="1"/>
  <c r="Q42" i="5"/>
  <c r="AD47" i="5"/>
  <c r="V47" i="5"/>
  <c r="AE59" i="4"/>
  <c r="V61" i="6" s="1"/>
  <c r="AE46" i="5"/>
  <c r="AD57" i="5" s="1"/>
  <c r="U50" i="6" s="1"/>
  <c r="W59" i="4"/>
  <c r="N61" i="6" s="1"/>
  <c r="W46" i="5"/>
  <c r="V57" i="5" s="1"/>
  <c r="M50" i="6" s="1"/>
  <c r="AF45" i="5"/>
  <c r="AE56" i="5" s="1"/>
  <c r="V49" i="6" s="1"/>
  <c r="X45" i="5"/>
  <c r="W56" i="5" s="1"/>
  <c r="N49" i="6" s="1"/>
  <c r="P45" i="5"/>
  <c r="O56" i="5" s="1"/>
  <c r="F49" i="6" s="1"/>
  <c r="F73" i="6" s="1"/>
  <c r="Y44" i="5"/>
  <c r="X55" i="5" s="1"/>
  <c r="O48" i="6" s="1"/>
  <c r="Q44" i="5"/>
  <c r="P55" i="5" s="1"/>
  <c r="G48" i="6" s="1"/>
  <c r="Y55" i="4"/>
  <c r="P57" i="6" s="1"/>
  <c r="W54" i="4"/>
  <c r="N56" i="6" s="1"/>
  <c r="V60" i="4"/>
  <c r="M62" i="6" s="1"/>
  <c r="M75" i="6" s="1"/>
  <c r="O69" i="5"/>
  <c r="N80" i="5" s="1"/>
  <c r="E83" i="6" s="1"/>
  <c r="AC86" i="4"/>
  <c r="T97" i="6" s="1"/>
  <c r="AC72" i="5"/>
  <c r="AC83" i="5" s="1"/>
  <c r="T86" i="6" s="1"/>
  <c r="U86" i="4"/>
  <c r="L97" i="6" s="1"/>
  <c r="U72" i="5"/>
  <c r="U83" i="5" s="1"/>
  <c r="L86" i="6" s="1"/>
  <c r="AD85" i="4"/>
  <c r="U96" i="6" s="1"/>
  <c r="AD71" i="5"/>
  <c r="AD82" i="5" s="1"/>
  <c r="U85" i="6" s="1"/>
  <c r="V85" i="4"/>
  <c r="M96" i="6" s="1"/>
  <c r="V71" i="5"/>
  <c r="AE70" i="5"/>
  <c r="AD81" i="5" s="1"/>
  <c r="U84" i="6" s="1"/>
  <c r="W70" i="5"/>
  <c r="V81" i="5" s="1"/>
  <c r="M84" i="6" s="1"/>
  <c r="AF69" i="5"/>
  <c r="AE80" i="5" s="1"/>
  <c r="V83" i="6" s="1"/>
  <c r="X69" i="5"/>
  <c r="W80" i="5" s="1"/>
  <c r="N83" i="6" s="1"/>
  <c r="P69" i="5"/>
  <c r="O80" i="5" s="1"/>
  <c r="F83" i="6" s="1"/>
  <c r="Y88" i="4"/>
  <c r="P99" i="6" s="1"/>
  <c r="P112" i="6" s="1"/>
  <c r="Y74" i="5"/>
  <c r="X85" i="5" s="1"/>
  <c r="O88" i="6" s="1"/>
  <c r="Q88" i="4"/>
  <c r="H99" i="6" s="1"/>
  <c r="H112" i="6" s="1"/>
  <c r="Q74" i="5"/>
  <c r="P85" i="5" s="1"/>
  <c r="G88" i="6" s="1"/>
  <c r="G112" i="6" s="1"/>
  <c r="P39" i="5"/>
  <c r="O50" i="5" s="1"/>
  <c r="F43" i="6" s="1"/>
  <c r="Y70" i="5"/>
  <c r="X81" i="5" s="1"/>
  <c r="O84" i="6" s="1"/>
  <c r="Z69" i="5"/>
  <c r="Y80" i="5" s="1"/>
  <c r="P83" i="6" s="1"/>
  <c r="U88" i="4"/>
  <c r="L99" i="6" s="1"/>
  <c r="AC10" i="5"/>
  <c r="U10" i="5"/>
  <c r="AC9" i="5"/>
  <c r="U9" i="5"/>
  <c r="AD39" i="5"/>
  <c r="AC50" i="5" s="1"/>
  <c r="T43" i="6" s="1"/>
  <c r="V39" i="5"/>
  <c r="U50" i="5" s="1"/>
  <c r="L43" i="6" s="1"/>
  <c r="AE40" i="5"/>
  <c r="AD51" i="5" s="1"/>
  <c r="U44" i="6" s="1"/>
  <c r="W40" i="5"/>
  <c r="V51" i="5" s="1"/>
  <c r="M44" i="6" s="1"/>
  <c r="AF41" i="5"/>
  <c r="AF52" i="5" s="1"/>
  <c r="W45" i="6" s="1"/>
  <c r="X42" i="5"/>
  <c r="N53" i="5"/>
  <c r="AC60" i="4"/>
  <c r="T62" i="6" s="1"/>
  <c r="T75" i="6" s="1"/>
  <c r="AC47" i="5"/>
  <c r="U60" i="4"/>
  <c r="L62" i="6" s="1"/>
  <c r="L75" i="6" s="1"/>
  <c r="U47" i="5"/>
  <c r="AD59" i="4"/>
  <c r="U61" i="6" s="1"/>
  <c r="AD46" i="5"/>
  <c r="AC57" i="5" s="1"/>
  <c r="T50" i="6" s="1"/>
  <c r="V59" i="4"/>
  <c r="M61" i="6" s="1"/>
  <c r="V46" i="5"/>
  <c r="U57" i="5" s="1"/>
  <c r="L50" i="6" s="1"/>
  <c r="AE45" i="5"/>
  <c r="AD56" i="5" s="1"/>
  <c r="U49" i="6" s="1"/>
  <c r="W45" i="5"/>
  <c r="V56" i="5" s="1"/>
  <c r="M49" i="6" s="1"/>
  <c r="AF57" i="4"/>
  <c r="W59" i="6" s="1"/>
  <c r="W72" i="6" s="1"/>
  <c r="AF44" i="5"/>
  <c r="AE55" i="5" s="1"/>
  <c r="V48" i="6" s="1"/>
  <c r="X57" i="4"/>
  <c r="O59" i="6" s="1"/>
  <c r="X44" i="5"/>
  <c r="W55" i="5" s="1"/>
  <c r="N48" i="6" s="1"/>
  <c r="P44" i="5"/>
  <c r="O55" i="5" s="1"/>
  <c r="F48" i="6" s="1"/>
  <c r="F72" i="6" s="1"/>
  <c r="U54" i="4"/>
  <c r="L56" i="6" s="1"/>
  <c r="AB72" i="5"/>
  <c r="T72" i="5"/>
  <c r="AC85" i="4"/>
  <c r="T96" i="6" s="1"/>
  <c r="AC71" i="5"/>
  <c r="U85" i="4"/>
  <c r="L96" i="6" s="1"/>
  <c r="U71" i="5"/>
  <c r="AD70" i="5"/>
  <c r="AC81" i="5" s="1"/>
  <c r="T84" i="6" s="1"/>
  <c r="V70" i="5"/>
  <c r="U81" i="5" s="1"/>
  <c r="L84" i="6" s="1"/>
  <c r="AE69" i="5"/>
  <c r="AD80" i="5" s="1"/>
  <c r="U83" i="6" s="1"/>
  <c r="W69" i="5"/>
  <c r="V80" i="5" s="1"/>
  <c r="M83" i="6" s="1"/>
  <c r="P74" i="5"/>
  <c r="O85" i="5" s="1"/>
  <c r="F88" i="6" s="1"/>
  <c r="O88" i="4"/>
  <c r="F99" i="6" s="1"/>
  <c r="AA39" i="5"/>
  <c r="Z50" i="5" s="1"/>
  <c r="Q43" i="6" s="1"/>
  <c r="AA59" i="4"/>
  <c r="R61" i="6" s="1"/>
  <c r="AA46" i="5"/>
  <c r="Z57" i="5" s="1"/>
  <c r="Q50" i="6" s="1"/>
  <c r="AE42" i="5"/>
  <c r="AF42" i="5"/>
  <c r="AF53" i="5" s="1"/>
  <c r="W55" i="4"/>
  <c r="N57" i="6" s="1"/>
  <c r="W42" i="5"/>
  <c r="AB60" i="4"/>
  <c r="S62" i="6" s="1"/>
  <c r="S75" i="6" s="1"/>
  <c r="AB47" i="5"/>
  <c r="T60" i="4"/>
  <c r="K62" i="6" s="1"/>
  <c r="K75" i="6" s="1"/>
  <c r="T47" i="5"/>
  <c r="AC59" i="4"/>
  <c r="T61" i="6" s="1"/>
  <c r="AC46" i="5"/>
  <c r="AB57" i="5" s="1"/>
  <c r="S50" i="6" s="1"/>
  <c r="U59" i="4"/>
  <c r="L61" i="6" s="1"/>
  <c r="U46" i="5"/>
  <c r="T57" i="5" s="1"/>
  <c r="K50" i="6" s="1"/>
  <c r="AE57" i="4"/>
  <c r="V59" i="6" s="1"/>
  <c r="AE44" i="5"/>
  <c r="AD55" i="5" s="1"/>
  <c r="U48" i="6" s="1"/>
  <c r="U72" i="6" s="1"/>
  <c r="W57" i="4"/>
  <c r="N59" i="6" s="1"/>
  <c r="W44" i="5"/>
  <c r="V55" i="5" s="1"/>
  <c r="M48" i="6" s="1"/>
  <c r="N82" i="5"/>
  <c r="E85" i="6" s="1"/>
  <c r="E109" i="6" s="1"/>
  <c r="AA86" i="4"/>
  <c r="R97" i="6" s="1"/>
  <c r="AA72" i="5"/>
  <c r="S86" i="4"/>
  <c r="J97" i="6" s="1"/>
  <c r="S72" i="5"/>
  <c r="AC70" i="5"/>
  <c r="AB81" i="5" s="1"/>
  <c r="S84" i="6" s="1"/>
  <c r="U70" i="5"/>
  <c r="T81" i="5" s="1"/>
  <c r="K84" i="6" s="1"/>
  <c r="AD69" i="5"/>
  <c r="AC80" i="5" s="1"/>
  <c r="T83" i="6" s="1"/>
  <c r="V69" i="5"/>
  <c r="U80" i="5" s="1"/>
  <c r="L83" i="6" s="1"/>
  <c r="AF88" i="4"/>
  <c r="W99" i="6" s="1"/>
  <c r="W112" i="6" s="1"/>
  <c r="AF85" i="4"/>
  <c r="W96" i="6" s="1"/>
  <c r="P85" i="4"/>
  <c r="G96" i="6" s="1"/>
  <c r="Z60" i="4"/>
  <c r="Q62" i="6" s="1"/>
  <c r="Q75" i="6" s="1"/>
  <c r="Z47" i="5"/>
  <c r="Q39" i="5"/>
  <c r="P50" i="5" s="1"/>
  <c r="G43" i="6" s="1"/>
  <c r="AF60" i="4"/>
  <c r="W62" i="6" s="1"/>
  <c r="W75" i="6" s="1"/>
  <c r="AF47" i="5"/>
  <c r="P60" i="4"/>
  <c r="G62" i="6" s="1"/>
  <c r="G75" i="6" s="1"/>
  <c r="P47" i="5"/>
  <c r="AA57" i="4"/>
  <c r="R59" i="6" s="1"/>
  <c r="AA44" i="5"/>
  <c r="Z55" i="5" s="1"/>
  <c r="Q48" i="6" s="1"/>
  <c r="AA10" i="5"/>
  <c r="S10" i="5"/>
  <c r="AA9" i="5"/>
  <c r="S9" i="5"/>
  <c r="AB39" i="5"/>
  <c r="AA50" i="5" s="1"/>
  <c r="R43" i="6" s="1"/>
  <c r="T39" i="5"/>
  <c r="S50" i="5" s="1"/>
  <c r="J43" i="6" s="1"/>
  <c r="AC40" i="5"/>
  <c r="AB51" i="5" s="1"/>
  <c r="S44" i="6" s="1"/>
  <c r="U40" i="5"/>
  <c r="T51" i="5" s="1"/>
  <c r="K44" i="6" s="1"/>
  <c r="AD54" i="4"/>
  <c r="U56" i="6" s="1"/>
  <c r="AD41" i="5"/>
  <c r="V54" i="4"/>
  <c r="M56" i="6" s="1"/>
  <c r="V41" i="5"/>
  <c r="V52" i="5" s="1"/>
  <c r="M45" i="6" s="1"/>
  <c r="AD55" i="4"/>
  <c r="U57" i="6" s="1"/>
  <c r="AD42" i="5"/>
  <c r="V55" i="4"/>
  <c r="M57" i="6" s="1"/>
  <c r="V42" i="5"/>
  <c r="AA60" i="4"/>
  <c r="R62" i="6" s="1"/>
  <c r="R75" i="6" s="1"/>
  <c r="AA47" i="5"/>
  <c r="S60" i="4"/>
  <c r="J62" i="6" s="1"/>
  <c r="J75" i="6" s="1"/>
  <c r="S47" i="5"/>
  <c r="AB59" i="4"/>
  <c r="S61" i="6" s="1"/>
  <c r="AB46" i="5"/>
  <c r="AA57" i="5" s="1"/>
  <c r="R50" i="6" s="1"/>
  <c r="T59" i="4"/>
  <c r="K61" i="6" s="1"/>
  <c r="T46" i="5"/>
  <c r="S57" i="5" s="1"/>
  <c r="J50" i="6" s="1"/>
  <c r="J74" i="6" s="1"/>
  <c r="AC45" i="5"/>
  <c r="AB56" i="5" s="1"/>
  <c r="S49" i="6" s="1"/>
  <c r="U45" i="5"/>
  <c r="T56" i="5" s="1"/>
  <c r="K49" i="6" s="1"/>
  <c r="AD44" i="5"/>
  <c r="AC55" i="5" s="1"/>
  <c r="T48" i="6" s="1"/>
  <c r="V44" i="5"/>
  <c r="U55" i="5" s="1"/>
  <c r="L48" i="6" s="1"/>
  <c r="AF54" i="4"/>
  <c r="W56" i="6" s="1"/>
  <c r="P54" i="4"/>
  <c r="G56" i="6" s="1"/>
  <c r="AC57" i="4"/>
  <c r="T59" i="6" s="1"/>
  <c r="N83" i="5"/>
  <c r="E86" i="6" s="1"/>
  <c r="E110" i="6" s="1"/>
  <c r="Z86" i="4"/>
  <c r="Q97" i="6" s="1"/>
  <c r="Z72" i="5"/>
  <c r="R86" i="4"/>
  <c r="I97" i="6" s="1"/>
  <c r="R72" i="5"/>
  <c r="AA71" i="5"/>
  <c r="S71" i="5"/>
  <c r="S82" i="5" s="1"/>
  <c r="J85" i="6" s="1"/>
  <c r="J109" i="6" s="1"/>
  <c r="AB70" i="5"/>
  <c r="AA81" i="5" s="1"/>
  <c r="R84" i="6" s="1"/>
  <c r="T70" i="5"/>
  <c r="S81" i="5" s="1"/>
  <c r="J84" i="6" s="1"/>
  <c r="AC69" i="5"/>
  <c r="AB80" i="5" s="1"/>
  <c r="S83" i="6" s="1"/>
  <c r="U69" i="5"/>
  <c r="T80" i="5" s="1"/>
  <c r="K83" i="6" s="1"/>
  <c r="AD74" i="5"/>
  <c r="AC85" i="5" s="1"/>
  <c r="T88" i="6" s="1"/>
  <c r="V74" i="5"/>
  <c r="U85" i="5" s="1"/>
  <c r="L88" i="6" s="1"/>
  <c r="AC88" i="4"/>
  <c r="T99" i="6" s="1"/>
  <c r="AB85" i="4"/>
  <c r="S96" i="6" s="1"/>
  <c r="AA85" i="4"/>
  <c r="R96" i="6" s="1"/>
  <c r="S39" i="5"/>
  <c r="R50" i="5" s="1"/>
  <c r="I43" i="6" s="1"/>
  <c r="U55" i="4"/>
  <c r="L57" i="6" s="1"/>
  <c r="U42" i="5"/>
  <c r="AA70" i="5"/>
  <c r="Z81" i="5" s="1"/>
  <c r="Q84" i="6" s="1"/>
  <c r="S70" i="5"/>
  <c r="R81" i="5" s="1"/>
  <c r="I84" i="6" s="1"/>
  <c r="Y10" i="5"/>
  <c r="Q10" i="5"/>
  <c r="Y9" i="5"/>
  <c r="Q9" i="5"/>
  <c r="Z39" i="5"/>
  <c r="Y50" i="5" s="1"/>
  <c r="P43" i="6" s="1"/>
  <c r="R39" i="5"/>
  <c r="Q50" i="5" s="1"/>
  <c r="H43" i="6" s="1"/>
  <c r="AA40" i="5"/>
  <c r="Z51" i="5" s="1"/>
  <c r="Q44" i="6" s="1"/>
  <c r="S40" i="5"/>
  <c r="R51" i="5" s="1"/>
  <c r="I44" i="6" s="1"/>
  <c r="AB41" i="5"/>
  <c r="T41" i="5"/>
  <c r="T52" i="5" s="1"/>
  <c r="K45" i="6" s="1"/>
  <c r="K69" i="6" s="1"/>
  <c r="AB42" i="5"/>
  <c r="T55" i="4"/>
  <c r="K57" i="6" s="1"/>
  <c r="T42" i="5"/>
  <c r="S53" i="5" s="1"/>
  <c r="J46" i="6" s="1"/>
  <c r="Y47" i="5"/>
  <c r="Q47" i="5"/>
  <c r="Z59" i="4"/>
  <c r="Q61" i="6" s="1"/>
  <c r="Z46" i="5"/>
  <c r="Y57" i="5" s="1"/>
  <c r="P50" i="6" s="1"/>
  <c r="R59" i="4"/>
  <c r="I61" i="6" s="1"/>
  <c r="R46" i="5"/>
  <c r="Q57" i="5" s="1"/>
  <c r="H50" i="6" s="1"/>
  <c r="AA45" i="5"/>
  <c r="Z56" i="5" s="1"/>
  <c r="Q49" i="6" s="1"/>
  <c r="S45" i="5"/>
  <c r="R56" i="5" s="1"/>
  <c r="I49" i="6" s="1"/>
  <c r="AB57" i="4"/>
  <c r="S59" i="6" s="1"/>
  <c r="AB44" i="5"/>
  <c r="AA55" i="5" s="1"/>
  <c r="R48" i="6" s="1"/>
  <c r="T57" i="4"/>
  <c r="K59" i="6" s="1"/>
  <c r="T44" i="5"/>
  <c r="S55" i="5" s="1"/>
  <c r="J48" i="6" s="1"/>
  <c r="AC54" i="4"/>
  <c r="T56" i="6" s="1"/>
  <c r="P57" i="4"/>
  <c r="G59" i="6" s="1"/>
  <c r="V57" i="4"/>
  <c r="M59" i="6" s="1"/>
  <c r="AF72" i="5"/>
  <c r="AF83" i="5" s="1"/>
  <c r="W86" i="6" s="1"/>
  <c r="X72" i="5"/>
  <c r="P86" i="4"/>
  <c r="G97" i="6" s="1"/>
  <c r="P72" i="5"/>
  <c r="Y71" i="5"/>
  <c r="Q71" i="5"/>
  <c r="Z70" i="5"/>
  <c r="Y81" i="5" s="1"/>
  <c r="P84" i="6" s="1"/>
  <c r="R70" i="5"/>
  <c r="Q81" i="5" s="1"/>
  <c r="H84" i="6" s="1"/>
  <c r="AA69" i="5"/>
  <c r="Z80" i="5" s="1"/>
  <c r="Q83" i="6" s="1"/>
  <c r="S69" i="5"/>
  <c r="R80" i="5" s="1"/>
  <c r="I83" i="6" s="1"/>
  <c r="AB74" i="5"/>
  <c r="AA85" i="5" s="1"/>
  <c r="R88" i="6" s="1"/>
  <c r="T74" i="5"/>
  <c r="S85" i="5" s="1"/>
  <c r="J88" i="6" s="1"/>
  <c r="X88" i="4"/>
  <c r="O99" i="6" s="1"/>
  <c r="Y85" i="4"/>
  <c r="P96" i="6" s="1"/>
  <c r="T86" i="4"/>
  <c r="K97" i="6" s="1"/>
  <c r="AB86" i="4"/>
  <c r="S97" i="6" s="1"/>
  <c r="X86" i="4"/>
  <c r="O97" i="6" s="1"/>
  <c r="W86" i="4"/>
  <c r="N97" i="6" s="1"/>
  <c r="AE86" i="4"/>
  <c r="V97" i="6" s="1"/>
  <c r="AF86" i="4"/>
  <c r="W97" i="6" s="1"/>
  <c r="O86" i="4"/>
  <c r="F97" i="6" s="1"/>
  <c r="AA55" i="4"/>
  <c r="R57" i="6" s="1"/>
  <c r="S55" i="4"/>
  <c r="J57" i="6" s="1"/>
  <c r="AE88" i="4"/>
  <c r="V99" i="6" s="1"/>
  <c r="W88" i="4"/>
  <c r="N99" i="6" s="1"/>
  <c r="N112" i="6" s="1"/>
  <c r="Z55" i="4"/>
  <c r="Q57" i="6" s="1"/>
  <c r="R55" i="4"/>
  <c r="I57" i="6" s="1"/>
  <c r="AD88" i="4"/>
  <c r="U99" i="6" s="1"/>
  <c r="V88" i="4"/>
  <c r="M99" i="6" s="1"/>
  <c r="AD86" i="4"/>
  <c r="U97" i="6" s="1"/>
  <c r="V86" i="4"/>
  <c r="M97" i="6" s="1"/>
  <c r="Z85" i="4"/>
  <c r="Q96" i="6" s="1"/>
  <c r="R85" i="4"/>
  <c r="I96" i="6" s="1"/>
  <c r="X55" i="4"/>
  <c r="O57" i="6" s="1"/>
  <c r="P55" i="4"/>
  <c r="G57" i="6" s="1"/>
  <c r="AE55" i="4"/>
  <c r="V57" i="6" s="1"/>
  <c r="O55" i="4"/>
  <c r="F57" i="6" s="1"/>
  <c r="AA54" i="4"/>
  <c r="R56" i="6" s="1"/>
  <c r="S54" i="4"/>
  <c r="J56" i="6" s="1"/>
  <c r="AA88" i="4"/>
  <c r="R99" i="6" s="1"/>
  <c r="S88" i="4"/>
  <c r="J99" i="6" s="1"/>
  <c r="AE85" i="4"/>
  <c r="V96" i="6" s="1"/>
  <c r="O85" i="4"/>
  <c r="F96" i="6" s="1"/>
  <c r="Z88" i="4"/>
  <c r="Q99" i="6" s="1"/>
  <c r="R88" i="4"/>
  <c r="I99" i="6" s="1"/>
  <c r="Y86" i="4"/>
  <c r="P97" i="6" s="1"/>
  <c r="Q86" i="4"/>
  <c r="H97" i="6" s="1"/>
  <c r="Q72" i="6" l="1"/>
  <c r="AB52" i="5"/>
  <c r="S45" i="6" s="1"/>
  <c r="S69" i="6" s="1"/>
  <c r="K72" i="6"/>
  <c r="L112" i="6"/>
  <c r="AA83" i="5"/>
  <c r="R86" i="6" s="1"/>
  <c r="R110" i="6" s="1"/>
  <c r="J72" i="6"/>
  <c r="U112" i="6"/>
  <c r="Y53" i="5"/>
  <c r="P46" i="6" s="1"/>
  <c r="W52" i="5"/>
  <c r="N45" i="6" s="1"/>
  <c r="N69" i="6" s="1"/>
  <c r="AD52" i="5"/>
  <c r="U45" i="6" s="1"/>
  <c r="U69" i="6" s="1"/>
  <c r="I72" i="6"/>
  <c r="W82" i="5"/>
  <c r="N85" i="6" s="1"/>
  <c r="N109" i="6" s="1"/>
  <c r="R74" i="6"/>
  <c r="U82" i="5"/>
  <c r="L85" i="6" s="1"/>
  <c r="L117" i="6" s="1"/>
  <c r="M112" i="6"/>
  <c r="AE82" i="5"/>
  <c r="V85" i="6" s="1"/>
  <c r="V109" i="6" s="1"/>
  <c r="P82" i="5"/>
  <c r="G85" i="6" s="1"/>
  <c r="G109" i="6" s="1"/>
  <c r="Q83" i="5"/>
  <c r="H86" i="6" s="1"/>
  <c r="H110" i="6" s="1"/>
  <c r="V112" i="6"/>
  <c r="P74" i="6"/>
  <c r="X83" i="5"/>
  <c r="O86" i="6" s="1"/>
  <c r="O110" i="6" s="1"/>
  <c r="P83" i="5"/>
  <c r="G86" i="6" s="1"/>
  <c r="G110" i="6" s="1"/>
  <c r="I69" i="6"/>
  <c r="T83" i="5"/>
  <c r="K86" i="6" s="1"/>
  <c r="K110" i="6" s="1"/>
  <c r="E46" i="6"/>
  <c r="E70" i="6" s="1"/>
  <c r="Q53" i="5"/>
  <c r="H46" i="6" s="1"/>
  <c r="H70" i="6" s="1"/>
  <c r="W46" i="6"/>
  <c r="W77" i="6" s="1"/>
  <c r="Y82" i="5"/>
  <c r="P85" i="6" s="1"/>
  <c r="P109" i="6" s="1"/>
  <c r="H74" i="6"/>
  <c r="AB53" i="5"/>
  <c r="T72" i="6"/>
  <c r="AC82" i="5"/>
  <c r="T85" i="6" s="1"/>
  <c r="T117" i="6" s="1"/>
  <c r="X53" i="5"/>
  <c r="AA82" i="5"/>
  <c r="R85" i="6" s="1"/>
  <c r="R109" i="6" s="1"/>
  <c r="AE53" i="5"/>
  <c r="V46" i="6" s="1"/>
  <c r="V70" i="6" s="1"/>
  <c r="P53" i="5"/>
  <c r="G46" i="6" s="1"/>
  <c r="G70" i="6" s="1"/>
  <c r="L110" i="6"/>
  <c r="V72" i="6"/>
  <c r="K74" i="6"/>
  <c r="W53" i="5"/>
  <c r="V74" i="6"/>
  <c r="O74" i="6"/>
  <c r="J70" i="6"/>
  <c r="Y52" i="5"/>
  <c r="P45" i="6" s="1"/>
  <c r="P69" i="6" s="1"/>
  <c r="F112" i="6"/>
  <c r="S52" i="5"/>
  <c r="J45" i="6" s="1"/>
  <c r="J69" i="6" s="1"/>
  <c r="T110" i="6"/>
  <c r="O72" i="6"/>
  <c r="T112" i="6"/>
  <c r="O83" i="5"/>
  <c r="F86" i="6" s="1"/>
  <c r="F110" i="6" s="1"/>
  <c r="I74" i="6"/>
  <c r="Q70" i="6"/>
  <c r="T74" i="6"/>
  <c r="U109" i="6"/>
  <c r="M74" i="6"/>
  <c r="AC52" i="5"/>
  <c r="T45" i="6" s="1"/>
  <c r="T69" i="6" s="1"/>
  <c r="U110" i="6"/>
  <c r="I70" i="6"/>
  <c r="R82" i="5"/>
  <c r="I85" i="6" s="1"/>
  <c r="I109" i="6" s="1"/>
  <c r="O112" i="6"/>
  <c r="U74" i="6"/>
  <c r="W109" i="6"/>
  <c r="W117" i="6"/>
  <c r="W110" i="6"/>
  <c r="R72" i="6"/>
  <c r="U53" i="5"/>
  <c r="G72" i="6"/>
  <c r="M110" i="6"/>
  <c r="S72" i="6"/>
  <c r="V53" i="5"/>
  <c r="J112" i="6"/>
  <c r="Q82" i="5"/>
  <c r="H85" i="6" s="1"/>
  <c r="H109" i="6" s="1"/>
  <c r="S74" i="6"/>
  <c r="L109" i="6"/>
  <c r="L74" i="6"/>
  <c r="V82" i="5"/>
  <c r="M85" i="6" s="1"/>
  <c r="M109" i="6" s="1"/>
  <c r="E117" i="6"/>
  <c r="N74" i="6"/>
  <c r="G74" i="6"/>
  <c r="I112" i="6"/>
  <c r="R112" i="6"/>
  <c r="AE52" i="5"/>
  <c r="V45" i="6" s="1"/>
  <c r="V69" i="6" s="1"/>
  <c r="AB82" i="5"/>
  <c r="S85" i="6" s="1"/>
  <c r="S109" i="6" s="1"/>
  <c r="F70" i="6"/>
  <c r="Q69" i="6"/>
  <c r="Q112" i="6"/>
  <c r="F109" i="6"/>
  <c r="I77" i="6"/>
  <c r="Z83" i="5"/>
  <c r="Q86" i="6" s="1"/>
  <c r="Q110" i="6" s="1"/>
  <c r="AE83" i="5"/>
  <c r="V86" i="6" s="1"/>
  <c r="S83" i="5"/>
  <c r="J86" i="6" s="1"/>
  <c r="J110" i="6" s="1"/>
  <c r="M72" i="6"/>
  <c r="Q74" i="6"/>
  <c r="U117" i="6"/>
  <c r="N72" i="6"/>
  <c r="P70" i="6"/>
  <c r="Q77" i="6"/>
  <c r="W69" i="6"/>
  <c r="Z82" i="5"/>
  <c r="Q85" i="6" s="1"/>
  <c r="Q109" i="6" s="1"/>
  <c r="L72" i="6"/>
  <c r="M69" i="6"/>
  <c r="Q52" i="5"/>
  <c r="H45" i="6" s="1"/>
  <c r="H69" i="6" s="1"/>
  <c r="W83" i="5"/>
  <c r="N86" i="6" s="1"/>
  <c r="N110" i="6" s="1"/>
  <c r="U52" i="5"/>
  <c r="L45" i="6" s="1"/>
  <c r="L69" i="6" s="1"/>
  <c r="AA52" i="5"/>
  <c r="R45" i="6" s="1"/>
  <c r="R69" i="6" s="1"/>
  <c r="T53" i="5"/>
  <c r="X82" i="5"/>
  <c r="O85" i="6" s="1"/>
  <c r="O109" i="6" s="1"/>
  <c r="Y83" i="5"/>
  <c r="P86" i="6" s="1"/>
  <c r="P110" i="6" s="1"/>
  <c r="X52" i="5"/>
  <c r="O45" i="6" s="1"/>
  <c r="O69" i="6" s="1"/>
  <c r="R83" i="5"/>
  <c r="I86" i="6" s="1"/>
  <c r="I110" i="6" s="1"/>
  <c r="AB83" i="5"/>
  <c r="S86" i="6" s="1"/>
  <c r="S110" i="6" s="1"/>
  <c r="AC53" i="5"/>
  <c r="AD53" i="5"/>
  <c r="T82" i="5"/>
  <c r="K85" i="6" s="1"/>
  <c r="K109" i="6" s="1"/>
  <c r="AA53" i="5"/>
  <c r="AC28" i="4"/>
  <c r="AD28" i="4"/>
  <c r="AE28" i="4"/>
  <c r="AF28" i="4"/>
  <c r="AC29" i="4"/>
  <c r="AD29" i="4"/>
  <c r="AE29" i="4"/>
  <c r="AF29" i="4"/>
  <c r="AC30" i="4"/>
  <c r="AD30" i="4"/>
  <c r="AE30" i="4"/>
  <c r="AF30" i="4"/>
  <c r="R28" i="4"/>
  <c r="S28" i="4"/>
  <c r="T28" i="4"/>
  <c r="U28" i="4"/>
  <c r="V28" i="4"/>
  <c r="W28" i="4"/>
  <c r="X28" i="4"/>
  <c r="Y28" i="4"/>
  <c r="Z28" i="4"/>
  <c r="AA28" i="4"/>
  <c r="AB28" i="4"/>
  <c r="R29" i="4"/>
  <c r="S29" i="4"/>
  <c r="T29" i="4"/>
  <c r="U29" i="4"/>
  <c r="V29" i="4"/>
  <c r="W29" i="4"/>
  <c r="X29" i="4"/>
  <c r="Y29" i="4"/>
  <c r="Z29" i="4"/>
  <c r="AA29" i="4"/>
  <c r="AB29" i="4"/>
  <c r="R30" i="4"/>
  <c r="S30" i="4"/>
  <c r="T30" i="4"/>
  <c r="U30" i="4"/>
  <c r="V30" i="4"/>
  <c r="W30" i="4"/>
  <c r="X30" i="4"/>
  <c r="Y30" i="4"/>
  <c r="Z30" i="4"/>
  <c r="AA30" i="4"/>
  <c r="AB30" i="4"/>
  <c r="M24" i="4"/>
  <c r="N24" i="4"/>
  <c r="M25" i="4"/>
  <c r="N25" i="4"/>
  <c r="O25" i="4"/>
  <c r="M26" i="4"/>
  <c r="N26" i="4"/>
  <c r="O26" i="4"/>
  <c r="M28" i="4"/>
  <c r="N28" i="4"/>
  <c r="O28" i="4"/>
  <c r="P28" i="4"/>
  <c r="Q28" i="4"/>
  <c r="M29" i="4"/>
  <c r="N29" i="4"/>
  <c r="O29" i="4"/>
  <c r="P29" i="4"/>
  <c r="Q29" i="4"/>
  <c r="M30" i="4"/>
  <c r="N30" i="4"/>
  <c r="O30" i="4"/>
  <c r="P30" i="4"/>
  <c r="Q30" i="4"/>
  <c r="L25" i="4"/>
  <c r="L26" i="4"/>
  <c r="L28" i="4"/>
  <c r="L29" i="4"/>
  <c r="L30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O12" i="4"/>
  <c r="O11" i="5" s="1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P13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P15" i="4"/>
  <c r="P14" i="5" s="1"/>
  <c r="O25" i="5" s="1"/>
  <c r="F8" i="6" s="1"/>
  <c r="F32" i="6" s="1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P14" i="4"/>
  <c r="G117" i="6" l="1"/>
  <c r="V117" i="6"/>
  <c r="Z14" i="5"/>
  <c r="Y25" i="5" s="1"/>
  <c r="P8" i="6" s="1"/>
  <c r="R14" i="5"/>
  <c r="Q25" i="5" s="1"/>
  <c r="H8" i="6" s="1"/>
  <c r="AB11" i="5"/>
  <c r="T11" i="5"/>
  <c r="AC14" i="5"/>
  <c r="AB25" i="5" s="1"/>
  <c r="S8" i="6" s="1"/>
  <c r="U14" i="5"/>
  <c r="T25" i="5" s="1"/>
  <c r="K8" i="6" s="1"/>
  <c r="AE11" i="5"/>
  <c r="W11" i="5"/>
  <c r="W70" i="6"/>
  <c r="R46" i="6"/>
  <c r="R70" i="6" s="1"/>
  <c r="M46" i="6"/>
  <c r="M77" i="6" s="1"/>
  <c r="O46" i="6"/>
  <c r="O70" i="6" s="1"/>
  <c r="U46" i="6"/>
  <c r="U70" i="6" s="1"/>
  <c r="T46" i="6"/>
  <c r="T70" i="6" s="1"/>
  <c r="R117" i="6"/>
  <c r="S46" i="6"/>
  <c r="S77" i="6" s="1"/>
  <c r="N46" i="6"/>
  <c r="N77" i="6" s="1"/>
  <c r="L46" i="6"/>
  <c r="L70" i="6" s="1"/>
  <c r="K46" i="6"/>
  <c r="K77" i="6" s="1"/>
  <c r="T109" i="6"/>
  <c r="F117" i="6"/>
  <c r="J77" i="6"/>
  <c r="O117" i="6"/>
  <c r="AB14" i="5"/>
  <c r="AA25" i="5" s="1"/>
  <c r="R8" i="6" s="1"/>
  <c r="T14" i="5"/>
  <c r="S25" i="5" s="1"/>
  <c r="J8" i="6" s="1"/>
  <c r="AD11" i="5"/>
  <c r="V11" i="5"/>
  <c r="V110" i="6"/>
  <c r="H77" i="6"/>
  <c r="K117" i="6"/>
  <c r="J117" i="6"/>
  <c r="P77" i="6"/>
  <c r="AE14" i="5"/>
  <c r="AD25" i="5" s="1"/>
  <c r="U8" i="6" s="1"/>
  <c r="W14" i="5"/>
  <c r="V25" i="5" s="1"/>
  <c r="M8" i="6" s="1"/>
  <c r="Y11" i="5"/>
  <c r="Q11" i="5"/>
  <c r="M117" i="6"/>
  <c r="Y14" i="5"/>
  <c r="X25" i="5" s="1"/>
  <c r="O8" i="6" s="1"/>
  <c r="AA11" i="5"/>
  <c r="S11" i="5"/>
  <c r="I117" i="6"/>
  <c r="H117" i="6"/>
  <c r="P117" i="6"/>
  <c r="Q117" i="6"/>
  <c r="N117" i="6"/>
  <c r="AD14" i="5"/>
  <c r="AC25" i="5" s="1"/>
  <c r="T8" i="6" s="1"/>
  <c r="V14" i="5"/>
  <c r="U25" i="5" s="1"/>
  <c r="L8" i="6" s="1"/>
  <c r="AF11" i="5"/>
  <c r="X11" i="5"/>
  <c r="R77" i="6"/>
  <c r="S117" i="6"/>
  <c r="V77" i="6"/>
  <c r="V13" i="5"/>
  <c r="V25" i="4"/>
  <c r="M18" i="6" s="1"/>
  <c r="AF24" i="4"/>
  <c r="W17" i="6" s="1"/>
  <c r="AF12" i="5"/>
  <c r="AB25" i="4"/>
  <c r="S18" i="6" s="1"/>
  <c r="AB13" i="5"/>
  <c r="X24" i="4"/>
  <c r="O17" i="6" s="1"/>
  <c r="X12" i="5"/>
  <c r="AE24" i="4"/>
  <c r="V17" i="6" s="1"/>
  <c r="AE12" i="5"/>
  <c r="W24" i="4"/>
  <c r="N17" i="6" s="1"/>
  <c r="W12" i="5"/>
  <c r="P11" i="5"/>
  <c r="T25" i="4"/>
  <c r="K18" i="6" s="1"/>
  <c r="T13" i="5"/>
  <c r="AD24" i="4"/>
  <c r="U17" i="6" s="1"/>
  <c r="AD12" i="5"/>
  <c r="AA25" i="4"/>
  <c r="R18" i="6" s="1"/>
  <c r="AA13" i="5"/>
  <c r="S25" i="4"/>
  <c r="J18" i="6" s="1"/>
  <c r="S13" i="5"/>
  <c r="AC24" i="4"/>
  <c r="T17" i="6" s="1"/>
  <c r="AC12" i="5"/>
  <c r="U24" i="4"/>
  <c r="L17" i="6" s="1"/>
  <c r="U12" i="5"/>
  <c r="Z25" i="4"/>
  <c r="Q18" i="6" s="1"/>
  <c r="Z13" i="5"/>
  <c r="Z24" i="5" s="1"/>
  <c r="Q7" i="6" s="1"/>
  <c r="R25" i="4"/>
  <c r="I18" i="6" s="1"/>
  <c r="R13" i="5"/>
  <c r="R24" i="5" s="1"/>
  <c r="I7" i="6" s="1"/>
  <c r="AA14" i="5"/>
  <c r="Z25" i="5" s="1"/>
  <c r="Q8" i="6" s="1"/>
  <c r="S14" i="5"/>
  <c r="R25" i="5" s="1"/>
  <c r="I8" i="6" s="1"/>
  <c r="AB24" i="4"/>
  <c r="S17" i="6" s="1"/>
  <c r="AB12" i="5"/>
  <c r="T24" i="4"/>
  <c r="K17" i="6" s="1"/>
  <c r="T12" i="5"/>
  <c r="AC11" i="5"/>
  <c r="U11" i="5"/>
  <c r="AD13" i="5"/>
  <c r="AD25" i="4"/>
  <c r="U18" i="6" s="1"/>
  <c r="AC25" i="4"/>
  <c r="T18" i="6" s="1"/>
  <c r="AC13" i="5"/>
  <c r="U25" i="4"/>
  <c r="L18" i="6" s="1"/>
  <c r="U13" i="5"/>
  <c r="V24" i="4"/>
  <c r="M17" i="6" s="1"/>
  <c r="V12" i="5"/>
  <c r="P25" i="4"/>
  <c r="G18" i="6" s="1"/>
  <c r="P13" i="5"/>
  <c r="Q25" i="4"/>
  <c r="H18" i="6" s="1"/>
  <c r="Q13" i="5"/>
  <c r="S24" i="4"/>
  <c r="J17" i="6" s="1"/>
  <c r="S12" i="5"/>
  <c r="X13" i="5"/>
  <c r="X25" i="4"/>
  <c r="O18" i="6" s="1"/>
  <c r="Q14" i="5"/>
  <c r="P25" i="5" s="1"/>
  <c r="G8" i="6" s="1"/>
  <c r="Z24" i="4"/>
  <c r="Q17" i="6" s="1"/>
  <c r="Z12" i="5"/>
  <c r="R24" i="4"/>
  <c r="I17" i="6" s="1"/>
  <c r="R12" i="5"/>
  <c r="Y25" i="4"/>
  <c r="P18" i="6" s="1"/>
  <c r="Y13" i="5"/>
  <c r="AA24" i="4"/>
  <c r="R17" i="6" s="1"/>
  <c r="AA12" i="5"/>
  <c r="AF13" i="5"/>
  <c r="AF24" i="5" s="1"/>
  <c r="W7" i="6" s="1"/>
  <c r="AF25" i="4"/>
  <c r="W18" i="6" s="1"/>
  <c r="AE25" i="4"/>
  <c r="V18" i="6" s="1"/>
  <c r="AE13" i="5"/>
  <c r="W25" i="4"/>
  <c r="N18" i="6" s="1"/>
  <c r="W13" i="5"/>
  <c r="W24" i="5" s="1"/>
  <c r="N7" i="6" s="1"/>
  <c r="AF14" i="5"/>
  <c r="AE25" i="5" s="1"/>
  <c r="V8" i="6" s="1"/>
  <c r="X14" i="5"/>
  <c r="W25" i="5" s="1"/>
  <c r="N8" i="6" s="1"/>
  <c r="P24" i="4"/>
  <c r="G17" i="6" s="1"/>
  <c r="Y24" i="4"/>
  <c r="P17" i="6" s="1"/>
  <c r="Y12" i="5"/>
  <c r="Q24" i="4"/>
  <c r="H17" i="6" s="1"/>
  <c r="Q12" i="5"/>
  <c r="Z11" i="5"/>
  <c r="R11" i="5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O43" i="4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E32" i="2"/>
  <c r="J32" i="2"/>
  <c r="O32" i="2"/>
  <c r="T32" i="2"/>
  <c r="Y32" i="2"/>
  <c r="AD32" i="2"/>
  <c r="E18" i="2"/>
  <c r="J18" i="2"/>
  <c r="O18" i="2"/>
  <c r="T18" i="2"/>
  <c r="Y18" i="2"/>
  <c r="AD18" i="2"/>
  <c r="E35" i="2"/>
  <c r="J35" i="2"/>
  <c r="O35" i="2"/>
  <c r="T35" i="2"/>
  <c r="Y35" i="2"/>
  <c r="AD35" i="2"/>
  <c r="E21" i="2"/>
  <c r="J21" i="2"/>
  <c r="O21" i="2"/>
  <c r="T21" i="2"/>
  <c r="Y21" i="2"/>
  <c r="AD21" i="2"/>
  <c r="O9" i="5"/>
  <c r="U77" i="6" l="1"/>
  <c r="T77" i="6"/>
  <c r="S70" i="6"/>
  <c r="L77" i="6"/>
  <c r="N70" i="6"/>
  <c r="O77" i="6"/>
  <c r="M70" i="6"/>
  <c r="K70" i="6"/>
  <c r="W31" i="6"/>
  <c r="U24" i="5"/>
  <c r="L7" i="6" s="1"/>
  <c r="L31" i="6" s="1"/>
  <c r="Q31" i="6"/>
  <c r="T24" i="5"/>
  <c r="K7" i="6" s="1"/>
  <c r="K31" i="6" s="1"/>
  <c r="AD24" i="5"/>
  <c r="U7" i="6" s="1"/>
  <c r="U31" i="6" s="1"/>
  <c r="AB24" i="5"/>
  <c r="S7" i="6" s="1"/>
  <c r="S31" i="6" s="1"/>
  <c r="I31" i="6"/>
  <c r="N31" i="6"/>
  <c r="S24" i="5"/>
  <c r="J7" i="6" s="1"/>
  <c r="J31" i="6" s="1"/>
  <c r="Y24" i="5"/>
  <c r="P7" i="6" s="1"/>
  <c r="P31" i="6" s="1"/>
  <c r="X24" i="5"/>
  <c r="O7" i="6" s="1"/>
  <c r="O31" i="6" s="1"/>
  <c r="O41" i="5"/>
  <c r="P41" i="5"/>
  <c r="P52" i="5" s="1"/>
  <c r="G45" i="6" s="1"/>
  <c r="AA24" i="5"/>
  <c r="R7" i="6" s="1"/>
  <c r="R31" i="6" s="1"/>
  <c r="AE24" i="5"/>
  <c r="V7" i="6" s="1"/>
  <c r="V31" i="6" s="1"/>
  <c r="O24" i="5"/>
  <c r="F7" i="6" s="1"/>
  <c r="F31" i="6" s="1"/>
  <c r="P24" i="5"/>
  <c r="G7" i="6" s="1"/>
  <c r="G31" i="6" s="1"/>
  <c r="Q24" i="5"/>
  <c r="H7" i="6" s="1"/>
  <c r="H31" i="6" s="1"/>
  <c r="AC24" i="5"/>
  <c r="T7" i="6" s="1"/>
  <c r="T31" i="6" s="1"/>
  <c r="V24" i="5"/>
  <c r="M7" i="6" s="1"/>
  <c r="M31" i="6" s="1"/>
  <c r="L89" i="4"/>
  <c r="L59" i="4"/>
  <c r="L27" i="4"/>
  <c r="AF26" i="4"/>
  <c r="W19" i="6" s="1"/>
  <c r="W32" i="6" s="1"/>
  <c r="AF89" i="4"/>
  <c r="AF58" i="4"/>
  <c r="W60" i="6" s="1"/>
  <c r="AF27" i="4"/>
  <c r="AA26" i="4"/>
  <c r="R19" i="6" s="1"/>
  <c r="R32" i="6" s="1"/>
  <c r="AA89" i="4"/>
  <c r="AA58" i="4"/>
  <c r="R60" i="6" s="1"/>
  <c r="AA27" i="4"/>
  <c r="Q26" i="4"/>
  <c r="H19" i="6" s="1"/>
  <c r="H32" i="6" s="1"/>
  <c r="Q89" i="4"/>
  <c r="Q58" i="4"/>
  <c r="H60" i="6" s="1"/>
  <c r="Q27" i="4"/>
  <c r="V26" i="4"/>
  <c r="M19" i="6" s="1"/>
  <c r="M32" i="6" s="1"/>
  <c r="V89" i="4"/>
  <c r="V58" i="4"/>
  <c r="M60" i="6" s="1"/>
  <c r="V27" i="4"/>
  <c r="O54" i="4"/>
  <c r="F56" i="6" s="1"/>
  <c r="O13" i="4"/>
  <c r="P12" i="5" s="1"/>
  <c r="W73" i="6" l="1"/>
  <c r="M73" i="6"/>
  <c r="H73" i="6"/>
  <c r="R73" i="6"/>
  <c r="G69" i="6"/>
  <c r="G77" i="6"/>
  <c r="N52" i="5"/>
  <c r="E45" i="6" s="1"/>
  <c r="O52" i="5"/>
  <c r="F45" i="6" s="1"/>
  <c r="O24" i="4"/>
  <c r="F17" i="6" s="1"/>
  <c r="E77" i="6" l="1"/>
  <c r="E69" i="6"/>
  <c r="F69" i="6"/>
  <c r="F77" i="6"/>
  <c r="W20" i="4"/>
  <c r="X20" i="4"/>
  <c r="Y20" i="4"/>
  <c r="Z20" i="4"/>
  <c r="AA20" i="4"/>
  <c r="AB20" i="4"/>
  <c r="AC20" i="4"/>
  <c r="AD20" i="4"/>
  <c r="AE20" i="4"/>
  <c r="AF20" i="4"/>
  <c r="E29" i="2"/>
  <c r="J29" i="2"/>
  <c r="L23" i="5" s="1"/>
  <c r="O29" i="2"/>
  <c r="T29" i="2"/>
  <c r="Y29" i="2"/>
  <c r="AD29" i="2"/>
  <c r="AF23" i="5" s="1"/>
  <c r="B20" i="4"/>
  <c r="C20" i="4"/>
  <c r="D20" i="4"/>
  <c r="E20" i="4"/>
  <c r="F20" i="4"/>
  <c r="E25" i="2"/>
  <c r="J25" i="2"/>
  <c r="O25" i="2"/>
  <c r="T25" i="2"/>
  <c r="Y25" i="2"/>
  <c r="AA20" i="5" s="1"/>
  <c r="R3" i="6" s="1"/>
  <c r="AD25" i="2"/>
  <c r="E11" i="2"/>
  <c r="J11" i="2"/>
  <c r="O11" i="2"/>
  <c r="T11" i="2"/>
  <c r="Y11" i="2"/>
  <c r="AD11" i="2"/>
  <c r="Y30" i="2"/>
  <c r="AD30" i="2"/>
  <c r="Y27" i="2"/>
  <c r="AA22" i="5" s="1"/>
  <c r="R5" i="6" s="1"/>
  <c r="AD27" i="2"/>
  <c r="Y28" i="2"/>
  <c r="AD28" i="2"/>
  <c r="Y26" i="2"/>
  <c r="AD26" i="2"/>
  <c r="AF21" i="5" s="1"/>
  <c r="W4" i="6" s="1"/>
  <c r="Y31" i="2"/>
  <c r="AD31" i="2"/>
  <c r="Y15" i="2"/>
  <c r="AD15" i="2"/>
  <c r="Y16" i="2"/>
  <c r="AD16" i="2"/>
  <c r="Y13" i="2"/>
  <c r="AA23" i="4" s="1"/>
  <c r="R16" i="6" s="1"/>
  <c r="AD13" i="2"/>
  <c r="Y14" i="2"/>
  <c r="AD14" i="2"/>
  <c r="Y12" i="2"/>
  <c r="AD12" i="2"/>
  <c r="Y17" i="2"/>
  <c r="AD17" i="2"/>
  <c r="Z2" i="2"/>
  <c r="U2" i="2"/>
  <c r="P2" i="2"/>
  <c r="K2" i="2"/>
  <c r="J30" i="2"/>
  <c r="T30" i="2"/>
  <c r="J27" i="2"/>
  <c r="T27" i="2"/>
  <c r="J28" i="2"/>
  <c r="T28" i="2"/>
  <c r="J26" i="2"/>
  <c r="T26" i="2"/>
  <c r="J31" i="2"/>
  <c r="T31" i="2"/>
  <c r="E30" i="2"/>
  <c r="E27" i="2"/>
  <c r="E28" i="2"/>
  <c r="E26" i="2"/>
  <c r="E31" i="2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G20" i="4"/>
  <c r="J15" i="2"/>
  <c r="T15" i="2"/>
  <c r="J16" i="2"/>
  <c r="T16" i="2"/>
  <c r="J13" i="2"/>
  <c r="L23" i="4" s="1"/>
  <c r="T13" i="2"/>
  <c r="J14" i="2"/>
  <c r="T14" i="2"/>
  <c r="J12" i="2"/>
  <c r="T12" i="2"/>
  <c r="J17" i="2"/>
  <c r="T17" i="2"/>
  <c r="E15" i="2"/>
  <c r="E16" i="2"/>
  <c r="E13" i="2"/>
  <c r="E14" i="2"/>
  <c r="E12" i="2"/>
  <c r="E17" i="2"/>
  <c r="F2" i="2"/>
  <c r="C4" i="1"/>
  <c r="AA53" i="4" l="1"/>
  <c r="R55" i="6" s="1"/>
  <c r="R68" i="6" s="1"/>
  <c r="AA84" i="4"/>
  <c r="R95" i="6" s="1"/>
  <c r="R108" i="6" s="1"/>
  <c r="V53" i="4"/>
  <c r="M55" i="6" s="1"/>
  <c r="M68" i="6" s="1"/>
  <c r="V84" i="4"/>
  <c r="M95" i="6" s="1"/>
  <c r="M108" i="6" s="1"/>
  <c r="L22" i="4"/>
  <c r="C15" i="6" s="1"/>
  <c r="L53" i="4"/>
  <c r="C55" i="6" s="1"/>
  <c r="C68" i="6" s="1"/>
  <c r="L84" i="4"/>
  <c r="C95" i="6" s="1"/>
  <c r="C108" i="6" s="1"/>
  <c r="AF84" i="4"/>
  <c r="W95" i="6" s="1"/>
  <c r="W108" i="6" s="1"/>
  <c r="AF53" i="4"/>
  <c r="W55" i="6" s="1"/>
  <c r="W68" i="6" s="1"/>
  <c r="AF83" i="4"/>
  <c r="W94" i="6" s="1"/>
  <c r="AF52" i="4"/>
  <c r="W54" i="6" s="1"/>
  <c r="AA83" i="4"/>
  <c r="R94" i="6" s="1"/>
  <c r="AA52" i="4"/>
  <c r="R54" i="6" s="1"/>
  <c r="Q21" i="4"/>
  <c r="H14" i="6" s="1"/>
  <c r="Q52" i="4"/>
  <c r="H54" i="6" s="1"/>
  <c r="Q83" i="4"/>
  <c r="H94" i="6" s="1"/>
  <c r="V52" i="4"/>
  <c r="M54" i="6" s="1"/>
  <c r="V83" i="4"/>
  <c r="M94" i="6" s="1"/>
  <c r="L52" i="4"/>
  <c r="C54" i="6" s="1"/>
  <c r="L83" i="4"/>
  <c r="C94" i="6" s="1"/>
  <c r="W6" i="6"/>
  <c r="W30" i="6" s="1"/>
  <c r="Z18" i="2"/>
  <c r="Z32" i="2"/>
  <c r="F18" i="2"/>
  <c r="F32" i="2"/>
  <c r="U18" i="2"/>
  <c r="U32" i="2"/>
  <c r="K18" i="2"/>
  <c r="K32" i="2"/>
  <c r="P18" i="2"/>
  <c r="P32" i="2"/>
  <c r="K11" i="2"/>
  <c r="M21" i="4" s="1"/>
  <c r="D14" i="6" s="1"/>
  <c r="K21" i="2"/>
  <c r="K35" i="2"/>
  <c r="Q2" i="2"/>
  <c r="Q29" i="2" s="1"/>
  <c r="P21" i="2"/>
  <c r="P35" i="2"/>
  <c r="V22" i="4"/>
  <c r="M15" i="6" s="1"/>
  <c r="U29" i="2"/>
  <c r="W23" i="5" s="1"/>
  <c r="U35" i="2"/>
  <c r="U21" i="2"/>
  <c r="AA2" i="2"/>
  <c r="AA14" i="2" s="1"/>
  <c r="Z35" i="2"/>
  <c r="Z21" i="2"/>
  <c r="AF23" i="4"/>
  <c r="W16" i="6" s="1"/>
  <c r="Q20" i="5"/>
  <c r="F26" i="2"/>
  <c r="F35" i="2"/>
  <c r="F21" i="2"/>
  <c r="L21" i="4"/>
  <c r="C14" i="6" s="1"/>
  <c r="AA22" i="4"/>
  <c r="R15" i="6" s="1"/>
  <c r="Q23" i="5"/>
  <c r="AF22" i="5"/>
  <c r="W5" i="6" s="1"/>
  <c r="V23" i="4"/>
  <c r="M16" i="6" s="1"/>
  <c r="L24" i="4"/>
  <c r="C17" i="6" s="1"/>
  <c r="C30" i="6" s="1"/>
  <c r="V21" i="5"/>
  <c r="M4" i="6" s="1"/>
  <c r="V22" i="5"/>
  <c r="M5" i="6" s="1"/>
  <c r="V21" i="4"/>
  <c r="M14" i="6" s="1"/>
  <c r="L20" i="5"/>
  <c r="C3" i="6" s="1"/>
  <c r="AA23" i="5"/>
  <c r="AF22" i="4"/>
  <c r="W15" i="6" s="1"/>
  <c r="W28" i="6" s="1"/>
  <c r="L21" i="5"/>
  <c r="C4" i="6" s="1"/>
  <c r="C28" i="6" s="1"/>
  <c r="L22" i="5"/>
  <c r="C5" i="6" s="1"/>
  <c r="V23" i="5"/>
  <c r="AA21" i="5"/>
  <c r="R4" i="6" s="1"/>
  <c r="AF20" i="5"/>
  <c r="W3" i="6" s="1"/>
  <c r="AF21" i="4"/>
  <c r="W14" i="6" s="1"/>
  <c r="AA21" i="4"/>
  <c r="R14" i="6" s="1"/>
  <c r="V20" i="5"/>
  <c r="M3" i="6" s="1"/>
  <c r="R29" i="6"/>
  <c r="K12" i="2"/>
  <c r="Z29" i="2"/>
  <c r="AA29" i="2"/>
  <c r="K29" i="2"/>
  <c r="P29" i="2"/>
  <c r="F29" i="2"/>
  <c r="F25" i="2"/>
  <c r="K25" i="2"/>
  <c r="U25" i="2"/>
  <c r="AA25" i="2"/>
  <c r="Z25" i="2"/>
  <c r="P25" i="2"/>
  <c r="L2" i="2"/>
  <c r="U15" i="2"/>
  <c r="U27" i="2"/>
  <c r="Z11" i="2"/>
  <c r="P11" i="2"/>
  <c r="F11" i="2"/>
  <c r="U12" i="2"/>
  <c r="U11" i="2"/>
  <c r="AB2" i="2"/>
  <c r="AA30" i="2"/>
  <c r="AA31" i="2"/>
  <c r="AA27" i="2"/>
  <c r="AA15" i="2"/>
  <c r="AA12" i="2"/>
  <c r="AA28" i="2"/>
  <c r="AA16" i="2"/>
  <c r="AA17" i="2"/>
  <c r="AA26" i="2"/>
  <c r="Z15" i="2"/>
  <c r="Z27" i="2"/>
  <c r="Z14" i="2"/>
  <c r="Z31" i="2"/>
  <c r="Z30" i="2"/>
  <c r="U17" i="2"/>
  <c r="U16" i="2"/>
  <c r="U28" i="2"/>
  <c r="Z13" i="2"/>
  <c r="Z26" i="2"/>
  <c r="Z17" i="2"/>
  <c r="Z16" i="2"/>
  <c r="Z28" i="2"/>
  <c r="V2" i="2"/>
  <c r="U14" i="2"/>
  <c r="U31" i="2"/>
  <c r="U30" i="2"/>
  <c r="Z12" i="2"/>
  <c r="U13" i="2"/>
  <c r="U26" i="2"/>
  <c r="C16" i="6"/>
  <c r="K17" i="2"/>
  <c r="K27" i="2"/>
  <c r="K15" i="2"/>
  <c r="K14" i="2"/>
  <c r="K30" i="2"/>
  <c r="K26" i="2"/>
  <c r="K13" i="2"/>
  <c r="K31" i="2"/>
  <c r="O27" i="2"/>
  <c r="K16" i="2"/>
  <c r="K28" i="2"/>
  <c r="F17" i="2"/>
  <c r="F15" i="2"/>
  <c r="F31" i="2"/>
  <c r="F30" i="2"/>
  <c r="F16" i="2"/>
  <c r="F13" i="2"/>
  <c r="F27" i="2"/>
  <c r="G2" i="2"/>
  <c r="F14" i="2"/>
  <c r="F28" i="2"/>
  <c r="F12" i="2"/>
  <c r="AB84" i="4" l="1"/>
  <c r="S95" i="6" s="1"/>
  <c r="S108" i="6" s="1"/>
  <c r="AB53" i="4"/>
  <c r="S55" i="6" s="1"/>
  <c r="S68" i="6" s="1"/>
  <c r="C78" i="6"/>
  <c r="M53" i="4"/>
  <c r="D55" i="6" s="1"/>
  <c r="D68" i="6" s="1"/>
  <c r="M84" i="4"/>
  <c r="D95" i="6" s="1"/>
  <c r="D108" i="6" s="1"/>
  <c r="W53" i="4"/>
  <c r="N55" i="6" s="1"/>
  <c r="N68" i="6" s="1"/>
  <c r="W84" i="4"/>
  <c r="N95" i="6" s="1"/>
  <c r="N108" i="6" s="1"/>
  <c r="C38" i="6"/>
  <c r="AC53" i="4"/>
  <c r="T55" i="6" s="1"/>
  <c r="T68" i="6" s="1"/>
  <c r="AC84" i="4"/>
  <c r="T95" i="6" s="1"/>
  <c r="T108" i="6" s="1"/>
  <c r="H107" i="6"/>
  <c r="M67" i="6"/>
  <c r="M78" i="6"/>
  <c r="H67" i="6"/>
  <c r="R67" i="6"/>
  <c r="R78" i="6"/>
  <c r="M83" i="4"/>
  <c r="D94" i="6" s="1"/>
  <c r="M52" i="4"/>
  <c r="D54" i="6" s="1"/>
  <c r="C107" i="6"/>
  <c r="C118" i="6"/>
  <c r="R107" i="6"/>
  <c r="R118" i="6"/>
  <c r="R52" i="4"/>
  <c r="I54" i="6" s="1"/>
  <c r="I67" i="6" s="1"/>
  <c r="R83" i="4"/>
  <c r="I94" i="6" s="1"/>
  <c r="AB52" i="4"/>
  <c r="S54" i="6" s="1"/>
  <c r="S67" i="6" s="1"/>
  <c r="AB83" i="4"/>
  <c r="S94" i="6" s="1"/>
  <c r="W52" i="4"/>
  <c r="N54" i="6" s="1"/>
  <c r="N67" i="6" s="1"/>
  <c r="W83" i="4"/>
  <c r="N94" i="6" s="1"/>
  <c r="W67" i="6"/>
  <c r="W78" i="6"/>
  <c r="M118" i="6"/>
  <c r="M107" i="6"/>
  <c r="W107" i="6"/>
  <c r="W118" i="6"/>
  <c r="W37" i="6"/>
  <c r="M6" i="6"/>
  <c r="M30" i="6" s="1"/>
  <c r="N6" i="6"/>
  <c r="N30" i="6" s="1"/>
  <c r="R6" i="6"/>
  <c r="R37" i="6" s="1"/>
  <c r="H6" i="6"/>
  <c r="H30" i="6" s="1"/>
  <c r="M38" i="6"/>
  <c r="W38" i="6"/>
  <c r="R27" i="6"/>
  <c r="R38" i="6"/>
  <c r="M37" i="6"/>
  <c r="M59" i="4"/>
  <c r="M89" i="4"/>
  <c r="M27" i="4"/>
  <c r="W26" i="4"/>
  <c r="N19" i="6" s="1"/>
  <c r="N32" i="6" s="1"/>
  <c r="W89" i="4"/>
  <c r="W58" i="4"/>
  <c r="N60" i="6" s="1"/>
  <c r="W27" i="4"/>
  <c r="R26" i="4"/>
  <c r="I19" i="6" s="1"/>
  <c r="I32" i="6" s="1"/>
  <c r="R89" i="4"/>
  <c r="R58" i="4"/>
  <c r="I60" i="6" s="1"/>
  <c r="R27" i="4"/>
  <c r="AB26" i="4"/>
  <c r="S19" i="6" s="1"/>
  <c r="S32" i="6" s="1"/>
  <c r="AB89" i="4"/>
  <c r="AB58" i="4"/>
  <c r="S60" i="6" s="1"/>
  <c r="AB27" i="4"/>
  <c r="AA13" i="2"/>
  <c r="W29" i="6"/>
  <c r="AA18" i="2"/>
  <c r="AA32" i="2"/>
  <c r="G18" i="2"/>
  <c r="G32" i="2"/>
  <c r="Q18" i="2"/>
  <c r="Q32" i="2"/>
  <c r="V18" i="2"/>
  <c r="V32" i="2"/>
  <c r="AB18" i="2"/>
  <c r="AB32" i="2"/>
  <c r="Q11" i="2"/>
  <c r="L18" i="2"/>
  <c r="L32" i="2"/>
  <c r="R2" i="2"/>
  <c r="R21" i="2" s="1"/>
  <c r="M28" i="6"/>
  <c r="Q25" i="2"/>
  <c r="Q21" i="2"/>
  <c r="Q35" i="2"/>
  <c r="V29" i="2"/>
  <c r="V35" i="2"/>
  <c r="V21" i="2"/>
  <c r="L21" i="2"/>
  <c r="L35" i="2"/>
  <c r="R28" i="6"/>
  <c r="AA11" i="2"/>
  <c r="AA21" i="2"/>
  <c r="AA35" i="2"/>
  <c r="AB29" i="2"/>
  <c r="AD23" i="5" s="1"/>
  <c r="AB35" i="2"/>
  <c r="AB21" i="2"/>
  <c r="G29" i="2"/>
  <c r="G21" i="2"/>
  <c r="G35" i="2"/>
  <c r="M29" i="6"/>
  <c r="C29" i="6"/>
  <c r="Q22" i="5"/>
  <c r="H5" i="6" s="1"/>
  <c r="AC21" i="5"/>
  <c r="T4" i="6" s="1"/>
  <c r="W20" i="5"/>
  <c r="N3" i="6" s="1"/>
  <c r="X23" i="5"/>
  <c r="M20" i="5"/>
  <c r="D3" i="6" s="1"/>
  <c r="D27" i="6" s="1"/>
  <c r="W21" i="5"/>
  <c r="N4" i="6" s="1"/>
  <c r="W23" i="4"/>
  <c r="N16" i="6" s="1"/>
  <c r="AC22" i="4"/>
  <c r="T15" i="6" s="1"/>
  <c r="W22" i="4"/>
  <c r="N15" i="6" s="1"/>
  <c r="R23" i="5"/>
  <c r="AB22" i="4"/>
  <c r="S15" i="6" s="1"/>
  <c r="AB21" i="5"/>
  <c r="S4" i="6" s="1"/>
  <c r="AB22" i="5"/>
  <c r="S5" i="6" s="1"/>
  <c r="R20" i="5"/>
  <c r="I3" i="6" s="1"/>
  <c r="S23" i="5"/>
  <c r="W22" i="5"/>
  <c r="N5" i="6" s="1"/>
  <c r="M22" i="4"/>
  <c r="D15" i="6" s="1"/>
  <c r="D38" i="6" s="1"/>
  <c r="M21" i="5"/>
  <c r="D4" i="6" s="1"/>
  <c r="W21" i="4"/>
  <c r="N14" i="6" s="1"/>
  <c r="AB23" i="4"/>
  <c r="S16" i="6" s="1"/>
  <c r="AC22" i="5"/>
  <c r="T5" i="6" s="1"/>
  <c r="R21" i="4"/>
  <c r="I14" i="6" s="1"/>
  <c r="AB20" i="5"/>
  <c r="S3" i="6" s="1"/>
  <c r="M23" i="5"/>
  <c r="W27" i="6"/>
  <c r="C67" i="6"/>
  <c r="AB23" i="5"/>
  <c r="M23" i="4"/>
  <c r="D16" i="6" s="1"/>
  <c r="M22" i="5"/>
  <c r="D5" i="6" s="1"/>
  <c r="AC23" i="4"/>
  <c r="T16" i="6" s="1"/>
  <c r="AB21" i="4"/>
  <c r="S14" i="6" s="1"/>
  <c r="AC20" i="5"/>
  <c r="T3" i="6" s="1"/>
  <c r="AC23" i="5"/>
  <c r="C27" i="6"/>
  <c r="M27" i="6"/>
  <c r="L25" i="2"/>
  <c r="L29" i="2"/>
  <c r="G11" i="2"/>
  <c r="G25" i="2"/>
  <c r="V11" i="2"/>
  <c r="V25" i="2"/>
  <c r="AB11" i="2"/>
  <c r="AB25" i="2"/>
  <c r="M2" i="2"/>
  <c r="L11" i="2"/>
  <c r="W2" i="2"/>
  <c r="V26" i="2"/>
  <c r="V30" i="2"/>
  <c r="V31" i="2"/>
  <c r="V14" i="2"/>
  <c r="V27" i="2"/>
  <c r="V15" i="2"/>
  <c r="V12" i="2"/>
  <c r="V28" i="2"/>
  <c r="V16" i="2"/>
  <c r="V17" i="2"/>
  <c r="V13" i="2"/>
  <c r="AC2" i="2"/>
  <c r="AB27" i="2"/>
  <c r="AB15" i="2"/>
  <c r="AB12" i="2"/>
  <c r="AB28" i="2"/>
  <c r="AB16" i="2"/>
  <c r="AB17" i="2"/>
  <c r="AB26" i="2"/>
  <c r="AB13" i="2"/>
  <c r="AB30" i="2"/>
  <c r="AB31" i="2"/>
  <c r="AB14" i="2"/>
  <c r="L17" i="2"/>
  <c r="L16" i="2"/>
  <c r="P31" i="2"/>
  <c r="O12" i="2"/>
  <c r="P12" i="2"/>
  <c r="L13" i="2"/>
  <c r="L31" i="2"/>
  <c r="L28" i="2"/>
  <c r="L15" i="2"/>
  <c r="Q26" i="2"/>
  <c r="Q17" i="2"/>
  <c r="O31" i="2"/>
  <c r="L27" i="2"/>
  <c r="Q16" i="2"/>
  <c r="Q13" i="2"/>
  <c r="Q30" i="2"/>
  <c r="P14" i="2"/>
  <c r="P16" i="2"/>
  <c r="Q28" i="2"/>
  <c r="P13" i="2"/>
  <c r="P26" i="2"/>
  <c r="O14" i="2"/>
  <c r="Q14" i="2"/>
  <c r="Q15" i="2"/>
  <c r="H3" i="6"/>
  <c r="R27" i="2"/>
  <c r="O16" i="2"/>
  <c r="Q12" i="2"/>
  <c r="L12" i="2"/>
  <c r="P27" i="2"/>
  <c r="Q27" i="2"/>
  <c r="L14" i="2"/>
  <c r="O28" i="2"/>
  <c r="P17" i="2"/>
  <c r="O13" i="2"/>
  <c r="O26" i="2"/>
  <c r="O17" i="2"/>
  <c r="L26" i="2"/>
  <c r="L30" i="2"/>
  <c r="Q31" i="2"/>
  <c r="O30" i="2"/>
  <c r="P30" i="2"/>
  <c r="O15" i="2"/>
  <c r="R14" i="2"/>
  <c r="P28" i="2"/>
  <c r="P15" i="2"/>
  <c r="H2" i="2"/>
  <c r="G17" i="2"/>
  <c r="G26" i="2"/>
  <c r="G12" i="2"/>
  <c r="G28" i="2"/>
  <c r="G14" i="2"/>
  <c r="G27" i="2"/>
  <c r="G13" i="2"/>
  <c r="G30" i="2"/>
  <c r="G16" i="2"/>
  <c r="G31" i="2"/>
  <c r="G15" i="2"/>
  <c r="AD84" i="4" l="1"/>
  <c r="U95" i="6" s="1"/>
  <c r="U108" i="6" s="1"/>
  <c r="AD53" i="4"/>
  <c r="U55" i="6" s="1"/>
  <c r="U68" i="6" s="1"/>
  <c r="N84" i="4"/>
  <c r="E95" i="6" s="1"/>
  <c r="E108" i="6" s="1"/>
  <c r="N53" i="4"/>
  <c r="E55" i="6" s="1"/>
  <c r="E68" i="6" s="1"/>
  <c r="R53" i="4"/>
  <c r="I55" i="6" s="1"/>
  <c r="I68" i="6" s="1"/>
  <c r="R84" i="4"/>
  <c r="I95" i="6" s="1"/>
  <c r="I108" i="6" s="1"/>
  <c r="Q53" i="4"/>
  <c r="H55" i="6" s="1"/>
  <c r="Q84" i="4"/>
  <c r="H95" i="6" s="1"/>
  <c r="X84" i="4"/>
  <c r="O95" i="6" s="1"/>
  <c r="O108" i="6" s="1"/>
  <c r="X53" i="4"/>
  <c r="O55" i="6" s="1"/>
  <c r="O68" i="6" s="1"/>
  <c r="S53" i="4"/>
  <c r="J55" i="6" s="1"/>
  <c r="J68" i="6" s="1"/>
  <c r="S84" i="4"/>
  <c r="J95" i="6" s="1"/>
  <c r="J108" i="6" s="1"/>
  <c r="X52" i="4"/>
  <c r="O54" i="6" s="1"/>
  <c r="O67" i="6" s="1"/>
  <c r="X83" i="4"/>
  <c r="O94" i="6" s="1"/>
  <c r="I107" i="6"/>
  <c r="I118" i="6"/>
  <c r="AC83" i="4"/>
  <c r="T94" i="6" s="1"/>
  <c r="AC52" i="4"/>
  <c r="T54" i="6" s="1"/>
  <c r="T67" i="6" s="1"/>
  <c r="N52" i="4"/>
  <c r="E54" i="6" s="1"/>
  <c r="N83" i="4"/>
  <c r="E94" i="6" s="1"/>
  <c r="N107" i="6"/>
  <c r="N118" i="6"/>
  <c r="S21" i="4"/>
  <c r="J14" i="6" s="1"/>
  <c r="S83" i="4"/>
  <c r="J94" i="6" s="1"/>
  <c r="S52" i="4"/>
  <c r="J54" i="6" s="1"/>
  <c r="J67" i="6" s="1"/>
  <c r="S118" i="6"/>
  <c r="S107" i="6"/>
  <c r="D67" i="6"/>
  <c r="D78" i="6"/>
  <c r="AD52" i="4"/>
  <c r="U54" i="6" s="1"/>
  <c r="U67" i="6" s="1"/>
  <c r="AD83" i="4"/>
  <c r="U94" i="6" s="1"/>
  <c r="D118" i="6"/>
  <c r="D107" i="6"/>
  <c r="R30" i="6"/>
  <c r="O6" i="6"/>
  <c r="O30" i="6" s="1"/>
  <c r="S6" i="6"/>
  <c r="S30" i="6" s="1"/>
  <c r="I6" i="6"/>
  <c r="I30" i="6" s="1"/>
  <c r="T6" i="6"/>
  <c r="T30" i="6" s="1"/>
  <c r="U6" i="6"/>
  <c r="U30" i="6" s="1"/>
  <c r="J6" i="6"/>
  <c r="J30" i="6" s="1"/>
  <c r="S38" i="6"/>
  <c r="I73" i="6"/>
  <c r="N38" i="6"/>
  <c r="N37" i="6"/>
  <c r="S78" i="6"/>
  <c r="S73" i="6"/>
  <c r="N78" i="6"/>
  <c r="N73" i="6"/>
  <c r="N59" i="4"/>
  <c r="N89" i="4"/>
  <c r="N27" i="4"/>
  <c r="S26" i="4"/>
  <c r="J19" i="6" s="1"/>
  <c r="J32" i="6" s="1"/>
  <c r="S89" i="4"/>
  <c r="S58" i="4"/>
  <c r="J60" i="6" s="1"/>
  <c r="S27" i="4"/>
  <c r="AD26" i="4"/>
  <c r="U19" i="6" s="1"/>
  <c r="U32" i="6" s="1"/>
  <c r="AD58" i="4"/>
  <c r="U60" i="6" s="1"/>
  <c r="AD89" i="4"/>
  <c r="AD27" i="4"/>
  <c r="AC26" i="4"/>
  <c r="T19" i="6" s="1"/>
  <c r="T32" i="6" s="1"/>
  <c r="AC58" i="4"/>
  <c r="T60" i="6" s="1"/>
  <c r="AC89" i="4"/>
  <c r="AC27" i="4"/>
  <c r="X26" i="4"/>
  <c r="O19" i="6" s="1"/>
  <c r="O32" i="6" s="1"/>
  <c r="X89" i="4"/>
  <c r="X58" i="4"/>
  <c r="O60" i="6" s="1"/>
  <c r="X27" i="4"/>
  <c r="N29" i="6"/>
  <c r="R15" i="2"/>
  <c r="S2" i="2"/>
  <c r="S32" i="2" s="1"/>
  <c r="R29" i="2"/>
  <c r="T23" i="5" s="1"/>
  <c r="R26" i="2"/>
  <c r="R18" i="2"/>
  <c r="R32" i="2"/>
  <c r="R17" i="2"/>
  <c r="R25" i="2"/>
  <c r="R12" i="2"/>
  <c r="R28" i="2"/>
  <c r="R13" i="2"/>
  <c r="T23" i="4" s="1"/>
  <c r="K16" i="6" s="1"/>
  <c r="R16" i="2"/>
  <c r="R35" i="2"/>
  <c r="R30" i="2"/>
  <c r="AC18" i="2"/>
  <c r="AC32" i="2"/>
  <c r="M18" i="2"/>
  <c r="M32" i="2"/>
  <c r="R31" i="2"/>
  <c r="H18" i="2"/>
  <c r="H32" i="2"/>
  <c r="W18" i="2"/>
  <c r="W32" i="2"/>
  <c r="R11" i="2"/>
  <c r="S28" i="6"/>
  <c r="S20" i="5"/>
  <c r="J3" i="6" s="1"/>
  <c r="AC29" i="2"/>
  <c r="AE23" i="5" s="1"/>
  <c r="AC35" i="2"/>
  <c r="AC21" i="2"/>
  <c r="AC21" i="4"/>
  <c r="T14" i="6" s="1"/>
  <c r="H29" i="2"/>
  <c r="H35" i="2"/>
  <c r="H21" i="2"/>
  <c r="W29" i="2"/>
  <c r="Y23" i="5" s="1"/>
  <c r="W35" i="2"/>
  <c r="W21" i="2"/>
  <c r="M35" i="2"/>
  <c r="M21" i="2"/>
  <c r="D28" i="6"/>
  <c r="D29" i="6"/>
  <c r="N28" i="6"/>
  <c r="T29" i="6"/>
  <c r="I27" i="6"/>
  <c r="N27" i="6"/>
  <c r="S21" i="5"/>
  <c r="J4" i="6" s="1"/>
  <c r="N20" i="5"/>
  <c r="E3" i="6" s="1"/>
  <c r="X21" i="5"/>
  <c r="O4" i="6" s="1"/>
  <c r="X20" i="5"/>
  <c r="O3" i="6" s="1"/>
  <c r="X23" i="4"/>
  <c r="O16" i="6" s="1"/>
  <c r="N23" i="5"/>
  <c r="R21" i="5"/>
  <c r="I4" i="6" s="1"/>
  <c r="AD21" i="4"/>
  <c r="U14" i="6" s="1"/>
  <c r="S23" i="4"/>
  <c r="J16" i="6" s="1"/>
  <c r="T28" i="6"/>
  <c r="N21" i="5"/>
  <c r="E4" i="6" s="1"/>
  <c r="T22" i="5"/>
  <c r="K5" i="6" s="1"/>
  <c r="AD22" i="4"/>
  <c r="U15" i="6" s="1"/>
  <c r="X22" i="4"/>
  <c r="O15" i="6" s="1"/>
  <c r="Q21" i="5"/>
  <c r="H4" i="6" s="1"/>
  <c r="H37" i="6" s="1"/>
  <c r="S27" i="6"/>
  <c r="R23" i="4"/>
  <c r="I16" i="6" s="1"/>
  <c r="AD21" i="5"/>
  <c r="U4" i="6" s="1"/>
  <c r="AD20" i="5"/>
  <c r="U3" i="6" s="1"/>
  <c r="Q23" i="4"/>
  <c r="H16" i="6" s="1"/>
  <c r="X21" i="4"/>
  <c r="O14" i="6" s="1"/>
  <c r="N22" i="5"/>
  <c r="E5" i="6" s="1"/>
  <c r="E37" i="6" s="1"/>
  <c r="N23" i="4"/>
  <c r="E16" i="6" s="1"/>
  <c r="AD22" i="5"/>
  <c r="U5" i="6" s="1"/>
  <c r="X22" i="5"/>
  <c r="O5" i="6" s="1"/>
  <c r="N21" i="4"/>
  <c r="E14" i="6" s="1"/>
  <c r="S29" i="6"/>
  <c r="N22" i="4"/>
  <c r="E15" i="6" s="1"/>
  <c r="Q22" i="4"/>
  <c r="H15" i="6" s="1"/>
  <c r="S22" i="4"/>
  <c r="J15" i="6" s="1"/>
  <c r="S22" i="5"/>
  <c r="J5" i="6" s="1"/>
  <c r="R22" i="5"/>
  <c r="I5" i="6" s="1"/>
  <c r="R22" i="4"/>
  <c r="I15" i="6" s="1"/>
  <c r="I38" i="6" s="1"/>
  <c r="AD23" i="4"/>
  <c r="U16" i="6" s="1"/>
  <c r="T20" i="5"/>
  <c r="K3" i="6" s="1"/>
  <c r="H27" i="6"/>
  <c r="M25" i="2"/>
  <c r="M29" i="2"/>
  <c r="H11" i="2"/>
  <c r="H25" i="2"/>
  <c r="AC11" i="2"/>
  <c r="AC25" i="2"/>
  <c r="W11" i="2"/>
  <c r="W25" i="2"/>
  <c r="M27" i="2"/>
  <c r="N2" i="2"/>
  <c r="M11" i="2"/>
  <c r="M28" i="2"/>
  <c r="M14" i="2"/>
  <c r="M12" i="2"/>
  <c r="M16" i="2"/>
  <c r="M26" i="2"/>
  <c r="M30" i="2"/>
  <c r="M15" i="2"/>
  <c r="M13" i="2"/>
  <c r="M31" i="2"/>
  <c r="M17" i="2"/>
  <c r="S13" i="2"/>
  <c r="AC26" i="2"/>
  <c r="AC13" i="2"/>
  <c r="AC30" i="2"/>
  <c r="AC31" i="2"/>
  <c r="AC14" i="2"/>
  <c r="AC27" i="2"/>
  <c r="AC15" i="2"/>
  <c r="AC12" i="2"/>
  <c r="AC28" i="2"/>
  <c r="AC16" i="2"/>
  <c r="AC17" i="2"/>
  <c r="X2" i="2"/>
  <c r="W28" i="2"/>
  <c r="W16" i="2"/>
  <c r="W17" i="2"/>
  <c r="W26" i="2"/>
  <c r="W13" i="2"/>
  <c r="W30" i="2"/>
  <c r="W31" i="2"/>
  <c r="W14" i="2"/>
  <c r="W27" i="2"/>
  <c r="W15" i="2"/>
  <c r="W12" i="2"/>
  <c r="I2" i="2"/>
  <c r="H31" i="2"/>
  <c r="H15" i="2"/>
  <c r="H17" i="2"/>
  <c r="H26" i="2"/>
  <c r="H12" i="2"/>
  <c r="H28" i="2"/>
  <c r="H14" i="2"/>
  <c r="H27" i="2"/>
  <c r="H13" i="2"/>
  <c r="H30" i="2"/>
  <c r="H16" i="2"/>
  <c r="T37" i="6" l="1"/>
  <c r="H108" i="6"/>
  <c r="H118" i="6"/>
  <c r="AE53" i="4"/>
  <c r="V55" i="6" s="1"/>
  <c r="V68" i="6" s="1"/>
  <c r="AE84" i="4"/>
  <c r="V95" i="6" s="1"/>
  <c r="V108" i="6" s="1"/>
  <c r="O53" i="4"/>
  <c r="F55" i="6" s="1"/>
  <c r="F68" i="6" s="1"/>
  <c r="O84" i="4"/>
  <c r="F95" i="6" s="1"/>
  <c r="F108" i="6" s="1"/>
  <c r="E38" i="6"/>
  <c r="T53" i="4"/>
  <c r="K55" i="6" s="1"/>
  <c r="K68" i="6" s="1"/>
  <c r="T84" i="4"/>
  <c r="K95" i="6" s="1"/>
  <c r="K108" i="6" s="1"/>
  <c r="I78" i="6"/>
  <c r="Y84" i="4"/>
  <c r="P95" i="6" s="1"/>
  <c r="P108" i="6" s="1"/>
  <c r="Y53" i="4"/>
  <c r="P55" i="6" s="1"/>
  <c r="P68" i="6" s="1"/>
  <c r="H68" i="6"/>
  <c r="H78" i="6"/>
  <c r="Y83" i="4"/>
  <c r="P94" i="6" s="1"/>
  <c r="Y52" i="4"/>
  <c r="P54" i="6" s="1"/>
  <c r="P67" i="6" s="1"/>
  <c r="E118" i="6"/>
  <c r="E107" i="6"/>
  <c r="O52" i="4"/>
  <c r="F54" i="6" s="1"/>
  <c r="O83" i="4"/>
  <c r="F94" i="6" s="1"/>
  <c r="T107" i="6"/>
  <c r="T118" i="6"/>
  <c r="AE52" i="4"/>
  <c r="V54" i="6" s="1"/>
  <c r="V67" i="6" s="1"/>
  <c r="AE83" i="4"/>
  <c r="V94" i="6" s="1"/>
  <c r="E78" i="6"/>
  <c r="E67" i="6"/>
  <c r="J107" i="6"/>
  <c r="J118" i="6"/>
  <c r="U107" i="6"/>
  <c r="U118" i="6"/>
  <c r="T52" i="4"/>
  <c r="K54" i="6" s="1"/>
  <c r="K67" i="6" s="1"/>
  <c r="T83" i="4"/>
  <c r="K94" i="6" s="1"/>
  <c r="O107" i="6"/>
  <c r="O118" i="6"/>
  <c r="S37" i="6"/>
  <c r="O37" i="6"/>
  <c r="V6" i="6"/>
  <c r="V30" i="6" s="1"/>
  <c r="P6" i="6"/>
  <c r="P30" i="6" s="1"/>
  <c r="K6" i="6"/>
  <c r="K30" i="6" s="1"/>
  <c r="I37" i="6"/>
  <c r="J38" i="6"/>
  <c r="U37" i="6"/>
  <c r="T38" i="6"/>
  <c r="O78" i="6"/>
  <c r="O73" i="6"/>
  <c r="U38" i="6"/>
  <c r="U73" i="6"/>
  <c r="U78" i="6"/>
  <c r="J27" i="6"/>
  <c r="J37" i="6"/>
  <c r="J73" i="6"/>
  <c r="J78" i="6"/>
  <c r="H38" i="6"/>
  <c r="O38" i="6"/>
  <c r="T73" i="6"/>
  <c r="T78" i="6"/>
  <c r="AE26" i="4"/>
  <c r="V19" i="6" s="1"/>
  <c r="V32" i="6" s="1"/>
  <c r="AE89" i="4"/>
  <c r="AE58" i="4"/>
  <c r="V60" i="6" s="1"/>
  <c r="AE27" i="4"/>
  <c r="Y26" i="4"/>
  <c r="P19" i="6" s="1"/>
  <c r="P32" i="6" s="1"/>
  <c r="Y89" i="4"/>
  <c r="Y58" i="4"/>
  <c r="P60" i="6" s="1"/>
  <c r="Y27" i="4"/>
  <c r="T26" i="4"/>
  <c r="K19" i="6" s="1"/>
  <c r="K32" i="6" s="1"/>
  <c r="T89" i="4"/>
  <c r="T58" i="4"/>
  <c r="K60" i="6" s="1"/>
  <c r="T27" i="4"/>
  <c r="O89" i="4"/>
  <c r="O59" i="4"/>
  <c r="O27" i="4"/>
  <c r="S12" i="2"/>
  <c r="S15" i="2"/>
  <c r="S17" i="2"/>
  <c r="S11" i="2"/>
  <c r="S16" i="2"/>
  <c r="S28" i="2"/>
  <c r="S26" i="2"/>
  <c r="U21" i="5" s="1"/>
  <c r="L4" i="6" s="1"/>
  <c r="S18" i="2"/>
  <c r="S30" i="2"/>
  <c r="S27" i="2"/>
  <c r="S35" i="2"/>
  <c r="S14" i="2"/>
  <c r="S25" i="2"/>
  <c r="S31" i="2"/>
  <c r="S29" i="2"/>
  <c r="S21" i="2"/>
  <c r="T21" i="5"/>
  <c r="K4" i="6" s="1"/>
  <c r="K29" i="6"/>
  <c r="X18" i="2"/>
  <c r="X32" i="2"/>
  <c r="T22" i="4"/>
  <c r="K15" i="6" s="1"/>
  <c r="T21" i="4"/>
  <c r="K14" i="6" s="1"/>
  <c r="I18" i="2"/>
  <c r="I32" i="2"/>
  <c r="N18" i="2"/>
  <c r="N32" i="2"/>
  <c r="T27" i="6"/>
  <c r="U28" i="6"/>
  <c r="I29" i="2"/>
  <c r="I35" i="2"/>
  <c r="I21" i="2"/>
  <c r="X29" i="2"/>
  <c r="X21" i="2"/>
  <c r="X35" i="2"/>
  <c r="N35" i="2"/>
  <c r="N21" i="2"/>
  <c r="E29" i="6"/>
  <c r="O29" i="6"/>
  <c r="H28" i="6"/>
  <c r="J29" i="6"/>
  <c r="I29" i="6"/>
  <c r="J28" i="6"/>
  <c r="U29" i="6"/>
  <c r="E27" i="6"/>
  <c r="H29" i="6"/>
  <c r="O21" i="5"/>
  <c r="F4" i="6" s="1"/>
  <c r="E28" i="6"/>
  <c r="O22" i="5"/>
  <c r="F5" i="6" s="1"/>
  <c r="O23" i="5"/>
  <c r="U22" i="5"/>
  <c r="L5" i="6" s="1"/>
  <c r="O27" i="6"/>
  <c r="O22" i="4"/>
  <c r="F15" i="6" s="1"/>
  <c r="O28" i="6"/>
  <c r="Y23" i="4"/>
  <c r="P16" i="6" s="1"/>
  <c r="AE21" i="5"/>
  <c r="V4" i="6" s="1"/>
  <c r="O23" i="4"/>
  <c r="F16" i="6" s="1"/>
  <c r="Y21" i="4"/>
  <c r="P14" i="6" s="1"/>
  <c r="U23" i="5"/>
  <c r="I28" i="6"/>
  <c r="Y22" i="5"/>
  <c r="P5" i="6" s="1"/>
  <c r="AE23" i="4"/>
  <c r="V16" i="6" s="1"/>
  <c r="Y20" i="5"/>
  <c r="P3" i="6" s="1"/>
  <c r="U23" i="4"/>
  <c r="L16" i="6" s="1"/>
  <c r="AE20" i="5"/>
  <c r="V3" i="6" s="1"/>
  <c r="O20" i="5"/>
  <c r="F3" i="6" s="1"/>
  <c r="Y21" i="5"/>
  <c r="P4" i="6" s="1"/>
  <c r="AE22" i="4"/>
  <c r="V15" i="6" s="1"/>
  <c r="Y22" i="4"/>
  <c r="P15" i="6" s="1"/>
  <c r="O21" i="4"/>
  <c r="F14" i="6" s="1"/>
  <c r="AE21" i="4"/>
  <c r="V14" i="6" s="1"/>
  <c r="U27" i="6"/>
  <c r="AE22" i="5"/>
  <c r="V5" i="6" s="1"/>
  <c r="N25" i="2"/>
  <c r="N29" i="2"/>
  <c r="I11" i="2"/>
  <c r="I25" i="2"/>
  <c r="X11" i="2"/>
  <c r="X25" i="2"/>
  <c r="N11" i="2"/>
  <c r="N15" i="2"/>
  <c r="N14" i="2"/>
  <c r="N30" i="2"/>
  <c r="N28" i="2"/>
  <c r="N17" i="2"/>
  <c r="N31" i="2"/>
  <c r="N27" i="2"/>
  <c r="N26" i="2"/>
  <c r="N16" i="2"/>
  <c r="N12" i="2"/>
  <c r="N13" i="2"/>
  <c r="X26" i="2"/>
  <c r="X13" i="2"/>
  <c r="X30" i="2"/>
  <c r="X31" i="2"/>
  <c r="X14" i="2"/>
  <c r="X27" i="2"/>
  <c r="X15" i="2"/>
  <c r="X12" i="2"/>
  <c r="X28" i="2"/>
  <c r="X16" i="2"/>
  <c r="X17" i="2"/>
  <c r="I30" i="2"/>
  <c r="I16" i="2"/>
  <c r="I31" i="2"/>
  <c r="I15" i="2"/>
  <c r="I17" i="2"/>
  <c r="I26" i="2"/>
  <c r="I12" i="2"/>
  <c r="I27" i="2"/>
  <c r="I13" i="2"/>
  <c r="I28" i="2"/>
  <c r="I14" i="2"/>
  <c r="U84" i="4" l="1"/>
  <c r="L95" i="6" s="1"/>
  <c r="L108" i="6" s="1"/>
  <c r="U53" i="4"/>
  <c r="L55" i="6" s="1"/>
  <c r="L68" i="6" s="1"/>
  <c r="U22" i="4"/>
  <c r="L15" i="6" s="1"/>
  <c r="L28" i="6" s="1"/>
  <c r="Z53" i="4"/>
  <c r="Q55" i="6" s="1"/>
  <c r="Q68" i="6" s="1"/>
  <c r="Z84" i="4"/>
  <c r="Q95" i="6" s="1"/>
  <c r="Q108" i="6" s="1"/>
  <c r="P53" i="4"/>
  <c r="G55" i="6" s="1"/>
  <c r="G68" i="6" s="1"/>
  <c r="P84" i="4"/>
  <c r="G95" i="6" s="1"/>
  <c r="G108" i="6" s="1"/>
  <c r="F107" i="6"/>
  <c r="F118" i="6"/>
  <c r="U21" i="4"/>
  <c r="L14" i="6" s="1"/>
  <c r="U83" i="4"/>
  <c r="L94" i="6" s="1"/>
  <c r="U52" i="4"/>
  <c r="L54" i="6" s="1"/>
  <c r="L67" i="6" s="1"/>
  <c r="F67" i="6"/>
  <c r="F78" i="6"/>
  <c r="Z83" i="4"/>
  <c r="Q94" i="6" s="1"/>
  <c r="Z52" i="4"/>
  <c r="Q54" i="6" s="1"/>
  <c r="Q67" i="6" s="1"/>
  <c r="K118" i="6"/>
  <c r="K107" i="6"/>
  <c r="V118" i="6"/>
  <c r="V107" i="6"/>
  <c r="P83" i="4"/>
  <c r="G94" i="6" s="1"/>
  <c r="P52" i="4"/>
  <c r="G54" i="6" s="1"/>
  <c r="G67" i="6" s="1"/>
  <c r="F38" i="6"/>
  <c r="P107" i="6"/>
  <c r="P118" i="6"/>
  <c r="K37" i="6"/>
  <c r="F6" i="6"/>
  <c r="F30" i="6" s="1"/>
  <c r="L6" i="6"/>
  <c r="L30" i="6" s="1"/>
  <c r="P38" i="6"/>
  <c r="P73" i="6"/>
  <c r="P78" i="6"/>
  <c r="K27" i="6"/>
  <c r="K38" i="6"/>
  <c r="P37" i="6"/>
  <c r="V37" i="6"/>
  <c r="K78" i="6"/>
  <c r="K73" i="6"/>
  <c r="V38" i="6"/>
  <c r="V78" i="6"/>
  <c r="V73" i="6"/>
  <c r="U26" i="4"/>
  <c r="L19" i="6" s="1"/>
  <c r="L32" i="6" s="1"/>
  <c r="U58" i="4"/>
  <c r="L60" i="6" s="1"/>
  <c r="U89" i="4"/>
  <c r="U27" i="4"/>
  <c r="Z26" i="4"/>
  <c r="Q19" i="6" s="1"/>
  <c r="Q32" i="6" s="1"/>
  <c r="Z89" i="4"/>
  <c r="Z58" i="4"/>
  <c r="Q60" i="6" s="1"/>
  <c r="Z27" i="4"/>
  <c r="P26" i="4"/>
  <c r="G19" i="6" s="1"/>
  <c r="G32" i="6" s="1"/>
  <c r="P89" i="4"/>
  <c r="P58" i="4"/>
  <c r="G60" i="6" s="1"/>
  <c r="P27" i="4"/>
  <c r="K28" i="6"/>
  <c r="U20" i="5"/>
  <c r="L3" i="6" s="1"/>
  <c r="L29" i="6"/>
  <c r="Z23" i="5"/>
  <c r="F29" i="6"/>
  <c r="F28" i="6"/>
  <c r="P28" i="6"/>
  <c r="P29" i="6"/>
  <c r="V29" i="6"/>
  <c r="F27" i="6"/>
  <c r="P22" i="5"/>
  <c r="G5" i="6" s="1"/>
  <c r="P21" i="4"/>
  <c r="G14" i="6" s="1"/>
  <c r="P21" i="5"/>
  <c r="G4" i="6" s="1"/>
  <c r="V28" i="6"/>
  <c r="Z22" i="5"/>
  <c r="Q5" i="6" s="1"/>
  <c r="P20" i="5"/>
  <c r="G3" i="6" s="1"/>
  <c r="Z20" i="5"/>
  <c r="Q3" i="6" s="1"/>
  <c r="Z21" i="4"/>
  <c r="Q14" i="6" s="1"/>
  <c r="P27" i="6"/>
  <c r="Z21" i="5"/>
  <c r="Q4" i="6" s="1"/>
  <c r="Z22" i="4"/>
  <c r="Q15" i="6" s="1"/>
  <c r="Z23" i="4"/>
  <c r="Q16" i="6" s="1"/>
  <c r="P23" i="4"/>
  <c r="G16" i="6" s="1"/>
  <c r="P22" i="4"/>
  <c r="G15" i="6" s="1"/>
  <c r="P23" i="5"/>
  <c r="V27" i="6"/>
  <c r="Q118" i="6" l="1"/>
  <c r="Q107" i="6"/>
  <c r="G118" i="6"/>
  <c r="G107" i="6"/>
  <c r="L118" i="6"/>
  <c r="L107" i="6"/>
  <c r="F37" i="6"/>
  <c r="G6" i="6"/>
  <c r="G30" i="6" s="1"/>
  <c r="Q6" i="6"/>
  <c r="Q37" i="6" s="1"/>
  <c r="G78" i="6"/>
  <c r="G73" i="6"/>
  <c r="L73" i="6"/>
  <c r="L78" i="6"/>
  <c r="G38" i="6"/>
  <c r="Q73" i="6"/>
  <c r="Q78" i="6"/>
  <c r="L27" i="6"/>
  <c r="L37" i="6"/>
  <c r="L38" i="6"/>
  <c r="Q38" i="6"/>
  <c r="G28" i="6"/>
  <c r="G27" i="6"/>
  <c r="G29" i="6"/>
  <c r="Q28" i="6"/>
  <c r="Q29" i="6"/>
  <c r="Q27" i="6"/>
  <c r="G37" i="6" l="1"/>
  <c r="Q3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tc={089D85B5-EC82-44B1-81C3-0CE202B3C2BC}</author>
    <author>tc={BA7D14FF-D81E-43E1-9037-1DA12F97A7CF}</author>
    <author>tc={A95E5FD0-14FA-48E2-B52C-BF9D9086E36A}</author>
    <author>tc={FE74FFD1-5ED6-4142-8707-664D56125F15}</author>
    <author>tc={2FEFAA60-ADC7-41BE-83A8-DB6AA9175E2A}</author>
    <author>tc={798AA4EC-804B-4B4C-95D3-840C599F8FC2}</author>
  </authors>
  <commentList>
    <comment ref="A22" authorId="0" shapeId="0" xr:uid="{089D85B5-EC82-44B1-81C3-0CE202B3C2B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Division by two is due to two-year construction time</t>
      </text>
    </comment>
    <comment ref="A23" authorId="1" shapeId="0" xr:uid="{BA7D14FF-D81E-43E1-9037-1DA12F97A7C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Division by two is due to two-year construction time</t>
      </text>
    </comment>
    <comment ref="A52" authorId="2" shapeId="0" xr:uid="{A95E5FD0-14FA-48E2-B52C-BF9D9086E36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Division by two is due to two-year construction time</t>
      </text>
    </comment>
    <comment ref="A53" authorId="3" shapeId="0" xr:uid="{FE74FFD1-5ED6-4142-8707-664D56125F1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Division by two is due to two-year construction time</t>
      </text>
    </comment>
    <comment ref="A82" authorId="4" shapeId="0" xr:uid="{2FEFAA60-ADC7-41BE-83A8-DB6AA9175E2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Division by two is due to two-year construction time</t>
      </text>
    </comment>
    <comment ref="A83" authorId="5" shapeId="0" xr:uid="{798AA4EC-804B-4B4C-95D3-840C599F8FC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Division by two is due to two-year construction time</t>
      </text>
    </comment>
  </commentList>
</comments>
</file>

<file path=xl/sharedStrings.xml><?xml version="1.0" encoding="utf-8"?>
<sst xmlns="http://schemas.openxmlformats.org/spreadsheetml/2006/main" count="347" uniqueCount="69">
  <si>
    <t>Last update:</t>
  </si>
  <si>
    <t>Rutovitz, J., Dominish, E. and Downes, J. 2015. Calculating global
energy sector jobs: 2015 methodology. Prepared for Greenpeace International by the
Institute for Sustainable Futures, University of Technology Sydney.</t>
  </si>
  <si>
    <t>Regional multiplier:</t>
  </si>
  <si>
    <t>Reference</t>
  </si>
  <si>
    <t>Outputs by Feedstock Fuel</t>
  </si>
  <si>
    <t>Branch: Transformation\Electricity Generation\Processes</t>
  </si>
  <si>
    <t>Units: Gigawatt-Hours</t>
  </si>
  <si>
    <t>Branch</t>
  </si>
  <si>
    <t>Total</t>
  </si>
  <si>
    <t>Capacity</t>
  </si>
  <si>
    <t>Units: Megawatts</t>
  </si>
  <si>
    <t>Capacity Added</t>
  </si>
  <si>
    <t>with linear interpolation</t>
  </si>
  <si>
    <t>Wind onshore</t>
  </si>
  <si>
    <t>Wind offshore</t>
  </si>
  <si>
    <t>Solar thermal</t>
  </si>
  <si>
    <t>Employment factors, O&amp;M corrected for regional multiplier</t>
  </si>
  <si>
    <t>Construction time [years]</t>
  </si>
  <si>
    <t>OECD employment factors, C&amp;I [job years/MW]</t>
  </si>
  <si>
    <t>OECD employment factors, O&amp;M [jobs/MW]</t>
  </si>
  <si>
    <t>C&amp;I</t>
  </si>
  <si>
    <t>O&amp;M</t>
  </si>
  <si>
    <t>Background Information for calculations</t>
  </si>
  <si>
    <t>Natural gas</t>
  </si>
  <si>
    <t>Biomass</t>
  </si>
  <si>
    <t>Solar pv - rooftop</t>
  </si>
  <si>
    <t>Spreadsheet to estimate employment in the energy industry in Trinidad and Tobago for different  scenarios</t>
  </si>
  <si>
    <t>Prepared by Robert Brecha, Eriko Shrestha, Diego Torralva Becerra, Rodrigo Narvaez (Climate Analytics)</t>
  </si>
  <si>
    <t>REF scenario - Production of electricity from LEAP</t>
  </si>
  <si>
    <t>REF scenario - Capacity</t>
  </si>
  <si>
    <t>REF scenario - Capacity added</t>
  </si>
  <si>
    <t>Total employment summary</t>
  </si>
  <si>
    <t>Capacity added each year by technology</t>
  </si>
  <si>
    <t>Employment</t>
  </si>
  <si>
    <t>Solar pv - utility</t>
  </si>
  <si>
    <t>Employment - O&amp;M</t>
  </si>
  <si>
    <t>Scenario: Baseline, All Fuels, All Output Types</t>
  </si>
  <si>
    <t>Ram, et al. 2021. Job creation during a climate compliant global energy transition across the power, heat, transport
and desalination sectors by 2050</t>
  </si>
  <si>
    <t>based on</t>
  </si>
  <si>
    <t>Solar pv, utility</t>
  </si>
  <si>
    <t>Solar pv, rooftop</t>
  </si>
  <si>
    <t>but also on</t>
  </si>
  <si>
    <t>Zimmer, A. et al. 2021 Towards a just transition of the workplace: baseline analysis for the electricity and road transport sectors in Antigua and Barbuda  https://climateanalytics.org/publications/2021/towards-a-just-transition-of-the-workplace-baseline-analysis-for-the-electricity-and-road-transport-sectors-in-antigua-and-barbuda/</t>
  </si>
  <si>
    <t>and</t>
  </si>
  <si>
    <t xml:space="preserve">Michaud, G. et al. 2021 Measuring the Economic Impacts of Utility-Scale Solar in Ohio </t>
  </si>
  <si>
    <t>These assumptions are changed from Rutovitz and from Ram</t>
  </si>
  <si>
    <t>Wind - onshore</t>
  </si>
  <si>
    <t>Hydrogen Storage</t>
  </si>
  <si>
    <t>https://cedelft.eu/wp-content/uploads/sites/2/2021/04/CE_Delft_200427_Jobs_from_investment_in_green_hydrogen_Def.pdf</t>
  </si>
  <si>
    <t>file:///C:/Users/Owner/Downloads/ey-accelerating-indias-clean-energy.pdf</t>
  </si>
  <si>
    <t>https://www.shell.com/energy-and-innovation/new-energies/hydrogen.html</t>
  </si>
  <si>
    <t>Utility Battery</t>
  </si>
  <si>
    <t>Per (MWh)</t>
  </si>
  <si>
    <t>https://cleanpower.org/wp-content/uploads/2021/06/ACP-Labor-Supply-Report.pdf</t>
  </si>
  <si>
    <t>Hydrogen Electrolysis</t>
  </si>
  <si>
    <t>Hydrogen Fuel Cell</t>
  </si>
  <si>
    <t>Solar Thermal</t>
  </si>
  <si>
    <t>Scenario: CSP</t>
  </si>
  <si>
    <t>Scenario: Hydrogen, no CSP</t>
  </si>
  <si>
    <t>Scenario: Wind and PV</t>
  </si>
  <si>
    <t>Scenario: Hydrogen</t>
  </si>
  <si>
    <t xml:space="preserve">https://climateanalytics.org/media/technicalannex_employmentanalysis_coaltorenewables.pdf </t>
  </si>
  <si>
    <t>Employment - Scenario CSP</t>
  </si>
  <si>
    <t>Scenario:CSP</t>
  </si>
  <si>
    <t>Employment - Hydrogen</t>
  </si>
  <si>
    <t>Employment - Wind and PV</t>
  </si>
  <si>
    <t xml:space="preserve">https://www.nrel.gov/docs/fy22osti/81486.pdf </t>
  </si>
  <si>
    <t>Construction &amp; Installation</t>
  </si>
  <si>
    <t>Operation &amp; Maintenance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</si>
</sst>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_-;\-* #,##0.00_-;_-* &quot;-&quot;??_-;_-@_-"/>
    <numFmt numFmtId="165" formatCode="_ * #,##0.00_ ;_ * \-#,##0.00_ ;_ * &quot;&quot;\-&quot;&quot;??_ ;_ @_ "/>
    <numFmt numFmtId="166" formatCode="_ * #,##0_ ;_ * \-#,##0_ ;_ * &quot;&quot;\-&quot;&quot;??_ ;_ @_ "/>
    <numFmt numFmtId="167" formatCode="_-* #,##0\ _€_-;\-* #,##0\ _€_-;_-* &quot;-&quot;??\ _€_-;_-@_-"/>
    <numFmt numFmtId="168" formatCode="_ * #,##0.0_ ;_ * \-#,##0.0_ ;_ * &quot;&quot;\-&quot;&quot;??_ ;_ @_ "/>
    <numFmt numFmtId="169" formatCode="_-* #,##0_-;\-* #,##0_-;_-* &quot;-&quot;??_-;_-@_-"/>
    <numFmt numFmtId="170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CC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3" borderId="0" xfId="0" applyFill="1"/>
    <xf numFmtId="165" fontId="0" fillId="0" borderId="0" xfId="1" applyNumberFormat="1" applyFont="1"/>
    <xf numFmtId="0" fontId="0" fillId="2" borderId="0" xfId="0" applyFill="1"/>
    <xf numFmtId="165" fontId="0" fillId="3" borderId="0" xfId="1" applyNumberFormat="1" applyFont="1" applyFill="1"/>
    <xf numFmtId="166" fontId="0" fillId="2" borderId="0" xfId="1" applyNumberFormat="1" applyFont="1" applyFill="1"/>
    <xf numFmtId="0" fontId="0" fillId="4" borderId="0" xfId="0" applyFill="1"/>
    <xf numFmtId="0" fontId="2" fillId="0" borderId="0" xfId="0" applyFont="1"/>
    <xf numFmtId="0" fontId="0" fillId="5" borderId="0" xfId="0" applyFill="1"/>
    <xf numFmtId="0" fontId="0" fillId="6" borderId="0" xfId="0" applyFill="1"/>
    <xf numFmtId="167" fontId="0" fillId="0" borderId="0" xfId="0" applyNumberFormat="1"/>
    <xf numFmtId="0" fontId="0" fillId="7" borderId="0" xfId="0" applyFill="1"/>
    <xf numFmtId="166" fontId="0" fillId="0" borderId="0" xfId="0" applyNumberFormat="1"/>
    <xf numFmtId="1" fontId="0" fillId="0" borderId="0" xfId="0" applyNumberFormat="1"/>
    <xf numFmtId="0" fontId="0" fillId="8" borderId="0" xfId="0" applyFill="1"/>
    <xf numFmtId="0" fontId="3" fillId="0" borderId="0" xfId="2"/>
    <xf numFmtId="166" fontId="0" fillId="0" borderId="0" xfId="1" applyNumberFormat="1" applyFont="1" applyFill="1"/>
    <xf numFmtId="0" fontId="0" fillId="9" borderId="0" xfId="0" applyFill="1"/>
    <xf numFmtId="168" fontId="0" fillId="0" borderId="0" xfId="4" applyNumberFormat="1" applyFont="1"/>
    <xf numFmtId="168" fontId="0" fillId="0" borderId="0" xfId="0" applyNumberFormat="1"/>
    <xf numFmtId="169" fontId="0" fillId="0" borderId="0" xfId="3" applyNumberFormat="1" applyFont="1"/>
    <xf numFmtId="168" fontId="0" fillId="0" borderId="0" xfId="4" applyNumberFormat="1" applyFont="1" applyFill="1"/>
    <xf numFmtId="0" fontId="0" fillId="3" borderId="0" xfId="0" applyFill="1" applyAlignment="1">
      <alignment wrapText="1"/>
    </xf>
    <xf numFmtId="170" fontId="0" fillId="0" borderId="0" xfId="0" applyNumberFormat="1"/>
    <xf numFmtId="0" fontId="0" fillId="0" borderId="0" xfId="0" applyAlignment="1">
      <alignment wrapText="1"/>
    </xf>
    <xf numFmtId="0" fontId="3" fillId="3" borderId="0" xfId="2" applyFill="1"/>
  </cellXfs>
  <cellStyles count="5">
    <cellStyle name="Comma" xfId="3" builtinId="3"/>
    <cellStyle name="Comma 2" xfId="1" xr:uid="{31D04801-0A3E-40C7-B64F-C6A529F9B5A6}"/>
    <cellStyle name="Comma 3" xfId="4" xr:uid="{9E41A9D7-E6B3-4162-AB1D-7EB8B59E29F2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Sector Employment -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'Employment - summary'!$A$27</c:f>
              <c:strCache>
                <c:ptCount val="1"/>
                <c:pt idx="0">
                  <c:v>Solar pv - rooftop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summary'!$B$27:$W$27</c:f>
              <c:numCache>
                <c:formatCode>0</c:formatCode>
                <c:ptCount val="22"/>
                <c:pt idx="1">
                  <c:v>0.39960000000000007</c:v>
                </c:pt>
                <c:pt idx="2">
                  <c:v>0.38775999999999999</c:v>
                </c:pt>
                <c:pt idx="3">
                  <c:v>0.22352000000000005</c:v>
                </c:pt>
                <c:pt idx="4">
                  <c:v>18.145581352786682</c:v>
                </c:pt>
                <c:pt idx="5">
                  <c:v>26.820097465971042</c:v>
                </c:pt>
                <c:pt idx="6">
                  <c:v>39.039255037860862</c:v>
                </c:pt>
                <c:pt idx="7">
                  <c:v>56.563628513114324</c:v>
                </c:pt>
                <c:pt idx="8">
                  <c:v>79.414807296339234</c:v>
                </c:pt>
                <c:pt idx="9">
                  <c:v>106.64434657933036</c:v>
                </c:pt>
                <c:pt idx="10">
                  <c:v>134.85496328687759</c:v>
                </c:pt>
                <c:pt idx="11">
                  <c:v>157.98824918331854</c:v>
                </c:pt>
                <c:pt idx="12">
                  <c:v>169.18579999277591</c:v>
                </c:pt>
                <c:pt idx="13">
                  <c:v>164.51066095451304</c:v>
                </c:pt>
                <c:pt idx="14">
                  <c:v>145.65384788164545</c:v>
                </c:pt>
                <c:pt idx="15">
                  <c:v>118.8326676958244</c:v>
                </c:pt>
                <c:pt idx="16">
                  <c:v>90.985720603294965</c:v>
                </c:pt>
                <c:pt idx="17">
                  <c:v>67.484838398351727</c:v>
                </c:pt>
                <c:pt idx="18">
                  <c:v>49.010284320392159</c:v>
                </c:pt>
                <c:pt idx="19">
                  <c:v>35.544692852850041</c:v>
                </c:pt>
                <c:pt idx="20">
                  <c:v>26.199610092340585</c:v>
                </c:pt>
                <c:pt idx="21">
                  <c:v>8.4252406226603416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B-49F3-9768-7056EBA5E9D4}"/>
            </c:ext>
          </c:extLst>
        </c:ser>
        <c:ser>
          <c:idx val="1"/>
          <c:order val="1"/>
          <c:tx>
            <c:strRef>
              <c:f>'Employment - summary'!$A$28</c:f>
              <c:strCache>
                <c:ptCount val="1"/>
                <c:pt idx="0">
                  <c:v>Solar pv - utility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summary'!$B$28:$W$28</c:f>
              <c:numCache>
                <c:formatCode>0</c:formatCode>
                <c:ptCount val="22"/>
                <c:pt idx="1">
                  <c:v>0.83700000000000019</c:v>
                </c:pt>
                <c:pt idx="2">
                  <c:v>0.81220000000000003</c:v>
                </c:pt>
                <c:pt idx="3">
                  <c:v>0.71120000000000005</c:v>
                </c:pt>
                <c:pt idx="4">
                  <c:v>28.562364972352487</c:v>
                </c:pt>
                <c:pt idx="5">
                  <c:v>41.382953498315835</c:v>
                </c:pt>
                <c:pt idx="6">
                  <c:v>58.469995171962992</c:v>
                </c:pt>
                <c:pt idx="7">
                  <c:v>81.124642260886802</c:v>
                </c:pt>
                <c:pt idx="8">
                  <c:v>107.18052618179864</c:v>
                </c:pt>
                <c:pt idx="9">
                  <c:v>132.71974844687963</c:v>
                </c:pt>
                <c:pt idx="10">
                  <c:v>151.68156917111378</c:v>
                </c:pt>
                <c:pt idx="11">
                  <c:v>158.24132227962201</c:v>
                </c:pt>
                <c:pt idx="12">
                  <c:v>150.27310883859107</c:v>
                </c:pt>
                <c:pt idx="13">
                  <c:v>130.85312413942762</c:v>
                </c:pt>
                <c:pt idx="14">
                  <c:v>106.18689853235503</c:v>
                </c:pt>
                <c:pt idx="15">
                  <c:v>82.075142577367913</c:v>
                </c:pt>
                <c:pt idx="16">
                  <c:v>61.872657720349999</c:v>
                </c:pt>
                <c:pt idx="17">
                  <c:v>47.03417644731136</c:v>
                </c:pt>
                <c:pt idx="18">
                  <c:v>36.380534197591267</c:v>
                </c:pt>
                <c:pt idx="19">
                  <c:v>29.04145276779629</c:v>
                </c:pt>
                <c:pt idx="20">
                  <c:v>24.108045514518828</c:v>
                </c:pt>
                <c:pt idx="21">
                  <c:v>15.124121662745894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B-49F3-9768-7056EBA5E9D4}"/>
            </c:ext>
          </c:extLst>
        </c:ser>
        <c:ser>
          <c:idx val="2"/>
          <c:order val="2"/>
          <c:tx>
            <c:strRef>
              <c:f>'Employment - summary'!$A$29</c:f>
              <c:strCache>
                <c:ptCount val="1"/>
                <c:pt idx="0">
                  <c:v>Wind - onshore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summary'!$B$29:$W$29</c:f>
              <c:numCache>
                <c:formatCode>0</c:formatCode>
                <c:ptCount val="22"/>
                <c:pt idx="1">
                  <c:v>9.4500000000000001E-2</c:v>
                </c:pt>
                <c:pt idx="2">
                  <c:v>9.1700000000000018E-2</c:v>
                </c:pt>
                <c:pt idx="3">
                  <c:v>4.0716200000000002</c:v>
                </c:pt>
                <c:pt idx="4">
                  <c:v>6.8021428610867112</c:v>
                </c:pt>
                <c:pt idx="5">
                  <c:v>6.3996964123486828</c:v>
                </c:pt>
                <c:pt idx="6">
                  <c:v>9.3704009244549358</c:v>
                </c:pt>
                <c:pt idx="7">
                  <c:v>13.701200619294461</c:v>
                </c:pt>
                <c:pt idx="8">
                  <c:v>19.508435440742353</c:v>
                </c:pt>
                <c:pt idx="9">
                  <c:v>26.762539885932235</c:v>
                </c:pt>
                <c:pt idx="10">
                  <c:v>34.935711318186151</c:v>
                </c:pt>
                <c:pt idx="11">
                  <c:v>42.85905427325207</c:v>
                </c:pt>
                <c:pt idx="12">
                  <c:v>48.94949473622281</c:v>
                </c:pt>
                <c:pt idx="13">
                  <c:v>51.892413678258279</c:v>
                </c:pt>
                <c:pt idx="14">
                  <c:v>51.367674739559504</c:v>
                </c:pt>
                <c:pt idx="15">
                  <c:v>48.182623879612933</c:v>
                </c:pt>
                <c:pt idx="16">
                  <c:v>43.702531473990007</c:v>
                </c:pt>
                <c:pt idx="17">
                  <c:v>39.55077941784144</c:v>
                </c:pt>
                <c:pt idx="18">
                  <c:v>35.924161853383438</c:v>
                </c:pt>
                <c:pt idx="19">
                  <c:v>33.059011911126234</c:v>
                </c:pt>
                <c:pt idx="20">
                  <c:v>30.917926617088536</c:v>
                </c:pt>
                <c:pt idx="21">
                  <c:v>28.184144462103372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B-49F3-9768-7056EBA5E9D4}"/>
            </c:ext>
          </c:extLst>
        </c:ser>
        <c:ser>
          <c:idx val="3"/>
          <c:order val="3"/>
          <c:tx>
            <c:strRef>
              <c:f>'Employment - summary'!$A$30</c:f>
              <c:strCache>
                <c:ptCount val="1"/>
                <c:pt idx="0">
                  <c:v>Natural gas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summary'!$B$30:$W$30</c:f>
              <c:numCache>
                <c:formatCode>0</c:formatCode>
                <c:ptCount val="22"/>
                <c:pt idx="1">
                  <c:v>26.495100000000004</c:v>
                </c:pt>
                <c:pt idx="2">
                  <c:v>25.710060000000006</c:v>
                </c:pt>
                <c:pt idx="3">
                  <c:v>24.908510000000003</c:v>
                </c:pt>
                <c:pt idx="4">
                  <c:v>26.835955152492236</c:v>
                </c:pt>
                <c:pt idx="5">
                  <c:v>25.959879121095085</c:v>
                </c:pt>
                <c:pt idx="6">
                  <c:v>24.864161636041878</c:v>
                </c:pt>
                <c:pt idx="7">
                  <c:v>23.901957298381443</c:v>
                </c:pt>
                <c:pt idx="8">
                  <c:v>22.549747501494995</c:v>
                </c:pt>
                <c:pt idx="9">
                  <c:v>20.73288934732329</c:v>
                </c:pt>
                <c:pt idx="10">
                  <c:v>18.426524523838097</c:v>
                </c:pt>
                <c:pt idx="11">
                  <c:v>15.699499257307531</c:v>
                </c:pt>
                <c:pt idx="12">
                  <c:v>12.737257844893833</c:v>
                </c:pt>
                <c:pt idx="13">
                  <c:v>9.8119336687854446</c:v>
                </c:pt>
                <c:pt idx="14">
                  <c:v>7.1990563935472363</c:v>
                </c:pt>
                <c:pt idx="15">
                  <c:v>5.0875785218667575</c:v>
                </c:pt>
                <c:pt idx="16">
                  <c:v>3.5390735919999861</c:v>
                </c:pt>
                <c:pt idx="17">
                  <c:v>2.5356016286566998</c:v>
                </c:pt>
                <c:pt idx="18">
                  <c:v>1.9373794960928092</c:v>
                </c:pt>
                <c:pt idx="19">
                  <c:v>1.6429359162071304</c:v>
                </c:pt>
                <c:pt idx="20">
                  <c:v>1.6398613548808645</c:v>
                </c:pt>
                <c:pt idx="21">
                  <c:v>1.9911303168999099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B-49F3-9768-7056EBA5E9D4}"/>
            </c:ext>
          </c:extLst>
        </c:ser>
        <c:ser>
          <c:idx val="4"/>
          <c:order val="4"/>
          <c:tx>
            <c:strRef>
              <c:f>'Employment - summary'!$A$31</c:f>
              <c:strCache>
                <c:ptCount val="1"/>
                <c:pt idx="0">
                  <c:v>Solar Thermal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summary'!$B$31:$W$31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14.289124776308634</c:v>
                </c:pt>
                <c:pt idx="5">
                  <c:v>21.910230732124152</c:v>
                </c:pt>
                <c:pt idx="6">
                  <c:v>16.573207754868708</c:v>
                </c:pt>
                <c:pt idx="7">
                  <c:v>21.864443348876495</c:v>
                </c:pt>
                <c:pt idx="8">
                  <c:v>27.719187520533119</c:v>
                </c:pt>
                <c:pt idx="9">
                  <c:v>33.461466463457079</c:v>
                </c:pt>
                <c:pt idx="10">
                  <c:v>38.171049502183358</c:v>
                </c:pt>
                <c:pt idx="11">
                  <c:v>40.986937869773648</c:v>
                </c:pt>
                <c:pt idx="12">
                  <c:v>41.489596637662274</c:v>
                </c:pt>
                <c:pt idx="13">
                  <c:v>39.894949742998683</c:v>
                </c:pt>
                <c:pt idx="14">
                  <c:v>36.90653431410334</c:v>
                </c:pt>
                <c:pt idx="15">
                  <c:v>33.355668848323866</c:v>
                </c:pt>
                <c:pt idx="16">
                  <c:v>29.894096665147114</c:v>
                </c:pt>
                <c:pt idx="17">
                  <c:v>27.170511179347208</c:v>
                </c:pt>
                <c:pt idx="18">
                  <c:v>24.967234685199639</c:v>
                </c:pt>
                <c:pt idx="19">
                  <c:v>23.264787639124982</c:v>
                </c:pt>
                <c:pt idx="20">
                  <c:v>21.979600429766315</c:v>
                </c:pt>
                <c:pt idx="21">
                  <c:v>20.230669045064467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B-46F0-B940-81A3C996FF06}"/>
            </c:ext>
          </c:extLst>
        </c:ser>
        <c:ser>
          <c:idx val="5"/>
          <c:order val="5"/>
          <c:tx>
            <c:strRef>
              <c:f>'Employment - summary'!$A$32</c:f>
              <c:strCache>
                <c:ptCount val="1"/>
                <c:pt idx="0">
                  <c:v>Utility Battery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summary'!$B$32:$W$32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20.822783261603334</c:v>
                </c:pt>
                <c:pt idx="5">
                  <c:v>16.44469505505133</c:v>
                </c:pt>
                <c:pt idx="6">
                  <c:v>27.366171008485932</c:v>
                </c:pt>
                <c:pt idx="7">
                  <c:v>44.39960409521268</c:v>
                </c:pt>
                <c:pt idx="8">
                  <c:v>67.275281214664844</c:v>
                </c:pt>
                <c:pt idx="9">
                  <c:v>92.028024680310097</c:v>
                </c:pt>
                <c:pt idx="10">
                  <c:v>109.80187391693148</c:v>
                </c:pt>
                <c:pt idx="11">
                  <c:v>111.94392108688832</c:v>
                </c:pt>
                <c:pt idx="12">
                  <c:v>98.233440117560235</c:v>
                </c:pt>
                <c:pt idx="13">
                  <c:v>77.009055882296877</c:v>
                </c:pt>
                <c:pt idx="14">
                  <c:v>56.997050861047754</c:v>
                </c:pt>
                <c:pt idx="15">
                  <c:v>42.122795583644681</c:v>
                </c:pt>
                <c:pt idx="16">
                  <c:v>32.409968929727114</c:v>
                </c:pt>
                <c:pt idx="17">
                  <c:v>26.752864351955708</c:v>
                </c:pt>
                <c:pt idx="18">
                  <c:v>23.41446212283007</c:v>
                </c:pt>
                <c:pt idx="19">
                  <c:v>21.452298518319569</c:v>
                </c:pt>
                <c:pt idx="20">
                  <c:v>20.274567467928058</c:v>
                </c:pt>
                <c:pt idx="21">
                  <c:v>18.851650192668561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B-46F0-B940-81A3C996F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209440"/>
        <c:axId val="638664832"/>
      </c:barChart>
      <c:catAx>
        <c:axId val="118520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64832"/>
        <c:crosses val="autoZero"/>
        <c:auto val="1"/>
        <c:lblAlgn val="ctr"/>
        <c:lblOffset val="100"/>
        <c:noMultiLvlLbl val="0"/>
      </c:catAx>
      <c:valAx>
        <c:axId val="6386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Jobs - by technology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20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Sector Employment -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Constrction &amp; Installation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summary'!$C$2:$W$2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'Employment - summary'!$C$37:$W$37</c:f>
              <c:numCache>
                <c:formatCode>0</c:formatCode>
                <c:ptCount val="21"/>
                <c:pt idx="0">
                  <c:v>0.36450000000000005</c:v>
                </c:pt>
                <c:pt idx="1">
                  <c:v>0.35370000000000001</c:v>
                </c:pt>
                <c:pt idx="2">
                  <c:v>4.0805100000000003</c:v>
                </c:pt>
                <c:pt idx="3">
                  <c:v>86.983146212665162</c:v>
                </c:pt>
                <c:pt idx="4">
                  <c:v>107.78283017513056</c:v>
                </c:pt>
                <c:pt idx="5">
                  <c:v>143.18954865182752</c:v>
                </c:pt>
                <c:pt idx="6">
                  <c:v>206.31827564334623</c:v>
                </c:pt>
                <c:pt idx="7">
                  <c:v>284.51140511753442</c:v>
                </c:pt>
                <c:pt idx="8">
                  <c:v>367.91446757967725</c:v>
                </c:pt>
                <c:pt idx="9">
                  <c:v>436.73229396331749</c:v>
                </c:pt>
                <c:pt idx="10">
                  <c:v>468.89603039936861</c:v>
                </c:pt>
                <c:pt idx="11">
                  <c:v>454.23941527512238</c:v>
                </c:pt>
                <c:pt idx="12">
                  <c:v>400.35394119300156</c:v>
                </c:pt>
                <c:pt idx="13">
                  <c:v>325.14773032881112</c:v>
                </c:pt>
                <c:pt idx="14">
                  <c:v>246.58162004979971</c:v>
                </c:pt>
                <c:pt idx="15">
                  <c:v>176.92258751187026</c:v>
                </c:pt>
                <c:pt idx="16">
                  <c:v>122.93560381607726</c:v>
                </c:pt>
                <c:pt idx="17">
                  <c:v>82.804901340344855</c:v>
                </c:pt>
                <c:pt idx="18">
                  <c:v>54.568913417152196</c:v>
                </c:pt>
                <c:pt idx="19">
                  <c:v>35.510815963778946</c:v>
                </c:pt>
                <c:pt idx="20">
                  <c:v>3.3188041328261981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3-499D-98FC-F3E6BF4D6925}"/>
            </c:ext>
          </c:extLst>
        </c:ser>
        <c:ser>
          <c:idx val="1"/>
          <c:order val="1"/>
          <c:tx>
            <c:v>Operation &amp; Maintenance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summary'!$C$2:$W$2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'Employment - summary'!$C$38:$W$38</c:f>
              <c:numCache>
                <c:formatCode>0</c:formatCode>
                <c:ptCount val="21"/>
                <c:pt idx="0">
                  <c:v>27.461700000000004</c:v>
                </c:pt>
                <c:pt idx="1">
                  <c:v>26.648020000000006</c:v>
                </c:pt>
                <c:pt idx="2">
                  <c:v>25.834340000000005</c:v>
                </c:pt>
                <c:pt idx="3">
                  <c:v>28.474806163964931</c:v>
                </c:pt>
                <c:pt idx="4">
                  <c:v>31.134722109775591</c:v>
                </c:pt>
                <c:pt idx="5">
                  <c:v>32.493642881847776</c:v>
                </c:pt>
                <c:pt idx="6">
                  <c:v>35.237200492419952</c:v>
                </c:pt>
                <c:pt idx="7">
                  <c:v>39.136580038038744</c:v>
                </c:pt>
                <c:pt idx="8">
                  <c:v>44.43454782355542</c:v>
                </c:pt>
                <c:pt idx="9">
                  <c:v>51.139397755812986</c:v>
                </c:pt>
                <c:pt idx="10">
                  <c:v>58.822953550793578</c:v>
                </c:pt>
                <c:pt idx="11">
                  <c:v>66.629282892583717</c:v>
                </c:pt>
                <c:pt idx="12">
                  <c:v>73.618196873278407</c:v>
                </c:pt>
                <c:pt idx="13">
                  <c:v>79.163332393447234</c:v>
                </c:pt>
                <c:pt idx="14">
                  <c:v>83.074857056840813</c:v>
                </c:pt>
                <c:pt idx="15">
                  <c:v>85.481461472638898</c:v>
                </c:pt>
                <c:pt idx="16">
                  <c:v>87.593167607386874</c:v>
                </c:pt>
                <c:pt idx="17">
                  <c:v>88.829155335144534</c:v>
                </c:pt>
                <c:pt idx="18">
                  <c:v>89.436266188272057</c:v>
                </c:pt>
                <c:pt idx="19">
                  <c:v>89.608795512744251</c:v>
                </c:pt>
                <c:pt idx="20">
                  <c:v>89.488152169316351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6-4DE7-BA72-810A4D693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13888"/>
        <c:axId val="388755792"/>
      </c:barChart>
      <c:catAx>
        <c:axId val="633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55792"/>
        <c:crosses val="autoZero"/>
        <c:auto val="1"/>
        <c:lblAlgn val="ctr"/>
        <c:lblOffset val="100"/>
        <c:noMultiLvlLbl val="0"/>
      </c:catAx>
      <c:valAx>
        <c:axId val="3887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Jobs - BY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Sector Employment - Hydrogen Storage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'Employment - summary'!$A$27</c:f>
              <c:strCache>
                <c:ptCount val="1"/>
                <c:pt idx="0">
                  <c:v>Solar pv - rooftop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summary'!$B$67:$W$67</c:f>
              <c:numCache>
                <c:formatCode>0</c:formatCode>
                <c:ptCount val="22"/>
                <c:pt idx="1">
                  <c:v>0.39960000000000007</c:v>
                </c:pt>
                <c:pt idx="2">
                  <c:v>0.38775999999999999</c:v>
                </c:pt>
                <c:pt idx="3">
                  <c:v>0.22352000000000005</c:v>
                </c:pt>
                <c:pt idx="4">
                  <c:v>18.145581352786682</c:v>
                </c:pt>
                <c:pt idx="5">
                  <c:v>26.820097465971042</c:v>
                </c:pt>
                <c:pt idx="6">
                  <c:v>39.039255037860862</c:v>
                </c:pt>
                <c:pt idx="7">
                  <c:v>56.563628513114324</c:v>
                </c:pt>
                <c:pt idx="8">
                  <c:v>79.414807296339234</c:v>
                </c:pt>
                <c:pt idx="9">
                  <c:v>106.64434657933036</c:v>
                </c:pt>
                <c:pt idx="10">
                  <c:v>134.85496328687759</c:v>
                </c:pt>
                <c:pt idx="11">
                  <c:v>157.98824918331854</c:v>
                </c:pt>
                <c:pt idx="12">
                  <c:v>169.18579999277591</c:v>
                </c:pt>
                <c:pt idx="13">
                  <c:v>164.51066095451304</c:v>
                </c:pt>
                <c:pt idx="14">
                  <c:v>145.65384788164545</c:v>
                </c:pt>
                <c:pt idx="15">
                  <c:v>118.8326676958244</c:v>
                </c:pt>
                <c:pt idx="16">
                  <c:v>90.985720603294965</c:v>
                </c:pt>
                <c:pt idx="17">
                  <c:v>67.484838398351727</c:v>
                </c:pt>
                <c:pt idx="18">
                  <c:v>49.010284320392159</c:v>
                </c:pt>
                <c:pt idx="19">
                  <c:v>35.544692852850041</c:v>
                </c:pt>
                <c:pt idx="20">
                  <c:v>26.199610092340585</c:v>
                </c:pt>
                <c:pt idx="21">
                  <c:v>8.4252406226603416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9-4296-AF32-B0BFFE42D9D5}"/>
            </c:ext>
          </c:extLst>
        </c:ser>
        <c:ser>
          <c:idx val="1"/>
          <c:order val="1"/>
          <c:tx>
            <c:strRef>
              <c:f>'Employment - summary'!$A$28</c:f>
              <c:strCache>
                <c:ptCount val="1"/>
                <c:pt idx="0">
                  <c:v>Solar pv - utility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summary'!$B$68:$W$68</c:f>
              <c:numCache>
                <c:formatCode>0</c:formatCode>
                <c:ptCount val="22"/>
                <c:pt idx="1">
                  <c:v>0.83700000000000019</c:v>
                </c:pt>
                <c:pt idx="2">
                  <c:v>0.81220000000000003</c:v>
                </c:pt>
                <c:pt idx="3">
                  <c:v>0.71120000000000005</c:v>
                </c:pt>
                <c:pt idx="4">
                  <c:v>25.195350020901085</c:v>
                </c:pt>
                <c:pt idx="5">
                  <c:v>35.340201566425328</c:v>
                </c:pt>
                <c:pt idx="6">
                  <c:v>48.861678415534271</c:v>
                </c:pt>
                <c:pt idx="7">
                  <c:v>67.405464015639211</c:v>
                </c:pt>
                <c:pt idx="8">
                  <c:v>90.539951171452088</c:v>
                </c:pt>
                <c:pt idx="9">
                  <c:v>117.30668178137603</c:v>
                </c:pt>
                <c:pt idx="10">
                  <c:v>145.01144143912342</c:v>
                </c:pt>
                <c:pt idx="11">
                  <c:v>169.11321724589601</c:v>
                </c:pt>
                <c:pt idx="12">
                  <c:v>184.26232463061726</c:v>
                </c:pt>
                <c:pt idx="13">
                  <c:v>186.50347095847528</c:v>
                </c:pt>
                <c:pt idx="14">
                  <c:v>175.3846068091928</c:v>
                </c:pt>
                <c:pt idx="15">
                  <c:v>154.250812210623</c:v>
                </c:pt>
                <c:pt idx="16">
                  <c:v>128.42865131286908</c:v>
                </c:pt>
                <c:pt idx="17">
                  <c:v>103.92692487988089</c:v>
                </c:pt>
                <c:pt idx="18">
                  <c:v>82.281058329399627</c:v>
                </c:pt>
                <c:pt idx="19">
                  <c:v>64.795117979217935</c:v>
                </c:pt>
                <c:pt idx="20">
                  <c:v>51.497900193952098</c:v>
                </c:pt>
                <c:pt idx="21">
                  <c:v>20.046164946722701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9-4296-AF32-B0BFFE42D9D5}"/>
            </c:ext>
          </c:extLst>
        </c:ser>
        <c:ser>
          <c:idx val="2"/>
          <c:order val="2"/>
          <c:tx>
            <c:strRef>
              <c:f>'Employment - summary'!$A$29</c:f>
              <c:strCache>
                <c:ptCount val="1"/>
                <c:pt idx="0">
                  <c:v>Wind - onshore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summary'!$B$69:$W$69</c:f>
              <c:numCache>
                <c:formatCode>0</c:formatCode>
                <c:ptCount val="22"/>
                <c:pt idx="1">
                  <c:v>9.4500000000000001E-2</c:v>
                </c:pt>
                <c:pt idx="2">
                  <c:v>9.1700000000000018E-2</c:v>
                </c:pt>
                <c:pt idx="3">
                  <c:v>4.0716200000000002</c:v>
                </c:pt>
                <c:pt idx="4">
                  <c:v>6.7638009841440354</c:v>
                </c:pt>
                <c:pt idx="5">
                  <c:v>6.2498247110972072</c:v>
                </c:pt>
                <c:pt idx="6">
                  <c:v>8.9840826705661403</c:v>
                </c:pt>
                <c:pt idx="7">
                  <c:v>12.789017556293313</c:v>
                </c:pt>
                <c:pt idx="8">
                  <c:v>17.537106045569256</c:v>
                </c:pt>
                <c:pt idx="9">
                  <c:v>22.878321680614391</c:v>
                </c:pt>
                <c:pt idx="10">
                  <c:v>28.043990772097715</c:v>
                </c:pt>
                <c:pt idx="11">
                  <c:v>31.999523655260749</c:v>
                </c:pt>
                <c:pt idx="12">
                  <c:v>33.893287269012269</c:v>
                </c:pt>
                <c:pt idx="13">
                  <c:v>33.52753990595096</c:v>
                </c:pt>
                <c:pt idx="14">
                  <c:v>31.437612529512997</c:v>
                </c:pt>
                <c:pt idx="15">
                  <c:v>28.515580740272473</c:v>
                </c:pt>
                <c:pt idx="16">
                  <c:v>25.541963909840717</c:v>
                </c:pt>
                <c:pt idx="17">
                  <c:v>23.206442604727918</c:v>
                </c:pt>
                <c:pt idx="18">
                  <c:v>21.363888654560384</c:v>
                </c:pt>
                <c:pt idx="19">
                  <c:v>19.988251558447153</c:v>
                </c:pt>
                <c:pt idx="20">
                  <c:v>18.98547594560592</c:v>
                </c:pt>
                <c:pt idx="21">
                  <c:v>17.773157642329586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9-4296-AF32-B0BFFE42D9D5}"/>
            </c:ext>
          </c:extLst>
        </c:ser>
        <c:ser>
          <c:idx val="3"/>
          <c:order val="3"/>
          <c:tx>
            <c:strRef>
              <c:f>'Employment - summary'!$A$30</c:f>
              <c:strCache>
                <c:ptCount val="1"/>
                <c:pt idx="0">
                  <c:v>Natural gas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summary'!$B$70:$W$70</c:f>
              <c:numCache>
                <c:formatCode>0</c:formatCode>
                <c:ptCount val="22"/>
                <c:pt idx="1">
                  <c:v>37.835100000000004</c:v>
                </c:pt>
                <c:pt idx="2">
                  <c:v>36.714059999999996</c:v>
                </c:pt>
                <c:pt idx="3">
                  <c:v>48.55447689452393</c:v>
                </c:pt>
                <c:pt idx="4">
                  <c:v>50.950401955839297</c:v>
                </c:pt>
                <c:pt idx="5">
                  <c:v>37.08363051880351</c:v>
                </c:pt>
                <c:pt idx="6">
                  <c:v>35.560008275042421</c:v>
                </c:pt>
                <c:pt idx="7">
                  <c:v>34.257341112785525</c:v>
                </c:pt>
                <c:pt idx="8">
                  <c:v>32.434870904119556</c:v>
                </c:pt>
                <c:pt idx="9">
                  <c:v>29.983703948345998</c:v>
                </c:pt>
                <c:pt idx="10">
                  <c:v>26.846582519348665</c:v>
                </c:pt>
                <c:pt idx="11">
                  <c:v>23.073504101641632</c:v>
                </c:pt>
                <c:pt idx="12">
                  <c:v>18.861254061865736</c:v>
                </c:pt>
                <c:pt idx="13">
                  <c:v>14.537902023880585</c:v>
                </c:pt>
                <c:pt idx="14">
                  <c:v>10.479224155915091</c:v>
                </c:pt>
                <c:pt idx="15">
                  <c:v>6.9958083030205973</c:v>
                </c:pt>
                <c:pt idx="16">
                  <c:v>4.2553982717062464</c:v>
                </c:pt>
                <c:pt idx="17">
                  <c:v>2.2994581527410518</c:v>
                </c:pt>
                <c:pt idx="18">
                  <c:v>0.98715695575446072</c:v>
                </c:pt>
                <c:pt idx="19">
                  <c:v>0.19882012531334153</c:v>
                </c:pt>
                <c:pt idx="20">
                  <c:v>-0.19314458910777083</c:v>
                </c:pt>
                <c:pt idx="21">
                  <c:v>0.62082189356069206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99-4296-AF32-B0BFFE42D9D5}"/>
            </c:ext>
          </c:extLst>
        </c:ser>
        <c:ser>
          <c:idx val="4"/>
          <c:order val="4"/>
          <c:tx>
            <c:strRef>
              <c:f>'Employment - summary'!$A$72</c:f>
              <c:strCache>
                <c:ptCount val="1"/>
                <c:pt idx="0">
                  <c:v>Utility Battery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summary'!$B$72:$W$72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11.938000000000001</c:v>
                </c:pt>
                <c:pt idx="4">
                  <c:v>9.2607832616033328</c:v>
                </c:pt>
                <c:pt idx="5">
                  <c:v>18.373530972122527</c:v>
                </c:pt>
                <c:pt idx="6">
                  <c:v>30.692250684342198</c:v>
                </c:pt>
                <c:pt idx="7">
                  <c:v>50.138130757789945</c:v>
                </c:pt>
                <c:pt idx="8">
                  <c:v>76.908124587834706</c:v>
                </c:pt>
                <c:pt idx="9">
                  <c:v>107.51060320149642</c:v>
                </c:pt>
                <c:pt idx="10">
                  <c:v>133.16483066375267</c:v>
                </c:pt>
                <c:pt idx="11">
                  <c:v>144.45493943719424</c:v>
                </c:pt>
                <c:pt idx="12">
                  <c:v>139.62126077054529</c:v>
                </c:pt>
                <c:pt idx="13">
                  <c:v>125.52069156587962</c:v>
                </c:pt>
                <c:pt idx="14">
                  <c:v>110.25767806396786</c:v>
                </c:pt>
                <c:pt idx="15">
                  <c:v>97.988901506906046</c:v>
                </c:pt>
                <c:pt idx="16">
                  <c:v>89.32787591926548</c:v>
                </c:pt>
                <c:pt idx="17">
                  <c:v>84.344645998435027</c:v>
                </c:pt>
                <c:pt idx="18">
                  <c:v>81.10927827682977</c:v>
                </c:pt>
                <c:pt idx="19">
                  <c:v>78.922920284390116</c:v>
                </c:pt>
                <c:pt idx="20">
                  <c:v>77.337894402633651</c:v>
                </c:pt>
                <c:pt idx="21">
                  <c:v>75.406600770674245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F0-4274-80BC-D753805D685F}"/>
            </c:ext>
          </c:extLst>
        </c:ser>
        <c:ser>
          <c:idx val="5"/>
          <c:order val="5"/>
          <c:tx>
            <c:strRef>
              <c:f>'Employment - summary'!$A$73</c:f>
              <c:strCache>
                <c:ptCount val="1"/>
                <c:pt idx="0">
                  <c:v>Hydrogen Electrolysis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summary'!$B$73:$W$73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12.7</c:v>
                </c:pt>
                <c:pt idx="4">
                  <c:v>6.8030588278736275</c:v>
                </c:pt>
                <c:pt idx="5">
                  <c:v>10.623413828331406</c:v>
                </c:pt>
                <c:pt idx="6">
                  <c:v>15.514192108375726</c:v>
                </c:pt>
                <c:pt idx="7">
                  <c:v>22.589961976491992</c:v>
                </c:pt>
                <c:pt idx="8">
                  <c:v>31.949873254383778</c:v>
                </c:pt>
                <c:pt idx="9">
                  <c:v>43.363015998971413</c:v>
                </c:pt>
                <c:pt idx="10">
                  <c:v>55.65670489458266</c:v>
                </c:pt>
                <c:pt idx="11">
                  <c:v>66.532041776125155</c:v>
                </c:pt>
                <c:pt idx="12">
                  <c:v>73.153689123295706</c:v>
                </c:pt>
                <c:pt idx="13">
                  <c:v>73.579421122303174</c:v>
                </c:pt>
                <c:pt idx="14">
                  <c:v>68.016283571459567</c:v>
                </c:pt>
                <c:pt idx="15">
                  <c:v>58.656241110882164</c:v>
                </c:pt>
                <c:pt idx="16">
                  <c:v>48.260578834915556</c:v>
                </c:pt>
                <c:pt idx="17">
                  <c:v>39.268204403681914</c:v>
                </c:pt>
                <c:pt idx="18">
                  <c:v>32.010499532146966</c:v>
                </c:pt>
                <c:pt idx="19">
                  <c:v>26.610249395513843</c:v>
                </c:pt>
                <c:pt idx="20">
                  <c:v>22.788353718626475</c:v>
                </c:pt>
                <c:pt idx="21">
                  <c:v>15.246299063953378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F0-4274-80BC-D753805D685F}"/>
            </c:ext>
          </c:extLst>
        </c:ser>
        <c:ser>
          <c:idx val="6"/>
          <c:order val="6"/>
          <c:tx>
            <c:strRef>
              <c:f>'Employment - summary'!$A$74</c:f>
              <c:strCache>
                <c:ptCount val="1"/>
                <c:pt idx="0">
                  <c:v>Hydrogen Fuel Cell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summary'!$B$74:$W$74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13.97</c:v>
                </c:pt>
                <c:pt idx="4">
                  <c:v>7.4124763234274935</c:v>
                </c:pt>
                <c:pt idx="5">
                  <c:v>11.909277721179665</c:v>
                </c:pt>
                <c:pt idx="6">
                  <c:v>17.195345739965575</c:v>
                </c:pt>
                <c:pt idx="7">
                  <c:v>24.623239167209711</c:v>
                </c:pt>
                <c:pt idx="8">
                  <c:v>34.010041024865835</c:v>
                </c:pt>
                <c:pt idx="9">
                  <c:v>44.704681908764975</c:v>
                </c:pt>
                <c:pt idx="10">
                  <c:v>55.109128750070319</c:v>
                </c:pt>
                <c:pt idx="11">
                  <c:v>62.900875242387471</c:v>
                </c:pt>
                <c:pt idx="12">
                  <c:v>66.02509751508444</c:v>
                </c:pt>
                <c:pt idx="13">
                  <c:v>63.921778513252463</c:v>
                </c:pt>
                <c:pt idx="14">
                  <c:v>57.861500822069743</c:v>
                </c:pt>
                <c:pt idx="15">
                  <c:v>50.045047226782046</c:v>
                </c:pt>
                <c:pt idx="16">
                  <c:v>42.390307421136981</c:v>
                </c:pt>
                <c:pt idx="17">
                  <c:v>36.333213729486857</c:v>
                </c:pt>
                <c:pt idx="18">
                  <c:v>31.669626360197093</c:v>
                </c:pt>
                <c:pt idx="19">
                  <c:v>28.281722383764937</c:v>
                </c:pt>
                <c:pt idx="20">
                  <c:v>25.895794061892168</c:v>
                </c:pt>
                <c:pt idx="21">
                  <c:v>21.247186860349448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F0-4274-80BC-D753805D685F}"/>
            </c:ext>
          </c:extLst>
        </c:ser>
        <c:ser>
          <c:idx val="7"/>
          <c:order val="7"/>
          <c:tx>
            <c:strRef>
              <c:f>'Employment - summary'!$A$75</c:f>
              <c:strCache>
                <c:ptCount val="1"/>
                <c:pt idx="0">
                  <c:v>Hydrogen Storage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summary'!$B$75:$W$75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2.8094053254525044</c:v>
                </c:pt>
                <c:pt idx="6">
                  <c:v>5.2249380353531736</c:v>
                </c:pt>
                <c:pt idx="7">
                  <c:v>9.4915166155171882</c:v>
                </c:pt>
                <c:pt idx="8">
                  <c:v>16.115823099253454</c:v>
                </c:pt>
                <c:pt idx="9">
                  <c:v>24.795770129812251</c:v>
                </c:pt>
                <c:pt idx="10">
                  <c:v>33.876253565364784</c:v>
                </c:pt>
                <c:pt idx="11">
                  <c:v>41.271934631338951</c:v>
                </c:pt>
                <c:pt idx="12">
                  <c:v>46.003226232668489</c:v>
                </c:pt>
                <c:pt idx="13">
                  <c:v>48.384365460033571</c:v>
                </c:pt>
                <c:pt idx="14">
                  <c:v>49.199698647875962</c:v>
                </c:pt>
                <c:pt idx="15">
                  <c:v>49.117840479970816</c:v>
                </c:pt>
                <c:pt idx="16">
                  <c:v>48.561365696766494</c:v>
                </c:pt>
                <c:pt idx="17">
                  <c:v>48.277579890402862</c:v>
                </c:pt>
                <c:pt idx="18">
                  <c:v>47.87649720948999</c:v>
                </c:pt>
                <c:pt idx="19">
                  <c:v>47.417160589882521</c:v>
                </c:pt>
                <c:pt idx="20">
                  <c:v>46.929047885917349</c:v>
                </c:pt>
                <c:pt idx="21">
                  <c:v>46.426759227459939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F0-4274-80BC-D753805D6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209440"/>
        <c:axId val="638664832"/>
      </c:barChart>
      <c:catAx>
        <c:axId val="118520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64832"/>
        <c:crosses val="autoZero"/>
        <c:auto val="1"/>
        <c:lblAlgn val="ctr"/>
        <c:lblOffset val="100"/>
        <c:noMultiLvlLbl val="0"/>
      </c:catAx>
      <c:valAx>
        <c:axId val="6386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Jobs - by technology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20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Sector Employment - Hydrogen Storage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'Employment - summary'!$A$37</c:f>
              <c:strCache>
                <c:ptCount val="1"/>
                <c:pt idx="0">
                  <c:v>Construction &amp; Installation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summary'!$C$2:$W$2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'Employment - summary'!$B$77:$W$77</c:f>
              <c:numCache>
                <c:formatCode>0</c:formatCode>
                <c:ptCount val="22"/>
                <c:pt idx="1">
                  <c:v>0.36450000000000005</c:v>
                </c:pt>
                <c:pt idx="2">
                  <c:v>0.35370000000000001</c:v>
                </c:pt>
                <c:pt idx="3">
                  <c:v>55.666476894523925</c:v>
                </c:pt>
                <c:pt idx="4">
                  <c:v>84.580722870666548</c:v>
                </c:pt>
                <c:pt idx="5">
                  <c:v>102.75077680222287</c:v>
                </c:pt>
                <c:pt idx="6">
                  <c:v>149.99216895473302</c:v>
                </c:pt>
                <c:pt idx="7">
                  <c:v>217.80309348049988</c:v>
                </c:pt>
                <c:pt idx="8">
                  <c:v>304.92455089306208</c:v>
                </c:pt>
                <c:pt idx="9">
                  <c:v>403.83249980204687</c:v>
                </c:pt>
                <c:pt idx="10">
                  <c:v>495.87756791860687</c:v>
                </c:pt>
                <c:pt idx="11">
                  <c:v>556.53503650096025</c:v>
                </c:pt>
                <c:pt idx="12">
                  <c:v>568.64406576510237</c:v>
                </c:pt>
                <c:pt idx="13">
                  <c:v>531.26083811242393</c:v>
                </c:pt>
                <c:pt idx="14">
                  <c:v>457.47493889083398</c:v>
                </c:pt>
                <c:pt idx="15">
                  <c:v>366.68019047861509</c:v>
                </c:pt>
                <c:pt idx="16">
                  <c:v>276.74664113296183</c:v>
                </c:pt>
                <c:pt idx="17">
                  <c:v>201.26448429518507</c:v>
                </c:pt>
                <c:pt idx="18">
                  <c:v>141.22957769228387</c:v>
                </c:pt>
                <c:pt idx="19">
                  <c:v>96.577006139420121</c:v>
                </c:pt>
                <c:pt idx="20">
                  <c:v>64.862480174887111</c:v>
                </c:pt>
                <c:pt idx="21">
                  <c:v>1.3652783459076172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E-4E80-92BE-06DBD0DB25F5}"/>
            </c:ext>
          </c:extLst>
        </c:ser>
        <c:ser>
          <c:idx val="1"/>
          <c:order val="1"/>
          <c:tx>
            <c:strRef>
              <c:f>'Employment - summary'!$A$38</c:f>
              <c:strCache>
                <c:ptCount val="1"/>
                <c:pt idx="0">
                  <c:v>Operation &amp; Maintenance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summary'!$C$2:$W$2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'Employment - summary'!$C$78:$W$78</c:f>
              <c:numCache>
                <c:formatCode>0</c:formatCode>
                <c:ptCount val="21"/>
                <c:pt idx="0">
                  <c:v>38.801700000000004</c:v>
                </c:pt>
                <c:pt idx="1">
                  <c:v>37.65202</c:v>
                </c:pt>
                <c:pt idx="2">
                  <c:v>36.502340000000004</c:v>
                </c:pt>
                <c:pt idx="3">
                  <c:v>39.950729855909003</c:v>
                </c:pt>
                <c:pt idx="4">
                  <c:v>46.458605307160326</c:v>
                </c:pt>
                <c:pt idx="5">
                  <c:v>51.079582012307363</c:v>
                </c:pt>
                <c:pt idx="6">
                  <c:v>60.055206234341313</c:v>
                </c:pt>
                <c:pt idx="7">
                  <c:v>73.986046490755854</c:v>
                </c:pt>
                <c:pt idx="8">
                  <c:v>93.35462542666501</c:v>
                </c:pt>
                <c:pt idx="9">
                  <c:v>116.68632797261091</c:v>
                </c:pt>
                <c:pt idx="10">
                  <c:v>140.79924877220247</c:v>
                </c:pt>
                <c:pt idx="11">
                  <c:v>162.36187383076285</c:v>
                </c:pt>
                <c:pt idx="12">
                  <c:v>179.22499239186473</c:v>
                </c:pt>
                <c:pt idx="13">
                  <c:v>190.81551359080555</c:v>
                </c:pt>
                <c:pt idx="14">
                  <c:v>197.72270879566651</c:v>
                </c:pt>
                <c:pt idx="15">
                  <c:v>201.0052208368337</c:v>
                </c:pt>
                <c:pt idx="16">
                  <c:v>203.8768237625232</c:v>
                </c:pt>
                <c:pt idx="17">
                  <c:v>205.07871194648658</c:v>
                </c:pt>
                <c:pt idx="18">
                  <c:v>205.18192902995975</c:v>
                </c:pt>
                <c:pt idx="19">
                  <c:v>204.57845153697338</c:v>
                </c:pt>
                <c:pt idx="20">
                  <c:v>203.82695268180271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2E-4E80-92BE-06DBD0DB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13888"/>
        <c:axId val="388755792"/>
      </c:barChart>
      <c:catAx>
        <c:axId val="633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55792"/>
        <c:crosses val="autoZero"/>
        <c:auto val="1"/>
        <c:lblAlgn val="ctr"/>
        <c:lblOffset val="100"/>
        <c:noMultiLvlLbl val="0"/>
      </c:catAx>
      <c:valAx>
        <c:axId val="3887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Jobs - BY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sector employment - Wind and 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'Employment - summary'!$A$27</c:f>
              <c:strCache>
                <c:ptCount val="1"/>
                <c:pt idx="0">
                  <c:v>Solar pv - rooftop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summary'!$B$67:$W$67</c:f>
              <c:numCache>
                <c:formatCode>0</c:formatCode>
                <c:ptCount val="22"/>
                <c:pt idx="1">
                  <c:v>0.39960000000000007</c:v>
                </c:pt>
                <c:pt idx="2">
                  <c:v>0.38775999999999999</c:v>
                </c:pt>
                <c:pt idx="3">
                  <c:v>0.22352000000000005</c:v>
                </c:pt>
                <c:pt idx="4">
                  <c:v>18.145581352786682</c:v>
                </c:pt>
                <c:pt idx="5">
                  <c:v>26.820097465971042</c:v>
                </c:pt>
                <c:pt idx="6">
                  <c:v>39.039255037860862</c:v>
                </c:pt>
                <c:pt idx="7">
                  <c:v>56.563628513114324</c:v>
                </c:pt>
                <c:pt idx="8">
                  <c:v>79.414807296339234</c:v>
                </c:pt>
                <c:pt idx="9">
                  <c:v>106.64434657933036</c:v>
                </c:pt>
                <c:pt idx="10">
                  <c:v>134.85496328687759</c:v>
                </c:pt>
                <c:pt idx="11">
                  <c:v>157.98824918331854</c:v>
                </c:pt>
                <c:pt idx="12">
                  <c:v>169.18579999277591</c:v>
                </c:pt>
                <c:pt idx="13">
                  <c:v>164.51066095451304</c:v>
                </c:pt>
                <c:pt idx="14">
                  <c:v>145.65384788164545</c:v>
                </c:pt>
                <c:pt idx="15">
                  <c:v>118.8326676958244</c:v>
                </c:pt>
                <c:pt idx="16">
                  <c:v>90.985720603294965</c:v>
                </c:pt>
                <c:pt idx="17">
                  <c:v>67.484838398351727</c:v>
                </c:pt>
                <c:pt idx="18">
                  <c:v>49.010284320392159</c:v>
                </c:pt>
                <c:pt idx="19">
                  <c:v>35.544692852850041</c:v>
                </c:pt>
                <c:pt idx="20">
                  <c:v>26.199610092340585</c:v>
                </c:pt>
                <c:pt idx="21">
                  <c:v>8.4252406226603416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6-4E07-8262-2DEEE9D4188E}"/>
            </c:ext>
          </c:extLst>
        </c:ser>
        <c:ser>
          <c:idx val="1"/>
          <c:order val="1"/>
          <c:tx>
            <c:strRef>
              <c:f>'Employment - summary'!$A$28</c:f>
              <c:strCache>
                <c:ptCount val="1"/>
                <c:pt idx="0">
                  <c:v>Solar pv - utility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summary'!$B$68:$W$68</c:f>
              <c:numCache>
                <c:formatCode>0</c:formatCode>
                <c:ptCount val="22"/>
                <c:pt idx="1">
                  <c:v>0.83700000000000019</c:v>
                </c:pt>
                <c:pt idx="2">
                  <c:v>0.81220000000000003</c:v>
                </c:pt>
                <c:pt idx="3">
                  <c:v>0.71120000000000005</c:v>
                </c:pt>
                <c:pt idx="4">
                  <c:v>25.195350020901085</c:v>
                </c:pt>
                <c:pt idx="5">
                  <c:v>35.340201566425328</c:v>
                </c:pt>
                <c:pt idx="6">
                  <c:v>48.861678415534271</c:v>
                </c:pt>
                <c:pt idx="7">
                  <c:v>67.405464015639211</c:v>
                </c:pt>
                <c:pt idx="8">
                  <c:v>90.539951171452088</c:v>
                </c:pt>
                <c:pt idx="9">
                  <c:v>117.30668178137603</c:v>
                </c:pt>
                <c:pt idx="10">
                  <c:v>145.01144143912342</c:v>
                </c:pt>
                <c:pt idx="11">
                  <c:v>169.11321724589601</c:v>
                </c:pt>
                <c:pt idx="12">
                  <c:v>184.26232463061726</c:v>
                </c:pt>
                <c:pt idx="13">
                  <c:v>186.50347095847528</c:v>
                </c:pt>
                <c:pt idx="14">
                  <c:v>175.3846068091928</c:v>
                </c:pt>
                <c:pt idx="15">
                  <c:v>154.250812210623</c:v>
                </c:pt>
                <c:pt idx="16">
                  <c:v>128.42865131286908</c:v>
                </c:pt>
                <c:pt idx="17">
                  <c:v>103.92692487988089</c:v>
                </c:pt>
                <c:pt idx="18">
                  <c:v>82.281058329399627</c:v>
                </c:pt>
                <c:pt idx="19">
                  <c:v>64.795117979217935</c:v>
                </c:pt>
                <c:pt idx="20">
                  <c:v>51.497900193952098</c:v>
                </c:pt>
                <c:pt idx="21">
                  <c:v>20.046164946722701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6-4E07-8262-2DEEE9D4188E}"/>
            </c:ext>
          </c:extLst>
        </c:ser>
        <c:ser>
          <c:idx val="2"/>
          <c:order val="2"/>
          <c:tx>
            <c:strRef>
              <c:f>'Employment - summary'!$A$29</c:f>
              <c:strCache>
                <c:ptCount val="1"/>
                <c:pt idx="0">
                  <c:v>Wind - onshore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summary'!$B$69:$W$69</c:f>
              <c:numCache>
                <c:formatCode>0</c:formatCode>
                <c:ptCount val="22"/>
                <c:pt idx="1">
                  <c:v>9.4500000000000001E-2</c:v>
                </c:pt>
                <c:pt idx="2">
                  <c:v>9.1700000000000018E-2</c:v>
                </c:pt>
                <c:pt idx="3">
                  <c:v>4.0716200000000002</c:v>
                </c:pt>
                <c:pt idx="4">
                  <c:v>6.7638009841440354</c:v>
                </c:pt>
                <c:pt idx="5">
                  <c:v>6.2498247110972072</c:v>
                </c:pt>
                <c:pt idx="6">
                  <c:v>8.9840826705661403</c:v>
                </c:pt>
                <c:pt idx="7">
                  <c:v>12.789017556293313</c:v>
                </c:pt>
                <c:pt idx="8">
                  <c:v>17.537106045569256</c:v>
                </c:pt>
                <c:pt idx="9">
                  <c:v>22.878321680614391</c:v>
                </c:pt>
                <c:pt idx="10">
                  <c:v>28.043990772097715</c:v>
                </c:pt>
                <c:pt idx="11">
                  <c:v>31.999523655260749</c:v>
                </c:pt>
                <c:pt idx="12">
                  <c:v>33.893287269012269</c:v>
                </c:pt>
                <c:pt idx="13">
                  <c:v>33.52753990595096</c:v>
                </c:pt>
                <c:pt idx="14">
                  <c:v>31.437612529512997</c:v>
                </c:pt>
                <c:pt idx="15">
                  <c:v>28.515580740272473</c:v>
                </c:pt>
                <c:pt idx="16">
                  <c:v>25.541963909840717</c:v>
                </c:pt>
                <c:pt idx="17">
                  <c:v>23.206442604727918</c:v>
                </c:pt>
                <c:pt idx="18">
                  <c:v>21.363888654560384</c:v>
                </c:pt>
                <c:pt idx="19">
                  <c:v>19.988251558447153</c:v>
                </c:pt>
                <c:pt idx="20">
                  <c:v>18.98547594560592</c:v>
                </c:pt>
                <c:pt idx="21">
                  <c:v>17.773157642329586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6-4E07-8262-2DEEE9D4188E}"/>
            </c:ext>
          </c:extLst>
        </c:ser>
        <c:ser>
          <c:idx val="3"/>
          <c:order val="3"/>
          <c:tx>
            <c:strRef>
              <c:f>'Employment - summary'!$A$30</c:f>
              <c:strCache>
                <c:ptCount val="1"/>
                <c:pt idx="0">
                  <c:v>Natural gas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summary'!$B$26:$W$26</c:f>
              <c:numCache>
                <c:formatCode>General</c:formatCode>
                <c:ptCount val="22"/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</c:numCache>
            </c:numRef>
          </c:cat>
          <c:val>
            <c:numRef>
              <c:f>'Employment - summary'!$B$70:$W$70</c:f>
              <c:numCache>
                <c:formatCode>0</c:formatCode>
                <c:ptCount val="22"/>
                <c:pt idx="1">
                  <c:v>37.835100000000004</c:v>
                </c:pt>
                <c:pt idx="2">
                  <c:v>36.714059999999996</c:v>
                </c:pt>
                <c:pt idx="3">
                  <c:v>48.55447689452393</c:v>
                </c:pt>
                <c:pt idx="4">
                  <c:v>50.950401955839297</c:v>
                </c:pt>
                <c:pt idx="5">
                  <c:v>37.08363051880351</c:v>
                </c:pt>
                <c:pt idx="6">
                  <c:v>35.560008275042421</c:v>
                </c:pt>
                <c:pt idx="7">
                  <c:v>34.257341112785525</c:v>
                </c:pt>
                <c:pt idx="8">
                  <c:v>32.434870904119556</c:v>
                </c:pt>
                <c:pt idx="9">
                  <c:v>29.983703948345998</c:v>
                </c:pt>
                <c:pt idx="10">
                  <c:v>26.846582519348665</c:v>
                </c:pt>
                <c:pt idx="11">
                  <c:v>23.073504101641632</c:v>
                </c:pt>
                <c:pt idx="12">
                  <c:v>18.861254061865736</c:v>
                </c:pt>
                <c:pt idx="13">
                  <c:v>14.537902023880585</c:v>
                </c:pt>
                <c:pt idx="14">
                  <c:v>10.479224155915091</c:v>
                </c:pt>
                <c:pt idx="15">
                  <c:v>6.9958083030205973</c:v>
                </c:pt>
                <c:pt idx="16">
                  <c:v>4.2553982717062464</c:v>
                </c:pt>
                <c:pt idx="17">
                  <c:v>2.2994581527410518</c:v>
                </c:pt>
                <c:pt idx="18">
                  <c:v>0.98715695575446072</c:v>
                </c:pt>
                <c:pt idx="19">
                  <c:v>0.19882012531334153</c:v>
                </c:pt>
                <c:pt idx="20">
                  <c:v>-0.19314458910777083</c:v>
                </c:pt>
                <c:pt idx="21">
                  <c:v>0.62082189356069206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6-4E07-8262-2DEEE9D4188E}"/>
            </c:ext>
          </c:extLst>
        </c:ser>
        <c:ser>
          <c:idx val="4"/>
          <c:order val="4"/>
          <c:tx>
            <c:strRef>
              <c:f>'Employment - summary'!$A$112</c:f>
              <c:strCache>
                <c:ptCount val="1"/>
                <c:pt idx="0">
                  <c:v>Utility Battery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val>
            <c:numRef>
              <c:f>'Employment - summary'!$B$112:$W$112</c:f>
              <c:numCache>
                <c:formatCode>0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11.938000000000001</c:v>
                </c:pt>
                <c:pt idx="4">
                  <c:v>10.696575141048655</c:v>
                </c:pt>
                <c:pt idx="5">
                  <c:v>18.216281862830357</c:v>
                </c:pt>
                <c:pt idx="6">
                  <c:v>30.176991375286352</c:v>
                </c:pt>
                <c:pt idx="7">
                  <c:v>48.623540448380766</c:v>
                </c:pt>
                <c:pt idx="8">
                  <c:v>73.025619966176194</c:v>
                </c:pt>
                <c:pt idx="9">
                  <c:v>99.150627684318437</c:v>
                </c:pt>
                <c:pt idx="10">
                  <c:v>118.65384941001108</c:v>
                </c:pt>
                <c:pt idx="11">
                  <c:v>124.54256964899542</c:v>
                </c:pt>
                <c:pt idx="12">
                  <c:v>117.56425673431711</c:v>
                </c:pt>
                <c:pt idx="13">
                  <c:v>104.59760187287293</c:v>
                </c:pt>
                <c:pt idx="14">
                  <c:v>91.939925471666228</c:v>
                </c:pt>
                <c:pt idx="15">
                  <c:v>82.216781400110591</c:v>
                </c:pt>
                <c:pt idx="16">
                  <c:v>75.472781369887159</c:v>
                </c:pt>
                <c:pt idx="17">
                  <c:v>71.654637768779452</c:v>
                </c:pt>
                <c:pt idx="18">
                  <c:v>69.159526074421322</c:v>
                </c:pt>
                <c:pt idx="19">
                  <c:v>67.44673947763799</c:v>
                </c:pt>
                <c:pt idx="20">
                  <c:v>66.178868994743794</c:v>
                </c:pt>
                <c:pt idx="21">
                  <c:v>64.658201408837385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B6-4E07-8262-2DEEE9D41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209440"/>
        <c:axId val="638664832"/>
      </c:barChart>
      <c:catAx>
        <c:axId val="118520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664832"/>
        <c:crosses val="autoZero"/>
        <c:auto val="1"/>
        <c:lblAlgn val="ctr"/>
        <c:lblOffset val="100"/>
        <c:noMultiLvlLbl val="0"/>
      </c:catAx>
      <c:valAx>
        <c:axId val="63866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Jobs - by technology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20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sector employment - Wind and 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'Employment - summary'!$A$37</c:f>
              <c:strCache>
                <c:ptCount val="1"/>
                <c:pt idx="0">
                  <c:v>Construction &amp; Installation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summary'!$C$2:$W$2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'Employment - summary'!$C$117:$W$117</c:f>
              <c:numCache>
                <c:formatCode>0</c:formatCode>
                <c:ptCount val="21"/>
                <c:pt idx="0">
                  <c:v>0.36450000000000005</c:v>
                </c:pt>
                <c:pt idx="1">
                  <c:v>0.35370000000000001</c:v>
                </c:pt>
                <c:pt idx="2">
                  <c:v>30.026531448946635</c:v>
                </c:pt>
                <c:pt idx="3">
                  <c:v>76.889569057556912</c:v>
                </c:pt>
                <c:pt idx="4">
                  <c:v>91.692222310370994</c:v>
                </c:pt>
                <c:pt idx="5">
                  <c:v>134.75315729395442</c:v>
                </c:pt>
                <c:pt idx="6">
                  <c:v>197.07787701203824</c:v>
                </c:pt>
                <c:pt idx="7">
                  <c:v>276.73284419558104</c:v>
                </c:pt>
                <c:pt idx="8">
                  <c:v>364.81603771918583</c:v>
                </c:pt>
                <c:pt idx="9">
                  <c:v>441.84678842238839</c:v>
                </c:pt>
                <c:pt idx="10">
                  <c:v>484.61982049257199</c:v>
                </c:pt>
                <c:pt idx="11">
                  <c:v>479.45812342691863</c:v>
                </c:pt>
                <c:pt idx="12">
                  <c:v>429.71568577629961</c:v>
                </c:pt>
                <c:pt idx="13">
                  <c:v>352.21453098145656</c:v>
                </c:pt>
                <c:pt idx="14">
                  <c:v>267.57689922241798</c:v>
                </c:pt>
                <c:pt idx="15">
                  <c:v>191.4406551586778</c:v>
                </c:pt>
                <c:pt idx="16">
                  <c:v>132.52562308066283</c:v>
                </c:pt>
                <c:pt idx="17">
                  <c:v>89.172165789270551</c:v>
                </c:pt>
                <c:pt idx="18">
                  <c:v>59.078146022638677</c:v>
                </c:pt>
                <c:pt idx="19">
                  <c:v>38.975187900518002</c:v>
                </c:pt>
                <c:pt idx="20">
                  <c:v>1.9419497173942453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59-489D-AEEF-F778D1BA56B8}"/>
            </c:ext>
          </c:extLst>
        </c:ser>
        <c:ser>
          <c:idx val="1"/>
          <c:order val="1"/>
          <c:tx>
            <c:strRef>
              <c:f>'Employment - summary'!$A$38</c:f>
              <c:strCache>
                <c:ptCount val="1"/>
                <c:pt idx="0">
                  <c:v>Operation &amp; Maintenance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'Employment - summary'!$C$2:$W$2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'Employment - summary'!$C$118:$W$118</c:f>
              <c:numCache>
                <c:formatCode>0</c:formatCode>
                <c:ptCount val="21"/>
                <c:pt idx="0">
                  <c:v>38.801700000000004</c:v>
                </c:pt>
                <c:pt idx="1">
                  <c:v>37.65202</c:v>
                </c:pt>
                <c:pt idx="2">
                  <c:v>36.502340000000004</c:v>
                </c:pt>
                <c:pt idx="3">
                  <c:v>41.733687360921706</c:v>
                </c:pt>
                <c:pt idx="4">
                  <c:v>42.530941714849618</c:v>
                </c:pt>
                <c:pt idx="5">
                  <c:v>44.195248742924434</c:v>
                </c:pt>
                <c:pt idx="6">
                  <c:v>48.063257622740572</c:v>
                </c:pt>
                <c:pt idx="7">
                  <c:v>54.100771420632782</c:v>
                </c:pt>
                <c:pt idx="8">
                  <c:v>62.874139030362969</c:v>
                </c:pt>
                <c:pt idx="9">
                  <c:v>74.314352584708814</c:v>
                </c:pt>
                <c:pt idx="10">
                  <c:v>87.236944290375504</c:v>
                </c:pt>
                <c:pt idx="11">
                  <c:v>99.618978468255307</c:v>
                </c:pt>
                <c:pt idx="12">
                  <c:v>109.68603671753033</c:v>
                </c:pt>
                <c:pt idx="13">
                  <c:v>116.71631465402041</c:v>
                </c:pt>
                <c:pt idx="14">
                  <c:v>120.92336108449138</c:v>
                </c:pt>
                <c:pt idx="15">
                  <c:v>122.92940129626407</c:v>
                </c:pt>
                <c:pt idx="16">
                  <c:v>124.70835776719596</c:v>
                </c:pt>
                <c:pt idx="17">
                  <c:v>125.49821910140899</c:v>
                </c:pt>
                <c:pt idx="18">
                  <c:v>125.64847350529404</c:v>
                </c:pt>
                <c:pt idx="19">
                  <c:v>125.39389411178405</c:v>
                </c:pt>
                <c:pt idx="20">
                  <c:v>124.88548305412721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59-489D-AEEF-F778D1BA5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13888"/>
        <c:axId val="388755792"/>
      </c:barChart>
      <c:catAx>
        <c:axId val="633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55792"/>
        <c:crosses val="autoZero"/>
        <c:auto val="1"/>
        <c:lblAlgn val="ctr"/>
        <c:lblOffset val="100"/>
        <c:noMultiLvlLbl val="0"/>
      </c:catAx>
      <c:valAx>
        <c:axId val="3887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Jobs - BY Function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34926</xdr:colOff>
      <xdr:row>5</xdr:row>
      <xdr:rowOff>133350</xdr:rowOff>
    </xdr:from>
    <xdr:to>
      <xdr:col>17</xdr:col>
      <xdr:colOff>182169</xdr:colOff>
      <xdr:row>35</xdr:row>
      <xdr:rowOff>75600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4A16E8-5555-481C-9564-E8D67C65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4551" y="1069975"/>
          <a:ext cx="6243243" cy="55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10937</xdr:colOff>
      <xdr:row>36</xdr:row>
      <xdr:rowOff>184855</xdr:rowOff>
    </xdr:from>
    <xdr:to>
      <xdr:col>27</xdr:col>
      <xdr:colOff>56011</xdr:colOff>
      <xdr:row>65</xdr:row>
      <xdr:rowOff>152429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CA58CE-2BF6-41F9-80AE-46827F7C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01576" y="4689827"/>
          <a:ext cx="4923708" cy="5389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582790</xdr:colOff>
      <xdr:row>35</xdr:row>
      <xdr:rowOff>179210</xdr:rowOff>
    </xdr:from>
    <xdr:to>
      <xdr:col>16</xdr:col>
      <xdr:colOff>458150</xdr:colOff>
      <xdr:row>49</xdr:row>
      <xdr:rowOff>76661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6511A6-FB04-4A7E-94B7-2AE008BB2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9762" y="6179960"/>
          <a:ext cx="5368110" cy="2515061"/>
        </a:xfrm>
        <a:prstGeom prst="rect">
          <a:avLst/>
        </a:prstGeom>
      </xdr:spPr>
    </xdr:pic>
    <xdr:clientData/>
  </xdr:twoCellAnchor>
  <xdr:twoCellAnchor editAs="oneCell">
    <xdr:from>
      <xdr:col>1</xdr:col>
      <xdr:colOff>1058</xdr:colOff>
      <xdr:row>35</xdr:row>
      <xdr:rowOff>178859</xdr:rowOff>
    </xdr:from>
    <xdr:to>
      <xdr:col>7</xdr:col>
      <xdr:colOff>343522</xdr:colOff>
      <xdr:row>64</xdr:row>
      <xdr:rowOff>144531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FAA349-9C51-4102-997D-83CB1BAC5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364" y="6179609"/>
          <a:ext cx="4999131" cy="5389770"/>
        </a:xfrm>
        <a:prstGeom prst="rect">
          <a:avLst/>
        </a:prstGeom>
      </xdr:spPr>
    </xdr:pic>
    <xdr:clientData/>
  </xdr:twoCellAnchor>
  <xdr:twoCellAnchor editAs="oneCell">
    <xdr:from>
      <xdr:col>7</xdr:col>
      <xdr:colOff>536222</xdr:colOff>
      <xdr:row>49</xdr:row>
      <xdr:rowOff>95250</xdr:rowOff>
    </xdr:from>
    <xdr:to>
      <xdr:col>17</xdr:col>
      <xdr:colOff>56691</xdr:colOff>
      <xdr:row>80</xdr:row>
      <xdr:rowOff>1332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5729E3-76D4-4FD5-B50F-D21C1553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3194" y="8713611"/>
          <a:ext cx="5619715" cy="57008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110135</xdr:colOff>
      <xdr:row>4</xdr:row>
      <xdr:rowOff>96382</xdr:rowOff>
    </xdr:from>
    <xdr:to>
      <xdr:col>10</xdr:col>
      <xdr:colOff>328715</xdr:colOff>
      <xdr:row>29</xdr:row>
      <xdr:rowOff>1694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6DA8A-0CB5-4E21-9709-63A1F48D4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504118</xdr:colOff>
      <xdr:row>4</xdr:row>
      <xdr:rowOff>84033</xdr:rowOff>
    </xdr:from>
    <xdr:to>
      <xdr:col>18</xdr:col>
      <xdr:colOff>599685</xdr:colOff>
      <xdr:row>28</xdr:row>
      <xdr:rowOff>169333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BB9B9-7C44-43D4-ACC6-FDCF34C78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550334</xdr:colOff>
      <xdr:row>44</xdr:row>
      <xdr:rowOff>10584</xdr:rowOff>
    </xdr:from>
    <xdr:to>
      <xdr:col>12</xdr:col>
      <xdr:colOff>143862</xdr:colOff>
      <xdr:row>68</xdr:row>
      <xdr:rowOff>95813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C3D718-6237-497C-B5BA-7E23F9B43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247227</xdr:colOff>
      <xdr:row>44</xdr:row>
      <xdr:rowOff>8679</xdr:rowOff>
    </xdr:from>
    <xdr:to>
      <xdr:col>20</xdr:col>
      <xdr:colOff>348509</xdr:colOff>
      <xdr:row>68</xdr:row>
      <xdr:rowOff>84877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E06699-2443-4888-8F99-6037427A2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84</xdr:row>
      <xdr:rowOff>0</xdr:rowOff>
    </xdr:from>
    <xdr:to>
      <xdr:col>12</xdr:col>
      <xdr:colOff>224718</xdr:colOff>
      <xdr:row>108</xdr:row>
      <xdr:rowOff>87134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4610BD5-279A-499B-B064-A778C033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84</xdr:row>
      <xdr:rowOff>0</xdr:rowOff>
    </xdr:from>
    <xdr:to>
      <xdr:col>21</xdr:col>
      <xdr:colOff>103187</xdr:colOff>
      <xdr:row>108</xdr:row>
      <xdr:rowOff>76198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DC1C02-7D20-4F7D-A3B4-3AB1754FC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wner\OneDrive\Desktop\Research\Publication%20Material\logistic%20curves.xlsx" TargetMode="External"/><Relationship Id="rId1" Type="http://schemas.openxmlformats.org/officeDocument/2006/relationships/externalLinkPath" Target="logistic%20cur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SP"/>
      <sheetName val="Hydrogen"/>
      <sheetName val="Only Wind, PV, Batteries"/>
    </sheetNames>
    <sheetDataSet>
      <sheetData sheetId="0">
        <row r="18">
          <cell r="B18">
            <v>7</v>
          </cell>
          <cell r="C18">
            <v>10.77690582281199</v>
          </cell>
          <cell r="D18">
            <v>16.429145607683719</v>
          </cell>
          <cell r="E18">
            <v>24.684002676677355</v>
          </cell>
          <cell r="F18">
            <v>36.32016911014567</v>
          </cell>
          <cell r="G18">
            <v>51.929072288046228</v>
          </cell>
          <cell r="H18">
            <v>71.530224175410453</v>
          </cell>
          <cell r="I18">
            <v>94.202900496547315</v>
          </cell>
          <cell r="J18">
            <v>118.06453202637462</v>
          </cell>
          <cell r="K18">
            <v>140.8063752949212</v>
          </cell>
          <cell r="L18">
            <v>160.52188173313868</v>
          </cell>
          <cell r="M18">
            <v>176.25817222120105</v>
          </cell>
          <cell r="N18">
            <v>188.01032143305719</v>
          </cell>
          <cell r="O18">
            <v>196.35836937892344</v>
          </cell>
          <cell r="P18">
            <v>202.07965077431641</v>
          </cell>
          <cell r="Q18">
            <v>205.90506442664295</v>
          </cell>
          <cell r="R18">
            <v>208.42079631541023</v>
          </cell>
          <cell r="S18">
            <v>210.05724531591517</v>
          </cell>
        </row>
        <row r="19">
          <cell r="B19">
            <v>2.2000000000000002</v>
          </cell>
          <cell r="C19">
            <v>3.4147087637389353</v>
          </cell>
          <cell r="D19">
            <v>5.2701021244996564</v>
          </cell>
          <cell r="E19">
            <v>8.0638996348189966</v>
          </cell>
          <cell r="F19">
            <v>12.181499338810641</v>
          </cell>
          <cell r="G19">
            <v>18.062361963063857</v>
          </cell>
          <cell r="H19">
            <v>26.095183722708445</v>
          </cell>
          <cell r="I19">
            <v>36.423938828644097</v>
          </cell>
          <cell r="J19">
            <v>48.719862504970479</v>
          </cell>
          <cell r="K19">
            <v>62.083234942055135</v>
          </cell>
          <cell r="L19">
            <v>75.242833586543171</v>
          </cell>
          <cell r="M19">
            <v>87.001639601828629</v>
          </cell>
          <cell r="N19">
            <v>96.630620741237777</v>
          </cell>
          <cell r="O19">
            <v>103.9676201646554</v>
          </cell>
          <cell r="P19">
            <v>109.25720113646122</v>
          </cell>
          <cell r="Q19">
            <v>112.92042233322103</v>
          </cell>
          <cell r="R19">
            <v>115.38724749346785</v>
          </cell>
          <cell r="S19">
            <v>117.01723087028252</v>
          </cell>
        </row>
        <row r="20">
          <cell r="B20">
            <v>1</v>
          </cell>
          <cell r="C20">
            <v>1.5506867025118676</v>
          </cell>
          <cell r="D20">
            <v>2.3898387885386581</v>
          </cell>
          <cell r="E20">
            <v>3.6488965286975366</v>
          </cell>
          <cell r="F20">
            <v>5.4947195332393033</v>
          </cell>
          <cell r="G20">
            <v>8.1108763236313699</v>
          </cell>
          <cell r="H20">
            <v>11.646676749488536</v>
          </cell>
          <cell r="I20">
            <v>16.130311149862244</v>
          </cell>
          <cell r="J20">
            <v>21.377914323547717</v>
          </cell>
          <cell r="K20">
            <v>26.973133869604453</v>
          </cell>
          <cell r="L20">
            <v>32.376272786814418</v>
          </cell>
          <cell r="M20">
            <v>37.117126516129623</v>
          </cell>
          <cell r="N20">
            <v>40.939564103575208</v>
          </cell>
          <cell r="O20">
            <v>43.816790968416512</v>
          </cell>
          <cell r="P20">
            <v>45.872446188566741</v>
          </cell>
          <cell r="Q20">
            <v>47.286998253417586</v>
          </cell>
          <cell r="R20">
            <v>48.235417953254149</v>
          </cell>
          <cell r="S20">
            <v>48.860277241951849</v>
          </cell>
        </row>
        <row r="21">
          <cell r="B21">
            <v>1</v>
          </cell>
          <cell r="C21">
            <v>1.4521468268606337</v>
          </cell>
          <cell r="D21">
            <v>2.0836728007738623</v>
          </cell>
          <cell r="E21">
            <v>2.9410315322737617</v>
          </cell>
          <cell r="F21">
            <v>4.0611511847465698</v>
          </cell>
          <cell r="G21">
            <v>5.4533889807479383</v>
          </cell>
          <cell r="H21">
            <v>7.0804669733519345</v>
          </cell>
          <cell r="I21">
            <v>8.8505536896731112</v>
          </cell>
          <cell r="J21">
            <v>10.632281285350212</v>
          </cell>
          <cell r="K21">
            <v>12.290856719887845</v>
          </cell>
          <cell r="L21">
            <v>13.72614655744113</v>
          </cell>
          <cell r="M21">
            <v>14.891850685022098</v>
          </cell>
          <cell r="N21">
            <v>15.790779888750169</v>
          </cell>
          <cell r="O21">
            <v>16.456667473439456</v>
          </cell>
          <cell r="P21">
            <v>16.935379658604891</v>
          </cell>
          <cell r="Q21">
            <v>17.272171638250825</v>
          </cell>
          <cell r="R21">
            <v>17.505530494270118</v>
          </cell>
          <cell r="S21">
            <v>17.665517947319966</v>
          </cell>
        </row>
        <row r="22">
          <cell r="C22">
            <v>1.8009672428302486</v>
          </cell>
          <cell r="D22">
            <v>3.2136035515519481</v>
          </cell>
          <cell r="E22">
            <v>5.6426024214132351</v>
          </cell>
          <cell r="F22">
            <v>9.6424858590289002</v>
          </cell>
          <cell r="G22">
            <v>15.782444975725108</v>
          </cell>
          <cell r="H22">
            <v>24.260598906356378</v>
          </cell>
          <cell r="I22">
            <v>34.403194021487728</v>
          </cell>
          <cell r="J22">
            <v>44.647055720588</v>
          </cell>
          <cell r="K22">
            <v>53.368136065547567</v>
          </cell>
          <cell r="L22">
            <v>59.776237040314363</v>
          </cell>
          <cell r="M22">
            <v>63.993248480253584</v>
          </cell>
          <cell r="N22">
            <v>66.570651449752475</v>
          </cell>
          <cell r="O22">
            <v>68.075392017115036</v>
          </cell>
          <cell r="P22">
            <v>68.930485249700965</v>
          </cell>
          <cell r="Q22">
            <v>69.408963485592466</v>
          </cell>
          <cell r="R22">
            <v>69.674391861667402</v>
          </cell>
          <cell r="S22">
            <v>69.820926639513189</v>
          </cell>
        </row>
        <row r="23">
          <cell r="B23">
            <v>77.908031834973656</v>
          </cell>
          <cell r="C23">
            <v>77.910801683958837</v>
          </cell>
          <cell r="D23">
            <v>77.217893279633159</v>
          </cell>
          <cell r="E23">
            <v>75.543480715491285</v>
          </cell>
          <cell r="F23">
            <v>72.55388513994528</v>
          </cell>
          <cell r="G23">
            <v>67.93214071862154</v>
          </cell>
          <cell r="H23">
            <v>61.503753417350126</v>
          </cell>
          <cell r="I23">
            <v>53.39965733778071</v>
          </cell>
          <cell r="J23">
            <v>44.165249115443238</v>
          </cell>
          <cell r="K23">
            <v>34.69566360956663</v>
          </cell>
          <cell r="L23">
            <v>25.970621910343564</v>
          </cell>
          <cell r="M23">
            <v>18.731879682867294</v>
          </cell>
          <cell r="N23">
            <v>13.304787939849572</v>
          </cell>
          <cell r="O23">
            <v>9.6337447897291035</v>
          </cell>
          <cell r="P23">
            <v>7.4400134258556418</v>
          </cell>
          <cell r="Q23">
            <v>6.3778568175742638</v>
          </cell>
          <cell r="R23">
            <v>6.1298408281122301</v>
          </cell>
          <cell r="S23">
            <v>6.4437722122301118</v>
          </cell>
        </row>
        <row r="24">
          <cell r="B24">
            <v>361735.36589999998</v>
          </cell>
        </row>
        <row r="25">
          <cell r="B25">
            <v>349986.85070480476</v>
          </cell>
          <cell r="C25">
            <v>349999.2937187074</v>
          </cell>
          <cell r="D25">
            <v>346886.53596389049</v>
          </cell>
          <cell r="E25">
            <v>339364.55952189933</v>
          </cell>
          <cell r="F25">
            <v>325934.37632098491</v>
          </cell>
          <cell r="G25">
            <v>305172.07830519218</v>
          </cell>
          <cell r="H25">
            <v>276293.78458255751</v>
          </cell>
          <cell r="I25">
            <v>239887.69142510719</v>
          </cell>
          <cell r="J25">
            <v>198403.88833399117</v>
          </cell>
          <cell r="K25">
            <v>155863.59652297624</v>
          </cell>
          <cell r="L25">
            <v>116668.02458185109</v>
          </cell>
          <cell r="M25">
            <v>84149.367190726916</v>
          </cell>
          <cell r="N25">
            <v>59769.201206708851</v>
          </cell>
          <cell r="O25">
            <v>43277.745824629208</v>
          </cell>
          <cell r="P25">
            <v>33422.829543843807</v>
          </cell>
          <cell r="Q25">
            <v>28651.295242025924</v>
          </cell>
          <cell r="R25">
            <v>27537.131104750326</v>
          </cell>
          <cell r="S25">
            <v>28947.407476479886</v>
          </cell>
        </row>
        <row r="36">
          <cell r="C36">
            <v>711.31831831831835</v>
          </cell>
          <cell r="D36">
            <v>3684.72</v>
          </cell>
          <cell r="E36">
            <v>1519.6666666666667</v>
          </cell>
        </row>
      </sheetData>
      <sheetData sheetId="1">
        <row r="20">
          <cell r="B20">
            <v>7</v>
          </cell>
          <cell r="C20">
            <v>10.320670734539442</v>
          </cell>
          <cell r="D20">
            <v>15.132669853936806</v>
          </cell>
          <cell r="E20">
            <v>22.012303591468992</v>
          </cell>
          <cell r="F20">
            <v>31.660615062113596</v>
          </cell>
          <cell r="G20">
            <v>44.833060790932876</v>
          </cell>
          <cell r="H20">
            <v>62.172088142677019</v>
          </cell>
          <cell r="I20">
            <v>83.930578904999493</v>
          </cell>
          <cell r="J20">
            <v>109.65487233640839</v>
          </cell>
          <cell r="K20">
            <v>138.00871750632703</v>
          </cell>
          <cell r="L20">
            <v>166.94475159609007</v>
          </cell>
          <cell r="M20">
            <v>194.24484965716456</v>
          </cell>
          <cell r="N20">
            <v>218.15849430960907</v>
          </cell>
          <cell r="O20">
            <v>237.78105672107202</v>
          </cell>
          <cell r="P20">
            <v>253.03740236193306</v>
          </cell>
          <cell r="Q20">
            <v>264.40927970846923</v>
          </cell>
          <cell r="R20">
            <v>272.62206865641753</v>
          </cell>
          <cell r="S20">
            <v>278.41895759337081</v>
          </cell>
        </row>
        <row r="21">
          <cell r="B21">
            <v>2.2000000000000002</v>
          </cell>
          <cell r="C21">
            <v>3.4147087637389353</v>
          </cell>
          <cell r="D21">
            <v>5.2701021244996564</v>
          </cell>
          <cell r="E21">
            <v>8.0638996348189966</v>
          </cell>
          <cell r="F21">
            <v>12.181499338810641</v>
          </cell>
          <cell r="G21">
            <v>18.062361963063857</v>
          </cell>
          <cell r="H21">
            <v>26.095183722708445</v>
          </cell>
          <cell r="I21">
            <v>36.423938828644097</v>
          </cell>
          <cell r="J21">
            <v>48.719862504970479</v>
          </cell>
          <cell r="K21">
            <v>62.083234942055135</v>
          </cell>
          <cell r="L21">
            <v>75.242833586543171</v>
          </cell>
          <cell r="M21">
            <v>87.001639601828629</v>
          </cell>
          <cell r="N21">
            <v>96.630620741237777</v>
          </cell>
          <cell r="O21">
            <v>103.9676201646554</v>
          </cell>
          <cell r="P21">
            <v>109.25720113646122</v>
          </cell>
          <cell r="Q21">
            <v>112.92042233322103</v>
          </cell>
          <cell r="R21">
            <v>115.38724749346785</v>
          </cell>
          <cell r="S21">
            <v>117.01723087028252</v>
          </cell>
        </row>
        <row r="22">
          <cell r="B22">
            <v>1</v>
          </cell>
          <cell r="C22">
            <v>1.5409453719878139</v>
          </cell>
          <cell r="D22">
            <v>2.3523082236076438</v>
          </cell>
          <cell r="E22">
            <v>3.5412143927152231</v>
          </cell>
          <cell r="F22">
            <v>5.225116353594478</v>
          </cell>
          <cell r="G22">
            <v>7.4987534000562519</v>
          </cell>
          <cell r="H22">
            <v>10.378251949058241</v>
          </cell>
          <cell r="I22">
            <v>13.743249025290577</v>
          </cell>
          <cell r="J22">
            <v>17.325060511358146</v>
          </cell>
          <cell r="K22">
            <v>20.777957724620958</v>
          </cell>
          <cell r="L22">
            <v>23.802813458397335</v>
          </cell>
          <cell r="M22">
            <v>26.238419004679347</v>
          </cell>
          <cell r="N22">
            <v>28.069830494334543</v>
          </cell>
          <cell r="O22">
            <v>29.377287599439224</v>
          </cell>
          <cell r="P22">
            <v>30.276496850266788</v>
          </cell>
          <cell r="Q22">
            <v>30.87917046641218</v>
          </cell>
          <cell r="R22">
            <v>31.276140009569652</v>
          </cell>
          <cell r="S22">
            <v>31.534631833301223</v>
          </cell>
        </row>
        <row r="23">
          <cell r="B23">
            <v>1</v>
          </cell>
          <cell r="C23">
            <v>1.8009672428302486</v>
          </cell>
          <cell r="D23">
            <v>3.2136035515519481</v>
          </cell>
          <cell r="E23">
            <v>5.6426024214132351</v>
          </cell>
          <cell r="F23">
            <v>9.6424858590289002</v>
          </cell>
          <cell r="G23">
            <v>15.782444975725108</v>
          </cell>
          <cell r="H23">
            <v>24.260598906356378</v>
          </cell>
          <cell r="I23">
            <v>34.403194021487728</v>
          </cell>
          <cell r="J23">
            <v>44.647055720588</v>
          </cell>
          <cell r="K23">
            <v>53.368136065547567</v>
          </cell>
          <cell r="L23">
            <v>59.776237040314363</v>
          </cell>
          <cell r="M23">
            <v>63.993248480253584</v>
          </cell>
          <cell r="N23">
            <v>66.570651449752475</v>
          </cell>
          <cell r="O23">
            <v>68.075392017115036</v>
          </cell>
          <cell r="P23">
            <v>68.930485249700965</v>
          </cell>
          <cell r="Q23">
            <v>69.408963485592466</v>
          </cell>
          <cell r="R23">
            <v>69.674391861667402</v>
          </cell>
          <cell r="S23">
            <v>69.820926639513189</v>
          </cell>
        </row>
        <row r="24">
          <cell r="B24">
            <v>1</v>
          </cell>
          <cell r="C24">
            <v>1.5530942136482624</v>
          </cell>
          <cell r="D24">
            <v>2.3992252383591008</v>
          </cell>
          <cell r="E24">
            <v>3.6763086645453473</v>
          </cell>
          <cell r="F24">
            <v>5.5651310839445616</v>
          </cell>
          <cell r="G24">
            <v>8.2765441112806197</v>
          </cell>
          <cell r="H24">
            <v>12.006506136471689</v>
          </cell>
          <cell r="I24">
            <v>16.847872157478722</v>
          </cell>
          <cell r="J24">
            <v>22.678820923813898</v>
          </cell>
          <cell r="K24">
            <v>29.10075621098256</v>
          </cell>
          <cell r="L24">
            <v>35.512824724881121</v>
          </cell>
          <cell r="M24">
            <v>41.317771657019492</v>
          </cell>
          <cell r="N24">
            <v>46.125273673379233</v>
          </cell>
          <cell r="O24">
            <v>49.821576393168968</v>
          </cell>
          <cell r="P24">
            <v>52.504397654957081</v>
          </cell>
          <cell r="Q24">
            <v>54.371254922313419</v>
          </cell>
          <cell r="R24">
            <v>55.632535687199869</v>
          </cell>
          <cell r="S24">
            <v>56.467774310938431</v>
          </cell>
        </row>
        <row r="25">
          <cell r="B25">
            <v>1</v>
          </cell>
          <cell r="C25">
            <v>1.5478548649983366</v>
          </cell>
          <cell r="D25">
            <v>2.3788546540850266</v>
          </cell>
          <cell r="E25">
            <v>3.6170651950126804</v>
          </cell>
          <cell r="F25">
            <v>5.4138761613687292</v>
          </cell>
          <cell r="G25">
            <v>7.9236857930607059</v>
          </cell>
          <cell r="H25">
            <v>11.248795392783869</v>
          </cell>
          <cell r="I25">
            <v>15.358298413235376</v>
          </cell>
          <cell r="J25">
            <v>20.022384627556161</v>
          </cell>
          <cell r="K25">
            <v>24.830521084918036</v>
          </cell>
          <cell r="L25">
            <v>29.31995724942054</v>
          </cell>
          <cell r="M25">
            <v>33.140574010025773</v>
          </cell>
          <cell r="N25">
            <v>36.143674987020717</v>
          </cell>
          <cell r="O25">
            <v>38.360122099752004</v>
          </cell>
          <cell r="P25">
            <v>39.921093613889084</v>
          </cell>
          <cell r="Q25">
            <v>40.984507182421211</v>
          </cell>
          <cell r="R25">
            <v>41.692659779593299</v>
          </cell>
          <cell r="S25">
            <v>42.157116786407627</v>
          </cell>
        </row>
        <row r="26">
          <cell r="B26">
            <v>1</v>
          </cell>
          <cell r="C26">
            <v>1.9673706760871881</v>
          </cell>
          <cell r="D26">
            <v>3.7861869821399812</v>
          </cell>
          <cell r="E26">
            <v>6.9996435217678385</v>
          </cell>
          <cell r="F26">
            <v>12.098966290730822</v>
          </cell>
          <cell r="G26">
            <v>18.957010802608757</v>
          </cell>
          <cell r="H26">
            <v>26.383375050907155</v>
          </cell>
          <cell r="I26">
            <v>32.755503675665835</v>
          </cell>
          <cell r="J26">
            <v>37.219438699569977</v>
          </cell>
          <cell r="K26">
            <v>39.921093613889084</v>
          </cell>
          <cell r="L26">
            <v>41.413887750737345</v>
          </cell>
          <cell r="M26">
            <v>42.197457457019603</v>
          </cell>
          <cell r="N26">
            <v>42.597689207689911</v>
          </cell>
          <cell r="O26">
            <v>42.799272952484813</v>
          </cell>
          <cell r="P26">
            <v>42.900087105277777</v>
          </cell>
          <cell r="Q26">
            <v>42.950326621270406</v>
          </cell>
          <cell r="R26">
            <v>42.975318576847393</v>
          </cell>
          <cell r="S26">
            <v>42.987740025425865</v>
          </cell>
        </row>
        <row r="27">
          <cell r="B27">
            <v>77.860670438839449</v>
          </cell>
          <cell r="C27">
            <v>77.906786804209062</v>
          </cell>
          <cell r="D27">
            <v>77.304365815309623</v>
          </cell>
          <cell r="E27">
            <v>75.790577683153828</v>
          </cell>
          <cell r="F27">
            <v>73.051511045314328</v>
          </cell>
          <cell r="G27">
            <v>68.769963184279817</v>
          </cell>
          <cell r="H27">
            <v>62.725660091936142</v>
          </cell>
          <cell r="I27">
            <v>54.936914527718166</v>
          </cell>
          <cell r="J27">
            <v>45.779742868606149</v>
          </cell>
          <cell r="K27">
            <v>35.984905999704417</v>
          </cell>
          <cell r="L27">
            <v>26.462687262411844</v>
          </cell>
          <cell r="M27">
            <v>18.030433770671642</v>
          </cell>
          <cell r="N27">
            <v>11.198416504490122</v>
          </cell>
          <cell r="O27">
            <v>6.1155801934602438</v>
          </cell>
          <cell r="P27">
            <v>2.6536477305227439</v>
          </cell>
          <cell r="Q27">
            <v>0.54027207965581936</v>
          </cell>
          <cell r="R27">
            <v>-0.53061700304332649</v>
          </cell>
        </row>
        <row r="29">
          <cell r="B29">
            <v>349774.08874063258</v>
          </cell>
          <cell r="C29">
            <v>349981.25764352374</v>
          </cell>
          <cell r="D29">
            <v>347274.99720108323</v>
          </cell>
          <cell r="E29">
            <v>340474.5951304757</v>
          </cell>
          <cell r="F29">
            <v>328169.86500356591</v>
          </cell>
          <cell r="G29">
            <v>308935.83461245702</v>
          </cell>
          <cell r="H29">
            <v>281782.96533608239</v>
          </cell>
          <cell r="I29">
            <v>246793.52372451854</v>
          </cell>
          <cell r="J29">
            <v>205656.69104050763</v>
          </cell>
          <cell r="K29">
            <v>161655.2700294414</v>
          </cell>
          <cell r="L29">
            <v>118878.53354806552</v>
          </cell>
          <cell r="M29">
            <v>80998.25632363261</v>
          </cell>
          <cell r="N29">
            <v>50306.732604786404</v>
          </cell>
          <cell r="O29">
            <v>27473.06794600602</v>
          </cell>
          <cell r="P29">
            <v>11921.002112502174</v>
          </cell>
          <cell r="Q29">
            <v>2427.0684193769121</v>
          </cell>
          <cell r="R29">
            <v>-2383.6948444407899</v>
          </cell>
        </row>
        <row r="40">
          <cell r="C40">
            <v>902.42822384428223</v>
          </cell>
          <cell r="D40">
            <v>3658.9375</v>
          </cell>
        </row>
      </sheetData>
      <sheetData sheetId="2">
        <row r="16">
          <cell r="B16">
            <v>7</v>
          </cell>
          <cell r="C16">
            <v>10.952001269425741</v>
          </cell>
          <cell r="D16">
            <v>17.016910130515143</v>
          </cell>
          <cell r="E16">
            <v>26.163239885134708</v>
          </cell>
          <cell r="F16">
            <v>39.599593074499936</v>
          </cell>
          <cell r="G16">
            <v>58.596707617086679</v>
          </cell>
          <cell r="H16">
            <v>84.051278526418997</v>
          </cell>
          <cell r="I16">
            <v>115.81001561667841</v>
          </cell>
          <cell r="J16">
            <v>152.08747757994163</v>
          </cell>
          <cell r="K16">
            <v>189.57603719860032</v>
          </cell>
          <cell r="L16">
            <v>224.51168350399894</v>
          </cell>
          <cell r="M16">
            <v>254.06873474126564</v>
          </cell>
          <cell r="N16">
            <v>277.09800030999543</v>
          </cell>
          <cell r="O16">
            <v>293.9160940594611</v>
          </cell>
          <cell r="P16">
            <v>305.6261347627314</v>
          </cell>
          <cell r="Q16">
            <v>313.51133679740451</v>
          </cell>
          <cell r="R16">
            <v>318.7021070780724</v>
          </cell>
          <cell r="S16">
            <v>322.06839459325766</v>
          </cell>
        </row>
        <row r="17">
          <cell r="B17">
            <v>2.2000000000000002</v>
          </cell>
          <cell r="C17">
            <v>3.448041063771266</v>
          </cell>
          <cell r="D17">
            <v>5.3717994282093899</v>
          </cell>
          <cell r="E17">
            <v>8.2925111566622753</v>
          </cell>
          <cell r="F17">
            <v>12.626327364575415</v>
          </cell>
          <cell r="G17">
            <v>18.843021640263668</v>
          </cell>
          <cell r="H17">
            <v>27.341164034419045</v>
          </cell>
          <cell r="I17">
            <v>38.223721298204268</v>
          </cell>
          <cell r="J17">
            <v>51.05132432997366</v>
          </cell>
          <cell r="K17">
            <v>64.773959987600847</v>
          </cell>
          <cell r="L17">
            <v>78.01173498733985</v>
          </cell>
          <cell r="M17">
            <v>89.567220028809444</v>
          </cell>
          <cell r="N17">
            <v>98.806503978271536</v>
          </cell>
          <cell r="O17">
            <v>105.68895893682435</v>
          </cell>
          <cell r="P17">
            <v>110.55013862476072</v>
          </cell>
          <cell r="Q17">
            <v>113.8560617505302</v>
          </cell>
          <cell r="R17">
            <v>116.04680347373042</v>
          </cell>
          <cell r="S17">
            <v>117.47372570079388</v>
          </cell>
        </row>
        <row r="18">
          <cell r="B18">
            <v>1</v>
          </cell>
          <cell r="C18">
            <v>1.56578331893986</v>
          </cell>
          <cell r="D18">
            <v>2.4357648600285846</v>
          </cell>
          <cell r="E18">
            <v>3.7516838213737396</v>
          </cell>
          <cell r="F18">
            <v>5.6934289731700041</v>
          </cell>
          <cell r="G18">
            <v>8.456397392585151</v>
          </cell>
          <cell r="H18">
            <v>12.191266390009483</v>
          </cell>
          <cell r="I18">
            <v>16.904468275048341</v>
          </cell>
          <cell r="J18">
            <v>22.362101971184007</v>
          </cell>
          <cell r="K18">
            <v>28.086420644463143</v>
          </cell>
          <cell r="L18">
            <v>33.499940788977931</v>
          </cell>
          <cell r="M18">
            <v>38.140791534858629</v>
          </cell>
          <cell r="N18">
            <v>41.796006178458718</v>
          </cell>
          <cell r="O18">
            <v>44.487449440812796</v>
          </cell>
          <cell r="P18">
            <v>46.37255650863478</v>
          </cell>
          <cell r="Q18">
            <v>47.647114672734133</v>
          </cell>
          <cell r="R18">
            <v>48.488434888506461</v>
          </cell>
          <cell r="S18">
            <v>49.035017219531994</v>
          </cell>
        </row>
        <row r="19">
          <cell r="B19">
            <v>1</v>
          </cell>
          <cell r="C19">
            <v>1.7974896333721377</v>
          </cell>
          <cell r="D19">
            <v>3.196512221104566</v>
          </cell>
          <cell r="E19">
            <v>5.5800279019706212</v>
          </cell>
          <cell r="F19">
            <v>9.4453096392431313</v>
          </cell>
          <cell r="G19">
            <v>15.23833892108177</v>
          </cell>
          <cell r="H19">
            <v>22.970027421525209</v>
          </cell>
          <cell r="I19">
            <v>31.834646053536815</v>
          </cell>
          <cell r="J19">
            <v>40.388943482264175</v>
          </cell>
          <cell r="K19">
            <v>47.375467195364628</v>
          </cell>
          <cell r="L19">
            <v>52.344767346206318</v>
          </cell>
          <cell r="M19">
            <v>55.54209615174824</v>
          </cell>
          <cell r="N19">
            <v>57.468591159367854</v>
          </cell>
          <cell r="O19">
            <v>58.583774524228751</v>
          </cell>
          <cell r="P19">
            <v>59.214392462826467</v>
          </cell>
          <cell r="Q19">
            <v>59.566287233577668</v>
          </cell>
          <cell r="R19">
            <v>59.761194538361231</v>
          </cell>
          <cell r="S19">
            <v>59.868705008182758</v>
          </cell>
        </row>
        <row r="20">
          <cell r="B20">
            <v>78.484567806751443</v>
          </cell>
          <cell r="C20">
            <v>78.729565543173933</v>
          </cell>
          <cell r="D20">
            <v>78.355701836908167</v>
          </cell>
          <cell r="E20">
            <v>77.075881111943744</v>
          </cell>
          <cell r="F20">
            <v>74.527327815405002</v>
          </cell>
          <cell r="G20">
            <v>70.319182191734825</v>
          </cell>
          <cell r="H20">
            <v>64.156194555786527</v>
          </cell>
          <cell r="I20">
            <v>56.039622259020256</v>
          </cell>
          <cell r="J20">
            <v>46.455893273320491</v>
          </cell>
          <cell r="K20">
            <v>36.37405889494724</v>
          </cell>
          <cell r="L20">
            <v>26.949271397879741</v>
          </cell>
          <cell r="M20">
            <v>19.093480413430139</v>
          </cell>
          <cell r="N20">
            <v>13.217740860407799</v>
          </cell>
          <cell r="O20">
            <v>9.2676559412948354</v>
          </cell>
          <cell r="P20">
            <v>6.9235372071157375</v>
          </cell>
          <cell r="Q20">
            <v>5.7930558884431047</v>
          </cell>
          <cell r="R20">
            <v>5.52270202911492</v>
          </cell>
          <cell r="S20">
            <v>5.8370546821411677</v>
          </cell>
        </row>
        <row r="22">
          <cell r="B22">
            <v>352576.82768571423</v>
          </cell>
          <cell r="C22">
            <v>353677.43290164293</v>
          </cell>
          <cell r="D22">
            <v>351997.92209811055</v>
          </cell>
          <cell r="E22">
            <v>346248.57361057808</v>
          </cell>
          <cell r="F22">
            <v>334799.68803228094</v>
          </cell>
          <cell r="G22">
            <v>315895.40307671647</v>
          </cell>
          <cell r="H22">
            <v>288209.36631214875</v>
          </cell>
          <cell r="I22">
            <v>251747.22614821407</v>
          </cell>
          <cell r="J22">
            <v>208694.16670476281</v>
          </cell>
          <cell r="K22">
            <v>163403.46457422452</v>
          </cell>
          <cell r="L22">
            <v>121064.41920278285</v>
          </cell>
          <cell r="M22">
            <v>85773.788934178476</v>
          </cell>
          <cell r="N22">
            <v>59378.158942139649</v>
          </cell>
          <cell r="O22">
            <v>41633.16207473987</v>
          </cell>
          <cell r="P22">
            <v>31102.659453504544</v>
          </cell>
          <cell r="Q22">
            <v>26024.189529621333</v>
          </cell>
          <cell r="R22">
            <v>24809.676807716256</v>
          </cell>
          <cell r="S22">
            <v>26221.8456490034</v>
          </cell>
        </row>
        <row r="33">
          <cell r="B33">
            <v>589.57589285714289</v>
          </cell>
          <cell r="D33">
            <v>3734.44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Robert Brecha" id="{6242846C-FEE2-4D6E-B3F3-45252AA22247}" userId="3a2d9f5793fff24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2" dT="2021-11-01T21:01:43.29" personId="{6242846C-FEE2-4D6E-B3F3-45252AA22247}" id="{089D85B5-EC82-44B1-81C3-0CE202B3C2BC}">
    <text>Division by two is due to two-year construction time</text>
  </threadedComment>
  <threadedComment ref="A23" dT="2021-11-01T21:01:52.35" personId="{6242846C-FEE2-4D6E-B3F3-45252AA22247}" id="{BA7D14FF-D81E-43E1-9037-1DA12F97A7CF}">
    <text>Division by two is due to two-year construction time</text>
  </threadedComment>
  <threadedComment ref="A52" dT="2021-11-01T21:01:43.29" personId="{6242846C-FEE2-4D6E-B3F3-45252AA22247}" id="{A95E5FD0-14FA-48E2-B52C-BF9D9086E36A}">
    <text>Division by two is due to two-year construction time</text>
  </threadedComment>
  <threadedComment ref="A53" dT="2021-11-01T21:01:52.35" personId="{6242846C-FEE2-4D6E-B3F3-45252AA22247}" id="{FE74FFD1-5ED6-4142-8707-664D56125F15}">
    <text>Division by two is due to two-year construction time</text>
  </threadedComment>
  <threadedComment ref="A82" dT="2021-11-01T21:01:43.29" personId="{6242846C-FEE2-4D6E-B3F3-45252AA22247}" id="{2FEFAA60-ADC7-41BE-83A8-DB6AA9175E2A}">
    <text>Division by two is due to two-year construction time</text>
  </threadedComment>
  <threadedComment ref="A83" dT="2021-11-01T21:01:52.35" personId="{6242846C-FEE2-4D6E-B3F3-45252AA22247}" id="{798AA4EC-804B-4B4C-95D3-840C599F8FC2}">
    <text>Division by two is due to two-year construction time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cedelft.eu/wp-content/uploads/sites/2/2021/04/CE_Delft_200427_Jobs_from_investment_in_green_hydrogen_Def.pdf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../../../../../Downloads/ey-accelerating-indias-clean-energy.pdf" TargetMode="External"/><Relationship Id="rId1" Type="http://schemas.openxmlformats.org/officeDocument/2006/relationships/hyperlink" Target="https://www.shell.com/energy-and-innovation/new-energies/hydrogen.html" TargetMode="External"/><Relationship Id="rId6" Type="http://schemas.openxmlformats.org/officeDocument/2006/relationships/hyperlink" Target="https://www.nrel.gov/docs/fy22osti/81486.pdf" TargetMode="External"/><Relationship Id="rId5" Type="http://schemas.openxmlformats.org/officeDocument/2006/relationships/hyperlink" Target="https://climateanalytics.org/media/technicalannex_employmentanalysis_coaltorenewables.pdf" TargetMode="External"/><Relationship Id="rId4" Type="http://schemas.openxmlformats.org/officeDocument/2006/relationships/hyperlink" Target="https://cleanpower.org/wp-content/uploads/2021/06/ACP-Labor-Supply-Report.pd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DD03F-9E81-4ABB-BEDF-6A499C1B0B37}">
  <dimension ref="B2:H12"/>
  <sheetViews>
    <sheetView workbookViewId="0">
      <selection activeCell="H5" sqref="H5"/>
    </sheetView>
  </sheetViews>
  <sheetFormatPr defaultRowHeight="14.4" x14ac:dyDescent="0.55000000000000004"/>
  <cols>
    <col min="2" max="2" width="11.3671875" customWidth="1"/>
    <col min="3" max="3" width="11.1015625" customWidth="1"/>
  </cols>
  <sheetData>
    <row r="2" spans="2:8" x14ac:dyDescent="0.55000000000000004">
      <c r="B2" t="s">
        <v>26</v>
      </c>
    </row>
    <row r="3" spans="2:8" x14ac:dyDescent="0.55000000000000004">
      <c r="B3" t="s">
        <v>27</v>
      </c>
    </row>
    <row r="4" spans="2:8" x14ac:dyDescent="0.55000000000000004">
      <c r="B4" t="s">
        <v>0</v>
      </c>
      <c r="C4" s="1">
        <f ca="1">TODAY()</f>
        <v>45097</v>
      </c>
    </row>
    <row r="5" spans="2:8" ht="403.2" x14ac:dyDescent="0.55000000000000004">
      <c r="H5" s="25" t="s">
        <v>1</v>
      </c>
    </row>
    <row r="7" spans="2:8" x14ac:dyDescent="0.55000000000000004">
      <c r="B7" s="16" t="s">
        <v>22</v>
      </c>
    </row>
    <row r="8" spans="2:8" x14ac:dyDescent="0.55000000000000004">
      <c r="B8" s="16" t="s">
        <v>28</v>
      </c>
    </row>
    <row r="9" spans="2:8" x14ac:dyDescent="0.55000000000000004">
      <c r="B9" s="16" t="s">
        <v>29</v>
      </c>
    </row>
    <row r="10" spans="2:8" x14ac:dyDescent="0.55000000000000004">
      <c r="B10" s="16" t="s">
        <v>30</v>
      </c>
    </row>
    <row r="12" spans="2:8" x14ac:dyDescent="0.55000000000000004">
      <c r="B12" s="16" t="s">
        <v>31</v>
      </c>
    </row>
  </sheetData>
  <hyperlinks>
    <hyperlink ref="B7" location="'Background Information'!A1" display="Background Information for calculations" xr:uid="{4FFC3891-62C0-4718-8F2F-83F4EFCB0EFF}"/>
    <hyperlink ref="B10" location="'REF - Capacity added'!A1" display="REF scenario - Capacity added" xr:uid="{DBD3B830-D6BF-4928-8B52-718419D88175}"/>
    <hyperlink ref="B9" location="'REF - Capacity'!A1" display="REF scenario - Capacity" xr:uid="{4BD644D5-D473-402B-8AFC-11912480AA11}"/>
    <hyperlink ref="B8" location="'REF - Production'!A1" display="REF scenario - Production of electricity from LEAP" xr:uid="{3B386F0C-16A6-43ED-AD6A-EA4F29EDC11E}"/>
    <hyperlink ref="B12" location="'Total employment - summary'!A1" display="Total employment summary" xr:uid="{457B9D4B-7F4C-4C91-B888-DD90982E4C86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187FC-1521-4FB1-9CE3-F241F5874418}">
  <dimension ref="A1:AD35"/>
  <sheetViews>
    <sheetView topLeftCell="C1" zoomScale="90" zoomScaleNormal="90" workbookViewId="0">
      <selection activeCell="J2" sqref="J2"/>
    </sheetView>
  </sheetViews>
  <sheetFormatPr defaultRowHeight="14.4" x14ac:dyDescent="0.55000000000000004"/>
  <cols>
    <col min="1" max="1" width="50.578125" bestFit="1" customWidth="1"/>
    <col min="2" max="2" width="9.7890625" customWidth="1"/>
    <col min="3" max="3" width="17.20703125" customWidth="1"/>
    <col min="4" max="4" width="13.47265625" customWidth="1"/>
  </cols>
  <sheetData>
    <row r="1" spans="2:30" ht="15.6" x14ac:dyDescent="0.6">
      <c r="B1" s="8" t="s">
        <v>2</v>
      </c>
      <c r="C1" s="8"/>
      <c r="E1" s="2">
        <v>2015</v>
      </c>
      <c r="F1" s="7">
        <v>2016</v>
      </c>
      <c r="G1" s="7">
        <v>2017</v>
      </c>
      <c r="H1" s="7">
        <v>2018</v>
      </c>
      <c r="I1" s="7">
        <v>2019</v>
      </c>
      <c r="J1" s="2">
        <v>2020</v>
      </c>
      <c r="K1" s="7">
        <v>2021</v>
      </c>
      <c r="L1" s="7">
        <v>2022</v>
      </c>
      <c r="M1" s="7">
        <v>2023</v>
      </c>
      <c r="N1" s="7">
        <v>2024</v>
      </c>
      <c r="O1" s="2">
        <v>2025</v>
      </c>
      <c r="P1" s="7">
        <v>2026</v>
      </c>
      <c r="Q1" s="7">
        <v>2027</v>
      </c>
      <c r="R1" s="7">
        <v>2028</v>
      </c>
      <c r="S1" s="7">
        <v>2029</v>
      </c>
      <c r="T1" s="2">
        <v>2030</v>
      </c>
      <c r="U1" s="7">
        <v>2031</v>
      </c>
      <c r="V1" s="7">
        <v>2032</v>
      </c>
      <c r="W1" s="7">
        <v>2033</v>
      </c>
      <c r="X1" s="7">
        <v>2034</v>
      </c>
      <c r="Y1" s="2">
        <v>2035</v>
      </c>
      <c r="Z1" s="7">
        <v>2036</v>
      </c>
      <c r="AA1" s="7">
        <v>2037</v>
      </c>
      <c r="AB1" s="7">
        <v>2038</v>
      </c>
      <c r="AC1" s="7">
        <v>2039</v>
      </c>
      <c r="AD1" s="2">
        <v>2040</v>
      </c>
    </row>
    <row r="2" spans="2:30" x14ac:dyDescent="0.55000000000000004">
      <c r="B2" s="7" t="s">
        <v>12</v>
      </c>
      <c r="C2" s="7"/>
      <c r="E2" s="2">
        <v>3.1</v>
      </c>
      <c r="F2" s="7">
        <f>E2+($J$2-$E$2)/5</f>
        <v>3.02</v>
      </c>
      <c r="G2" s="7">
        <f>F2+($J$2-$E$2)/5</f>
        <v>2.94</v>
      </c>
      <c r="H2" s="7">
        <f>G2+($J$2-$E$2)/5</f>
        <v>2.86</v>
      </c>
      <c r="I2" s="7">
        <f>H2+($J$2-$E$2)/5</f>
        <v>2.78</v>
      </c>
      <c r="J2" s="2">
        <v>2.7</v>
      </c>
      <c r="K2" s="7">
        <f>J2+($O$2-$J$2)/5</f>
        <v>2.62</v>
      </c>
      <c r="L2" s="7">
        <f t="shared" ref="L2:N2" si="0">K2+($O$2-$J$2)/5</f>
        <v>2.54</v>
      </c>
      <c r="M2" s="7">
        <f t="shared" si="0"/>
        <v>2.46</v>
      </c>
      <c r="N2" s="7">
        <f t="shared" si="0"/>
        <v>2.38</v>
      </c>
      <c r="O2" s="2">
        <v>2.2999999999999998</v>
      </c>
      <c r="P2" s="7">
        <f>O2+($T$2-$O$2)/5</f>
        <v>2.2599999999999998</v>
      </c>
      <c r="Q2" s="7">
        <f t="shared" ref="Q2:S2" si="1">P2+($T$2-$O$2)/5</f>
        <v>2.2199999999999998</v>
      </c>
      <c r="R2" s="7">
        <f t="shared" si="1"/>
        <v>2.1799999999999997</v>
      </c>
      <c r="S2" s="7">
        <f t="shared" si="1"/>
        <v>2.1399999999999997</v>
      </c>
      <c r="T2" s="2">
        <v>2.1</v>
      </c>
      <c r="U2" s="7">
        <f>T2+($Y$2-$T$2)/5</f>
        <v>2.06</v>
      </c>
      <c r="V2" s="7">
        <f t="shared" ref="V2:X2" si="2">U2+($Y$2-$T$2)/5</f>
        <v>2.02</v>
      </c>
      <c r="W2" s="7">
        <f t="shared" si="2"/>
        <v>1.98</v>
      </c>
      <c r="X2" s="7">
        <f t="shared" si="2"/>
        <v>1.94</v>
      </c>
      <c r="Y2" s="2">
        <v>1.9</v>
      </c>
      <c r="Z2" s="7">
        <f>Y2+($AD$2-$Y$2)/5</f>
        <v>1.88</v>
      </c>
      <c r="AA2" s="7">
        <f t="shared" ref="AA2:AC2" si="3">Z2+($AD$2-$Y$2)/5</f>
        <v>1.8599999999999999</v>
      </c>
      <c r="AB2" s="7">
        <f t="shared" si="3"/>
        <v>1.8399999999999999</v>
      </c>
      <c r="AC2" s="7">
        <f t="shared" si="3"/>
        <v>1.8199999999999998</v>
      </c>
      <c r="AD2" s="2">
        <v>1.8</v>
      </c>
    </row>
    <row r="4" spans="2:30" x14ac:dyDescent="0.55000000000000004">
      <c r="C4" s="2" t="s">
        <v>3</v>
      </c>
    </row>
    <row r="5" spans="2:30" ht="14.4" customHeight="1" x14ac:dyDescent="0.55000000000000004">
      <c r="C5" s="23" t="s">
        <v>37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2:30" ht="187.2" hidden="1" x14ac:dyDescent="0.55000000000000004">
      <c r="B6" t="s">
        <v>38</v>
      </c>
      <c r="C6" s="23" t="s">
        <v>1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2:30" x14ac:dyDescent="0.55000000000000004">
      <c r="B7" t="s">
        <v>41</v>
      </c>
      <c r="C7" s="2" t="s">
        <v>42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2:30" x14ac:dyDescent="0.55000000000000004">
      <c r="B8" t="s">
        <v>43</v>
      </c>
      <c r="C8" s="2" t="s">
        <v>44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10" spans="2:30" x14ac:dyDescent="0.55000000000000004">
      <c r="B10" s="9" t="s">
        <v>19</v>
      </c>
      <c r="C10" s="9"/>
      <c r="D10" s="9"/>
      <c r="E10" s="10" t="s">
        <v>16</v>
      </c>
      <c r="F10" s="10"/>
      <c r="G10" s="10"/>
      <c r="H10" s="10"/>
      <c r="I10" s="10"/>
      <c r="J10" s="10"/>
    </row>
    <row r="11" spans="2:30" x14ac:dyDescent="0.55000000000000004">
      <c r="B11" s="9"/>
      <c r="C11" t="s">
        <v>40</v>
      </c>
      <c r="D11" s="9">
        <v>0.04</v>
      </c>
      <c r="E11" s="10">
        <f t="shared" ref="E11:N12" si="4">$D11*E$2</f>
        <v>0.12400000000000001</v>
      </c>
      <c r="F11" s="10">
        <f t="shared" si="4"/>
        <v>0.1208</v>
      </c>
      <c r="G11" s="10">
        <f t="shared" si="4"/>
        <v>0.1176</v>
      </c>
      <c r="H11" s="10">
        <f t="shared" si="4"/>
        <v>0.1144</v>
      </c>
      <c r="I11" s="10">
        <f t="shared" si="4"/>
        <v>0.11119999999999999</v>
      </c>
      <c r="J11" s="10">
        <f t="shared" si="4"/>
        <v>0.10800000000000001</v>
      </c>
      <c r="K11" s="10">
        <f t="shared" si="4"/>
        <v>0.1048</v>
      </c>
      <c r="L11" s="10">
        <f t="shared" si="4"/>
        <v>0.10160000000000001</v>
      </c>
      <c r="M11" s="10">
        <f t="shared" si="4"/>
        <v>9.8400000000000001E-2</v>
      </c>
      <c r="N11" s="10">
        <f t="shared" si="4"/>
        <v>9.5199999999999993E-2</v>
      </c>
      <c r="O11" s="10">
        <f t="shared" ref="O11:X12" si="5">$D11*O$2</f>
        <v>9.1999999999999998E-2</v>
      </c>
      <c r="P11" s="10">
        <f t="shared" si="5"/>
        <v>9.0399999999999994E-2</v>
      </c>
      <c r="Q11" s="10">
        <f t="shared" si="5"/>
        <v>8.879999999999999E-2</v>
      </c>
      <c r="R11" s="10">
        <f t="shared" si="5"/>
        <v>8.7199999999999986E-2</v>
      </c>
      <c r="S11" s="10">
        <f t="shared" si="5"/>
        <v>8.5599999999999996E-2</v>
      </c>
      <c r="T11" s="10">
        <f t="shared" si="5"/>
        <v>8.4000000000000005E-2</v>
      </c>
      <c r="U11" s="10">
        <f t="shared" si="5"/>
        <v>8.2400000000000001E-2</v>
      </c>
      <c r="V11" s="10">
        <f t="shared" si="5"/>
        <v>8.0799999999999997E-2</v>
      </c>
      <c r="W11" s="10">
        <f t="shared" si="5"/>
        <v>7.9200000000000007E-2</v>
      </c>
      <c r="X11" s="10">
        <f t="shared" si="5"/>
        <v>7.7600000000000002E-2</v>
      </c>
      <c r="Y11" s="10">
        <f t="shared" ref="Y11:AD12" si="6">$D11*Y$2</f>
        <v>7.5999999999999998E-2</v>
      </c>
      <c r="Z11" s="10">
        <f t="shared" si="6"/>
        <v>7.5200000000000003E-2</v>
      </c>
      <c r="AA11" s="10">
        <f t="shared" si="6"/>
        <v>7.4399999999999994E-2</v>
      </c>
      <c r="AB11" s="10">
        <f t="shared" si="6"/>
        <v>7.3599999999999999E-2</v>
      </c>
      <c r="AC11" s="10">
        <f t="shared" si="6"/>
        <v>7.279999999999999E-2</v>
      </c>
      <c r="AD11" s="10">
        <f t="shared" si="6"/>
        <v>7.2000000000000008E-2</v>
      </c>
    </row>
    <row r="12" spans="2:30" x14ac:dyDescent="0.55000000000000004">
      <c r="B12" s="9"/>
      <c r="C12" t="s">
        <v>39</v>
      </c>
      <c r="D12" s="9">
        <v>0.04</v>
      </c>
      <c r="E12" s="10">
        <f t="shared" si="4"/>
        <v>0.12400000000000001</v>
      </c>
      <c r="F12" s="10">
        <f t="shared" si="4"/>
        <v>0.1208</v>
      </c>
      <c r="G12" s="10">
        <f t="shared" si="4"/>
        <v>0.1176</v>
      </c>
      <c r="H12" s="10">
        <f t="shared" si="4"/>
        <v>0.1144</v>
      </c>
      <c r="I12" s="10">
        <f t="shared" si="4"/>
        <v>0.11119999999999999</v>
      </c>
      <c r="J12" s="10">
        <f t="shared" si="4"/>
        <v>0.10800000000000001</v>
      </c>
      <c r="K12" s="10">
        <f t="shared" si="4"/>
        <v>0.1048</v>
      </c>
      <c r="L12" s="10">
        <f t="shared" si="4"/>
        <v>0.10160000000000001</v>
      </c>
      <c r="M12" s="10">
        <f t="shared" si="4"/>
        <v>9.8400000000000001E-2</v>
      </c>
      <c r="N12" s="10">
        <f t="shared" si="4"/>
        <v>9.5199999999999993E-2</v>
      </c>
      <c r="O12" s="10">
        <f t="shared" si="5"/>
        <v>9.1999999999999998E-2</v>
      </c>
      <c r="P12" s="10">
        <f t="shared" si="5"/>
        <v>9.0399999999999994E-2</v>
      </c>
      <c r="Q12" s="10">
        <f t="shared" si="5"/>
        <v>8.879999999999999E-2</v>
      </c>
      <c r="R12" s="10">
        <f t="shared" si="5"/>
        <v>8.7199999999999986E-2</v>
      </c>
      <c r="S12" s="10">
        <f t="shared" si="5"/>
        <v>8.5599999999999996E-2</v>
      </c>
      <c r="T12" s="10">
        <f t="shared" si="5"/>
        <v>8.4000000000000005E-2</v>
      </c>
      <c r="U12" s="10">
        <f t="shared" si="5"/>
        <v>8.2400000000000001E-2</v>
      </c>
      <c r="V12" s="10">
        <f t="shared" si="5"/>
        <v>8.0799999999999997E-2</v>
      </c>
      <c r="W12" s="10">
        <f t="shared" si="5"/>
        <v>7.9200000000000007E-2</v>
      </c>
      <c r="X12" s="10">
        <f t="shared" si="5"/>
        <v>7.7600000000000002E-2</v>
      </c>
      <c r="Y12" s="10">
        <f t="shared" si="6"/>
        <v>7.5999999999999998E-2</v>
      </c>
      <c r="Z12" s="10">
        <f t="shared" si="6"/>
        <v>7.5200000000000003E-2</v>
      </c>
      <c r="AA12" s="10">
        <f t="shared" si="6"/>
        <v>7.4399999999999994E-2</v>
      </c>
      <c r="AB12" s="10">
        <f t="shared" si="6"/>
        <v>7.3599999999999999E-2</v>
      </c>
      <c r="AC12" s="10">
        <f t="shared" si="6"/>
        <v>7.279999999999999E-2</v>
      </c>
      <c r="AD12" s="10">
        <f t="shared" si="6"/>
        <v>7.2000000000000008E-2</v>
      </c>
    </row>
    <row r="13" spans="2:30" x14ac:dyDescent="0.55000000000000004">
      <c r="C13" t="s">
        <v>13</v>
      </c>
      <c r="D13" s="9">
        <v>0.3</v>
      </c>
      <c r="E13" s="10">
        <f t="shared" ref="E13:T21" si="7">$D13*E$2</f>
        <v>0.92999999999999994</v>
      </c>
      <c r="F13" s="10">
        <f t="shared" si="7"/>
        <v>0.90599999999999992</v>
      </c>
      <c r="G13" s="10">
        <f t="shared" si="7"/>
        <v>0.88200000000000001</v>
      </c>
      <c r="H13" s="10">
        <f t="shared" si="7"/>
        <v>0.85799999999999998</v>
      </c>
      <c r="I13" s="10">
        <f t="shared" si="7"/>
        <v>0.83399999999999996</v>
      </c>
      <c r="J13" s="10">
        <f t="shared" si="7"/>
        <v>0.81</v>
      </c>
      <c r="K13" s="10">
        <f t="shared" si="7"/>
        <v>0.78600000000000003</v>
      </c>
      <c r="L13" s="10">
        <f t="shared" si="7"/>
        <v>0.76200000000000001</v>
      </c>
      <c r="M13" s="10">
        <f t="shared" si="7"/>
        <v>0.73799999999999999</v>
      </c>
      <c r="N13" s="10">
        <f t="shared" si="7"/>
        <v>0.71399999999999997</v>
      </c>
      <c r="O13" s="10">
        <f t="shared" si="7"/>
        <v>0.69</v>
      </c>
      <c r="P13" s="10">
        <f t="shared" si="7"/>
        <v>0.67799999999999994</v>
      </c>
      <c r="Q13" s="10">
        <f t="shared" si="7"/>
        <v>0.66599999999999993</v>
      </c>
      <c r="R13" s="10">
        <f t="shared" si="7"/>
        <v>0.65399999999999991</v>
      </c>
      <c r="S13" s="10">
        <f t="shared" si="7"/>
        <v>0.6419999999999999</v>
      </c>
      <c r="T13" s="10">
        <f t="shared" si="7"/>
        <v>0.63</v>
      </c>
      <c r="U13" s="10">
        <f t="shared" ref="U13:AD21" si="8">$D13*U$2</f>
        <v>0.61799999999999999</v>
      </c>
      <c r="V13" s="10">
        <f t="shared" si="8"/>
        <v>0.60599999999999998</v>
      </c>
      <c r="W13" s="10">
        <f t="shared" si="8"/>
        <v>0.59399999999999997</v>
      </c>
      <c r="X13" s="10">
        <f t="shared" si="8"/>
        <v>0.58199999999999996</v>
      </c>
      <c r="Y13" s="10">
        <f t="shared" si="8"/>
        <v>0.56999999999999995</v>
      </c>
      <c r="Z13" s="10">
        <f t="shared" si="8"/>
        <v>0.56399999999999995</v>
      </c>
      <c r="AA13" s="10">
        <f t="shared" si="8"/>
        <v>0.55799999999999994</v>
      </c>
      <c r="AB13" s="10">
        <f t="shared" si="8"/>
        <v>0.55199999999999994</v>
      </c>
      <c r="AC13" s="10">
        <f t="shared" si="8"/>
        <v>0.54599999999999993</v>
      </c>
      <c r="AD13" s="10">
        <f t="shared" si="8"/>
        <v>0.54</v>
      </c>
    </row>
    <row r="14" spans="2:30" x14ac:dyDescent="0.55000000000000004">
      <c r="C14" t="s">
        <v>14</v>
      </c>
      <c r="D14" s="9">
        <v>0.2</v>
      </c>
      <c r="E14" s="10">
        <f t="shared" si="7"/>
        <v>0.62000000000000011</v>
      </c>
      <c r="F14" s="10">
        <f t="shared" si="7"/>
        <v>0.60400000000000009</v>
      </c>
      <c r="G14" s="10">
        <f t="shared" si="7"/>
        <v>0.58799999999999997</v>
      </c>
      <c r="H14" s="10">
        <f t="shared" si="7"/>
        <v>0.57199999999999995</v>
      </c>
      <c r="I14" s="10">
        <f t="shared" si="7"/>
        <v>0.55599999999999994</v>
      </c>
      <c r="J14" s="10">
        <f t="shared" si="7"/>
        <v>0.54</v>
      </c>
      <c r="K14" s="10">
        <f t="shared" si="7"/>
        <v>0.52400000000000002</v>
      </c>
      <c r="L14" s="10">
        <f t="shared" si="7"/>
        <v>0.50800000000000001</v>
      </c>
      <c r="M14" s="10">
        <f t="shared" si="7"/>
        <v>0.49199999999999999</v>
      </c>
      <c r="N14" s="10">
        <f t="shared" si="7"/>
        <v>0.47599999999999998</v>
      </c>
      <c r="O14" s="10">
        <f t="shared" si="7"/>
        <v>0.45999999999999996</v>
      </c>
      <c r="P14" s="10">
        <f t="shared" si="7"/>
        <v>0.45199999999999996</v>
      </c>
      <c r="Q14" s="10">
        <f t="shared" si="7"/>
        <v>0.44399999999999995</v>
      </c>
      <c r="R14" s="10">
        <f t="shared" si="7"/>
        <v>0.43599999999999994</v>
      </c>
      <c r="S14" s="10">
        <f t="shared" si="7"/>
        <v>0.42799999999999994</v>
      </c>
      <c r="T14" s="10">
        <f t="shared" si="7"/>
        <v>0.42000000000000004</v>
      </c>
      <c r="U14" s="10">
        <f t="shared" si="8"/>
        <v>0.41200000000000003</v>
      </c>
      <c r="V14" s="10">
        <f t="shared" si="8"/>
        <v>0.40400000000000003</v>
      </c>
      <c r="W14" s="10">
        <f t="shared" si="8"/>
        <v>0.39600000000000002</v>
      </c>
      <c r="X14" s="10">
        <f t="shared" si="8"/>
        <v>0.38800000000000001</v>
      </c>
      <c r="Y14" s="10">
        <f t="shared" si="8"/>
        <v>0.38</v>
      </c>
      <c r="Z14" s="10">
        <f t="shared" si="8"/>
        <v>0.376</v>
      </c>
      <c r="AA14" s="10">
        <f t="shared" si="8"/>
        <v>0.372</v>
      </c>
      <c r="AB14" s="10">
        <f t="shared" si="8"/>
        <v>0.36799999999999999</v>
      </c>
      <c r="AC14" s="10">
        <f t="shared" si="8"/>
        <v>0.36399999999999999</v>
      </c>
      <c r="AD14" s="10">
        <f t="shared" si="8"/>
        <v>0.36000000000000004</v>
      </c>
    </row>
    <row r="15" spans="2:30" x14ac:dyDescent="0.55000000000000004">
      <c r="C15" t="s">
        <v>23</v>
      </c>
      <c r="D15" s="9">
        <v>0.14000000000000001</v>
      </c>
      <c r="E15" s="10">
        <f t="shared" ref="E15:N16" si="9">$D15*E$2</f>
        <v>0.43400000000000005</v>
      </c>
      <c r="F15" s="10">
        <f t="shared" si="9"/>
        <v>0.42280000000000006</v>
      </c>
      <c r="G15" s="10">
        <f t="shared" si="9"/>
        <v>0.41160000000000002</v>
      </c>
      <c r="H15" s="10">
        <f t="shared" si="9"/>
        <v>0.40040000000000003</v>
      </c>
      <c r="I15" s="10">
        <f t="shared" si="9"/>
        <v>0.38919999999999999</v>
      </c>
      <c r="J15" s="10">
        <f t="shared" si="9"/>
        <v>0.37800000000000006</v>
      </c>
      <c r="K15" s="10">
        <f t="shared" si="9"/>
        <v>0.36680000000000007</v>
      </c>
      <c r="L15" s="10">
        <f t="shared" si="9"/>
        <v>0.35560000000000003</v>
      </c>
      <c r="M15" s="10">
        <f t="shared" si="9"/>
        <v>0.34440000000000004</v>
      </c>
      <c r="N15" s="10">
        <f t="shared" si="9"/>
        <v>0.3332</v>
      </c>
      <c r="O15" s="10">
        <f t="shared" si="7"/>
        <v>0.32200000000000001</v>
      </c>
      <c r="P15" s="10">
        <f t="shared" si="7"/>
        <v>0.31640000000000001</v>
      </c>
      <c r="Q15" s="10">
        <f t="shared" si="7"/>
        <v>0.31080000000000002</v>
      </c>
      <c r="R15" s="10">
        <f t="shared" si="7"/>
        <v>0.30519999999999997</v>
      </c>
      <c r="S15" s="10">
        <f t="shared" si="7"/>
        <v>0.29959999999999998</v>
      </c>
      <c r="T15" s="10">
        <f t="shared" si="7"/>
        <v>0.29400000000000004</v>
      </c>
      <c r="U15" s="10">
        <f t="shared" si="8"/>
        <v>0.28840000000000005</v>
      </c>
      <c r="V15" s="10">
        <f t="shared" si="8"/>
        <v>0.28280000000000005</v>
      </c>
      <c r="W15" s="10">
        <f t="shared" si="8"/>
        <v>0.2772</v>
      </c>
      <c r="X15" s="10">
        <f t="shared" si="8"/>
        <v>0.27160000000000001</v>
      </c>
      <c r="Y15" s="10">
        <f t="shared" si="8"/>
        <v>0.26600000000000001</v>
      </c>
      <c r="Z15" s="10">
        <f t="shared" si="8"/>
        <v>0.26319999999999999</v>
      </c>
      <c r="AA15" s="10">
        <f t="shared" si="8"/>
        <v>0.26040000000000002</v>
      </c>
      <c r="AB15" s="10">
        <f t="shared" si="8"/>
        <v>0.2576</v>
      </c>
      <c r="AC15" s="10">
        <f t="shared" si="8"/>
        <v>0.25480000000000003</v>
      </c>
      <c r="AD15" s="10">
        <f t="shared" si="8"/>
        <v>0.25200000000000006</v>
      </c>
    </row>
    <row r="16" spans="2:30" x14ac:dyDescent="0.55000000000000004">
      <c r="C16" t="s">
        <v>24</v>
      </c>
      <c r="D16" s="9">
        <v>1.5</v>
      </c>
      <c r="E16" s="10">
        <f t="shared" si="9"/>
        <v>4.6500000000000004</v>
      </c>
      <c r="F16" s="10">
        <f t="shared" si="9"/>
        <v>4.53</v>
      </c>
      <c r="G16" s="10">
        <f t="shared" si="9"/>
        <v>4.41</v>
      </c>
      <c r="H16" s="10">
        <f t="shared" si="9"/>
        <v>4.29</v>
      </c>
      <c r="I16" s="10">
        <f t="shared" si="9"/>
        <v>4.17</v>
      </c>
      <c r="J16" s="10">
        <f t="shared" si="9"/>
        <v>4.0500000000000007</v>
      </c>
      <c r="K16" s="10">
        <f t="shared" si="9"/>
        <v>3.93</v>
      </c>
      <c r="L16" s="10">
        <f t="shared" si="9"/>
        <v>3.81</v>
      </c>
      <c r="M16" s="10">
        <f t="shared" si="9"/>
        <v>3.69</v>
      </c>
      <c r="N16" s="10">
        <f t="shared" si="9"/>
        <v>3.57</v>
      </c>
      <c r="O16" s="10">
        <f t="shared" si="7"/>
        <v>3.4499999999999997</v>
      </c>
      <c r="P16" s="10">
        <f t="shared" si="7"/>
        <v>3.3899999999999997</v>
      </c>
      <c r="Q16" s="10">
        <f t="shared" si="7"/>
        <v>3.3299999999999996</v>
      </c>
      <c r="R16" s="10">
        <f t="shared" si="7"/>
        <v>3.2699999999999996</v>
      </c>
      <c r="S16" s="10">
        <f t="shared" si="7"/>
        <v>3.2099999999999995</v>
      </c>
      <c r="T16" s="10">
        <f t="shared" si="7"/>
        <v>3.1500000000000004</v>
      </c>
      <c r="U16" s="10">
        <f t="shared" si="8"/>
        <v>3.09</v>
      </c>
      <c r="V16" s="10">
        <f t="shared" si="8"/>
        <v>3.0300000000000002</v>
      </c>
      <c r="W16" s="10">
        <f t="shared" si="8"/>
        <v>2.9699999999999998</v>
      </c>
      <c r="X16" s="10">
        <f t="shared" si="8"/>
        <v>2.91</v>
      </c>
      <c r="Y16" s="10">
        <f t="shared" si="8"/>
        <v>2.8499999999999996</v>
      </c>
      <c r="Z16" s="10">
        <f t="shared" si="8"/>
        <v>2.82</v>
      </c>
      <c r="AA16" s="10">
        <f t="shared" si="8"/>
        <v>2.79</v>
      </c>
      <c r="AB16" s="10">
        <f t="shared" si="8"/>
        <v>2.76</v>
      </c>
      <c r="AC16" s="10">
        <f t="shared" si="8"/>
        <v>2.7299999999999995</v>
      </c>
      <c r="AD16" s="10">
        <f t="shared" si="8"/>
        <v>2.7</v>
      </c>
    </row>
    <row r="17" spans="1:30" x14ac:dyDescent="0.55000000000000004">
      <c r="A17" s="26" t="s">
        <v>66</v>
      </c>
      <c r="C17" t="s">
        <v>15</v>
      </c>
      <c r="D17" s="9">
        <v>0.6</v>
      </c>
      <c r="E17" s="10">
        <f t="shared" si="7"/>
        <v>1.8599999999999999</v>
      </c>
      <c r="F17" s="10">
        <f t="shared" si="7"/>
        <v>1.8119999999999998</v>
      </c>
      <c r="G17" s="10">
        <f t="shared" si="7"/>
        <v>1.764</v>
      </c>
      <c r="H17" s="10">
        <f t="shared" si="7"/>
        <v>1.716</v>
      </c>
      <c r="I17" s="10">
        <f t="shared" si="7"/>
        <v>1.6679999999999999</v>
      </c>
      <c r="J17" s="10">
        <f t="shared" si="7"/>
        <v>1.62</v>
      </c>
      <c r="K17" s="10">
        <f t="shared" si="7"/>
        <v>1.5720000000000001</v>
      </c>
      <c r="L17" s="10">
        <f t="shared" si="7"/>
        <v>1.524</v>
      </c>
      <c r="M17" s="10">
        <f t="shared" si="7"/>
        <v>1.476</v>
      </c>
      <c r="N17" s="10">
        <f t="shared" si="7"/>
        <v>1.4279999999999999</v>
      </c>
      <c r="O17" s="10">
        <f t="shared" si="7"/>
        <v>1.38</v>
      </c>
      <c r="P17" s="10">
        <f t="shared" si="7"/>
        <v>1.3559999999999999</v>
      </c>
      <c r="Q17" s="10">
        <f t="shared" si="7"/>
        <v>1.3319999999999999</v>
      </c>
      <c r="R17" s="10">
        <f t="shared" si="7"/>
        <v>1.3079999999999998</v>
      </c>
      <c r="S17" s="10">
        <f t="shared" si="7"/>
        <v>1.2839999999999998</v>
      </c>
      <c r="T17" s="10">
        <f t="shared" si="7"/>
        <v>1.26</v>
      </c>
      <c r="U17" s="10">
        <f t="shared" si="8"/>
        <v>1.236</v>
      </c>
      <c r="V17" s="10">
        <f t="shared" si="8"/>
        <v>1.212</v>
      </c>
      <c r="W17" s="10">
        <f t="shared" si="8"/>
        <v>1.1879999999999999</v>
      </c>
      <c r="X17" s="10">
        <f t="shared" si="8"/>
        <v>1.1639999999999999</v>
      </c>
      <c r="Y17" s="10">
        <f t="shared" si="8"/>
        <v>1.1399999999999999</v>
      </c>
      <c r="Z17" s="10">
        <f t="shared" si="8"/>
        <v>1.1279999999999999</v>
      </c>
      <c r="AA17" s="10">
        <f t="shared" si="8"/>
        <v>1.1159999999999999</v>
      </c>
      <c r="AB17" s="10">
        <f t="shared" si="8"/>
        <v>1.1039999999999999</v>
      </c>
      <c r="AC17" s="10">
        <f t="shared" si="8"/>
        <v>1.0919999999999999</v>
      </c>
      <c r="AD17" s="10">
        <f t="shared" si="8"/>
        <v>1.08</v>
      </c>
    </row>
    <row r="18" spans="1:30" x14ac:dyDescent="0.55000000000000004">
      <c r="A18" s="16" t="s">
        <v>53</v>
      </c>
      <c r="B18" t="s">
        <v>52</v>
      </c>
      <c r="C18" t="s">
        <v>51</v>
      </c>
      <c r="D18" s="9">
        <v>0.15</v>
      </c>
      <c r="E18" s="10">
        <f t="shared" si="7"/>
        <v>0.46499999999999997</v>
      </c>
      <c r="F18" s="10">
        <f t="shared" si="7"/>
        <v>0.45299999999999996</v>
      </c>
      <c r="G18" s="10">
        <f t="shared" si="7"/>
        <v>0.441</v>
      </c>
      <c r="H18" s="10">
        <f t="shared" si="7"/>
        <v>0.42899999999999999</v>
      </c>
      <c r="I18" s="10">
        <f t="shared" si="7"/>
        <v>0.41699999999999998</v>
      </c>
      <c r="J18" s="10">
        <f t="shared" si="7"/>
        <v>0.40500000000000003</v>
      </c>
      <c r="K18" s="10">
        <f t="shared" si="7"/>
        <v>0.39300000000000002</v>
      </c>
      <c r="L18" s="10">
        <f t="shared" si="7"/>
        <v>0.38100000000000001</v>
      </c>
      <c r="M18" s="10">
        <f t="shared" si="7"/>
        <v>0.36899999999999999</v>
      </c>
      <c r="N18" s="10">
        <f t="shared" si="7"/>
        <v>0.35699999999999998</v>
      </c>
      <c r="O18" s="10">
        <f t="shared" si="7"/>
        <v>0.34499999999999997</v>
      </c>
      <c r="P18" s="10">
        <f t="shared" si="7"/>
        <v>0.33899999999999997</v>
      </c>
      <c r="Q18" s="10">
        <f t="shared" si="7"/>
        <v>0.33299999999999996</v>
      </c>
      <c r="R18" s="10">
        <f t="shared" si="7"/>
        <v>0.32699999999999996</v>
      </c>
      <c r="S18" s="10">
        <f t="shared" si="7"/>
        <v>0.32099999999999995</v>
      </c>
      <c r="T18" s="10">
        <f t="shared" si="7"/>
        <v>0.315</v>
      </c>
      <c r="U18" s="10">
        <f t="shared" si="8"/>
        <v>0.309</v>
      </c>
      <c r="V18" s="10">
        <f t="shared" si="8"/>
        <v>0.30299999999999999</v>
      </c>
      <c r="W18" s="10">
        <f t="shared" si="8"/>
        <v>0.29699999999999999</v>
      </c>
      <c r="X18" s="10">
        <f t="shared" si="8"/>
        <v>0.29099999999999998</v>
      </c>
      <c r="Y18" s="10">
        <f t="shared" si="8"/>
        <v>0.28499999999999998</v>
      </c>
      <c r="Z18" s="10">
        <f t="shared" si="8"/>
        <v>0.28199999999999997</v>
      </c>
      <c r="AA18" s="10">
        <f t="shared" si="8"/>
        <v>0.27899999999999997</v>
      </c>
      <c r="AB18" s="10">
        <f t="shared" si="8"/>
        <v>0.27599999999999997</v>
      </c>
      <c r="AC18" s="10">
        <f t="shared" si="8"/>
        <v>0.27299999999999996</v>
      </c>
      <c r="AD18" s="10">
        <f t="shared" si="8"/>
        <v>0.27</v>
      </c>
    </row>
    <row r="19" spans="1:30" x14ac:dyDescent="0.55000000000000004">
      <c r="A19" s="16"/>
      <c r="C19" t="s">
        <v>54</v>
      </c>
      <c r="D19" s="9">
        <v>0.28000000000000003</v>
      </c>
      <c r="E19" s="10">
        <f t="shared" si="7"/>
        <v>0.8680000000000001</v>
      </c>
      <c r="F19" s="10">
        <f t="shared" si="7"/>
        <v>0.84560000000000013</v>
      </c>
      <c r="G19" s="10">
        <f t="shared" si="7"/>
        <v>0.82320000000000004</v>
      </c>
      <c r="H19" s="10">
        <f t="shared" si="7"/>
        <v>0.80080000000000007</v>
      </c>
      <c r="I19" s="10">
        <f t="shared" si="7"/>
        <v>0.77839999999999998</v>
      </c>
      <c r="J19" s="10">
        <f t="shared" si="7"/>
        <v>0.75600000000000012</v>
      </c>
      <c r="K19" s="10">
        <f t="shared" si="7"/>
        <v>0.73360000000000014</v>
      </c>
      <c r="L19" s="10">
        <f t="shared" si="7"/>
        <v>0.71120000000000005</v>
      </c>
      <c r="M19" s="10">
        <f t="shared" si="7"/>
        <v>0.68880000000000008</v>
      </c>
      <c r="N19" s="10">
        <f t="shared" si="7"/>
        <v>0.66639999999999999</v>
      </c>
      <c r="O19" s="10">
        <f t="shared" si="7"/>
        <v>0.64400000000000002</v>
      </c>
      <c r="P19" s="10">
        <f t="shared" si="7"/>
        <v>0.63280000000000003</v>
      </c>
      <c r="Q19" s="10">
        <f t="shared" si="7"/>
        <v>0.62160000000000004</v>
      </c>
      <c r="R19" s="10">
        <f t="shared" si="7"/>
        <v>0.61039999999999994</v>
      </c>
      <c r="S19" s="10">
        <f t="shared" si="7"/>
        <v>0.59919999999999995</v>
      </c>
      <c r="T19" s="10">
        <f t="shared" si="7"/>
        <v>0.58800000000000008</v>
      </c>
      <c r="U19" s="10">
        <f t="shared" si="8"/>
        <v>0.57680000000000009</v>
      </c>
      <c r="V19" s="10">
        <f t="shared" si="8"/>
        <v>0.5656000000000001</v>
      </c>
      <c r="W19" s="10">
        <f t="shared" si="8"/>
        <v>0.5544</v>
      </c>
      <c r="X19" s="10">
        <f t="shared" si="8"/>
        <v>0.54320000000000002</v>
      </c>
      <c r="Y19" s="10">
        <f t="shared" si="8"/>
        <v>0.53200000000000003</v>
      </c>
      <c r="Z19" s="10">
        <f t="shared" si="8"/>
        <v>0.52639999999999998</v>
      </c>
      <c r="AA19" s="10">
        <f t="shared" si="8"/>
        <v>0.52080000000000004</v>
      </c>
      <c r="AB19" s="10">
        <f t="shared" si="8"/>
        <v>0.51519999999999999</v>
      </c>
      <c r="AC19" s="10">
        <f t="shared" si="8"/>
        <v>0.50960000000000005</v>
      </c>
      <c r="AD19" s="10">
        <f t="shared" si="8"/>
        <v>0.50400000000000011</v>
      </c>
    </row>
    <row r="20" spans="1:30" x14ac:dyDescent="0.55000000000000004">
      <c r="A20" s="16"/>
      <c r="C20" t="s">
        <v>55</v>
      </c>
      <c r="D20" s="9">
        <v>0.6</v>
      </c>
      <c r="E20" s="10">
        <f t="shared" si="7"/>
        <v>1.8599999999999999</v>
      </c>
      <c r="F20" s="10">
        <f t="shared" si="7"/>
        <v>1.8119999999999998</v>
      </c>
      <c r="G20" s="10">
        <f t="shared" si="7"/>
        <v>1.764</v>
      </c>
      <c r="H20" s="10">
        <f t="shared" si="7"/>
        <v>1.716</v>
      </c>
      <c r="I20" s="10">
        <f t="shared" si="7"/>
        <v>1.6679999999999999</v>
      </c>
      <c r="J20" s="10">
        <f t="shared" si="7"/>
        <v>1.62</v>
      </c>
      <c r="K20" s="10">
        <f t="shared" si="7"/>
        <v>1.5720000000000001</v>
      </c>
      <c r="L20" s="10">
        <f t="shared" si="7"/>
        <v>1.524</v>
      </c>
      <c r="M20" s="10">
        <f t="shared" si="7"/>
        <v>1.476</v>
      </c>
      <c r="N20" s="10">
        <f t="shared" si="7"/>
        <v>1.4279999999999999</v>
      </c>
      <c r="O20" s="10">
        <f t="shared" si="7"/>
        <v>1.38</v>
      </c>
      <c r="P20" s="10">
        <f t="shared" si="7"/>
        <v>1.3559999999999999</v>
      </c>
      <c r="Q20" s="10">
        <f t="shared" si="7"/>
        <v>1.3319999999999999</v>
      </c>
      <c r="R20" s="10">
        <f t="shared" si="7"/>
        <v>1.3079999999999998</v>
      </c>
      <c r="S20" s="10">
        <f t="shared" si="7"/>
        <v>1.2839999999999998</v>
      </c>
      <c r="T20" s="10">
        <f t="shared" si="7"/>
        <v>1.26</v>
      </c>
      <c r="U20" s="10">
        <f t="shared" si="8"/>
        <v>1.236</v>
      </c>
      <c r="V20" s="10">
        <f t="shared" si="8"/>
        <v>1.212</v>
      </c>
      <c r="W20" s="10">
        <f t="shared" si="8"/>
        <v>1.1879999999999999</v>
      </c>
      <c r="X20" s="10">
        <f t="shared" si="8"/>
        <v>1.1639999999999999</v>
      </c>
      <c r="Y20" s="10">
        <f t="shared" si="8"/>
        <v>1.1399999999999999</v>
      </c>
      <c r="Z20" s="10">
        <f t="shared" si="8"/>
        <v>1.1279999999999999</v>
      </c>
      <c r="AA20" s="10">
        <f t="shared" si="8"/>
        <v>1.1159999999999999</v>
      </c>
      <c r="AB20" s="10">
        <f t="shared" si="8"/>
        <v>1.1039999999999999</v>
      </c>
      <c r="AC20" s="10">
        <f t="shared" si="8"/>
        <v>1.0919999999999999</v>
      </c>
      <c r="AD20" s="10">
        <f t="shared" si="8"/>
        <v>1.08</v>
      </c>
    </row>
    <row r="21" spans="1:30" x14ac:dyDescent="0.55000000000000004">
      <c r="A21" s="16" t="s">
        <v>48</v>
      </c>
      <c r="C21" t="s">
        <v>47</v>
      </c>
      <c r="D21" s="9">
        <v>3.9999999999999998E-6</v>
      </c>
      <c r="E21" s="10">
        <f t="shared" si="7"/>
        <v>1.24E-5</v>
      </c>
      <c r="F21" s="10">
        <f t="shared" si="7"/>
        <v>1.208E-5</v>
      </c>
      <c r="G21" s="10">
        <f t="shared" si="7"/>
        <v>1.1759999999999999E-5</v>
      </c>
      <c r="H21" s="10">
        <f t="shared" si="7"/>
        <v>1.1439999999999999E-5</v>
      </c>
      <c r="I21" s="10">
        <f t="shared" si="7"/>
        <v>1.1119999999999999E-5</v>
      </c>
      <c r="J21" s="10">
        <f t="shared" si="7"/>
        <v>1.08E-5</v>
      </c>
      <c r="K21" s="10">
        <f t="shared" si="7"/>
        <v>1.048E-5</v>
      </c>
      <c r="L21" s="10">
        <f t="shared" si="7"/>
        <v>1.0159999999999999E-5</v>
      </c>
      <c r="M21" s="10">
        <f t="shared" si="7"/>
        <v>9.839999999999999E-6</v>
      </c>
      <c r="N21" s="10">
        <f t="shared" si="7"/>
        <v>9.5199999999999986E-6</v>
      </c>
      <c r="O21" s="10">
        <f t="shared" si="7"/>
        <v>9.1999999999999983E-6</v>
      </c>
      <c r="P21" s="10">
        <f t="shared" si="7"/>
        <v>9.0399999999999982E-6</v>
      </c>
      <c r="Q21" s="10">
        <f t="shared" si="7"/>
        <v>8.879999999999998E-6</v>
      </c>
      <c r="R21" s="10">
        <f t="shared" si="7"/>
        <v>8.7199999999999978E-6</v>
      </c>
      <c r="S21" s="10">
        <f t="shared" si="7"/>
        <v>8.5599999999999977E-6</v>
      </c>
      <c r="T21" s="10">
        <f t="shared" si="7"/>
        <v>8.3999999999999992E-6</v>
      </c>
      <c r="U21" s="10">
        <f t="shared" si="8"/>
        <v>8.239999999999999E-6</v>
      </c>
      <c r="V21" s="10">
        <f t="shared" si="8"/>
        <v>8.0799999999999989E-6</v>
      </c>
      <c r="W21" s="10">
        <f t="shared" si="8"/>
        <v>7.9200000000000004E-6</v>
      </c>
      <c r="X21" s="10">
        <f t="shared" si="8"/>
        <v>7.7600000000000002E-6</v>
      </c>
      <c r="Y21" s="10">
        <f t="shared" si="8"/>
        <v>7.5999999999999992E-6</v>
      </c>
      <c r="Z21" s="10">
        <f t="shared" si="8"/>
        <v>7.5199999999999992E-6</v>
      </c>
      <c r="AA21" s="10">
        <f t="shared" si="8"/>
        <v>7.4399999999999991E-6</v>
      </c>
      <c r="AB21" s="10">
        <f t="shared" si="8"/>
        <v>7.359999999999999E-6</v>
      </c>
      <c r="AC21" s="10">
        <f t="shared" si="8"/>
        <v>7.2799999999999989E-6</v>
      </c>
      <c r="AD21" s="10">
        <f t="shared" si="8"/>
        <v>7.1999999999999997E-6</v>
      </c>
    </row>
    <row r="22" spans="1:30" x14ac:dyDescent="0.55000000000000004">
      <c r="A22" s="16" t="s">
        <v>49</v>
      </c>
    </row>
    <row r="23" spans="1:30" x14ac:dyDescent="0.55000000000000004">
      <c r="B23" s="9" t="s">
        <v>18</v>
      </c>
      <c r="C23" s="9"/>
      <c r="D23" s="9"/>
      <c r="E23" s="10" t="s">
        <v>16</v>
      </c>
      <c r="F23" s="10"/>
      <c r="G23" s="10"/>
      <c r="H23" s="10"/>
      <c r="I23" s="10"/>
      <c r="J23" s="10"/>
    </row>
    <row r="24" spans="1:30" x14ac:dyDescent="0.55000000000000004">
      <c r="B24" s="12" t="s">
        <v>17</v>
      </c>
      <c r="C24" s="12"/>
      <c r="D24" s="9"/>
      <c r="E24" s="10"/>
      <c r="F24" s="10"/>
      <c r="G24" s="10"/>
      <c r="H24" s="10"/>
      <c r="I24" s="10"/>
      <c r="J24" s="10"/>
    </row>
    <row r="25" spans="1:30" x14ac:dyDescent="0.55000000000000004">
      <c r="A25" t="s">
        <v>45</v>
      </c>
      <c r="B25" s="12">
        <v>1</v>
      </c>
      <c r="C25" t="s">
        <v>40</v>
      </c>
      <c r="D25" s="18">
        <v>6</v>
      </c>
      <c r="E25" s="18">
        <f t="shared" ref="E25:N26" si="10">$D25*E$2</f>
        <v>18.600000000000001</v>
      </c>
      <c r="F25" s="18">
        <f t="shared" si="10"/>
        <v>18.12</v>
      </c>
      <c r="G25" s="18">
        <f t="shared" si="10"/>
        <v>17.64</v>
      </c>
      <c r="H25" s="18">
        <f t="shared" si="10"/>
        <v>17.16</v>
      </c>
      <c r="I25" s="18">
        <f t="shared" si="10"/>
        <v>16.68</v>
      </c>
      <c r="J25" s="18">
        <f t="shared" si="10"/>
        <v>16.200000000000003</v>
      </c>
      <c r="K25" s="18">
        <f t="shared" si="10"/>
        <v>15.72</v>
      </c>
      <c r="L25" s="18">
        <f t="shared" si="10"/>
        <v>15.24</v>
      </c>
      <c r="M25" s="18">
        <f t="shared" si="10"/>
        <v>14.76</v>
      </c>
      <c r="N25" s="18">
        <f t="shared" si="10"/>
        <v>14.28</v>
      </c>
      <c r="O25" s="18">
        <f t="shared" ref="O25:X26" si="11">$D25*O$2</f>
        <v>13.799999999999999</v>
      </c>
      <c r="P25" s="18">
        <f t="shared" si="11"/>
        <v>13.559999999999999</v>
      </c>
      <c r="Q25" s="18">
        <f t="shared" si="11"/>
        <v>13.319999999999999</v>
      </c>
      <c r="R25" s="18">
        <f t="shared" si="11"/>
        <v>13.079999999999998</v>
      </c>
      <c r="S25" s="18">
        <f t="shared" si="11"/>
        <v>12.839999999999998</v>
      </c>
      <c r="T25" s="18">
        <f t="shared" si="11"/>
        <v>12.600000000000001</v>
      </c>
      <c r="U25" s="18">
        <f t="shared" si="11"/>
        <v>12.36</v>
      </c>
      <c r="V25" s="18">
        <f t="shared" si="11"/>
        <v>12.120000000000001</v>
      </c>
      <c r="W25" s="18">
        <f t="shared" si="11"/>
        <v>11.879999999999999</v>
      </c>
      <c r="X25" s="18">
        <f t="shared" si="11"/>
        <v>11.64</v>
      </c>
      <c r="Y25" s="18">
        <f t="shared" ref="Y25:AD26" si="12">$D25*Y$2</f>
        <v>11.399999999999999</v>
      </c>
      <c r="Z25" s="18">
        <f t="shared" si="12"/>
        <v>11.28</v>
      </c>
      <c r="AA25" s="18">
        <f t="shared" si="12"/>
        <v>11.16</v>
      </c>
      <c r="AB25" s="18">
        <f t="shared" si="12"/>
        <v>11.04</v>
      </c>
      <c r="AC25" s="18">
        <f t="shared" si="12"/>
        <v>10.919999999999998</v>
      </c>
      <c r="AD25" s="18">
        <f t="shared" si="12"/>
        <v>10.8</v>
      </c>
    </row>
    <row r="26" spans="1:30" x14ac:dyDescent="0.55000000000000004">
      <c r="A26" t="s">
        <v>45</v>
      </c>
      <c r="B26" s="12">
        <v>1</v>
      </c>
      <c r="C26" t="s">
        <v>39</v>
      </c>
      <c r="D26" s="18">
        <v>3</v>
      </c>
      <c r="E26" s="18">
        <f t="shared" si="10"/>
        <v>9.3000000000000007</v>
      </c>
      <c r="F26" s="18">
        <f t="shared" si="10"/>
        <v>9.06</v>
      </c>
      <c r="G26" s="18">
        <f t="shared" si="10"/>
        <v>8.82</v>
      </c>
      <c r="H26" s="18">
        <f t="shared" si="10"/>
        <v>8.58</v>
      </c>
      <c r="I26" s="18">
        <f t="shared" si="10"/>
        <v>8.34</v>
      </c>
      <c r="J26" s="18">
        <f t="shared" si="10"/>
        <v>8.1000000000000014</v>
      </c>
      <c r="K26" s="18">
        <f t="shared" si="10"/>
        <v>7.86</v>
      </c>
      <c r="L26" s="18">
        <f t="shared" si="10"/>
        <v>7.62</v>
      </c>
      <c r="M26" s="18">
        <f t="shared" si="10"/>
        <v>7.38</v>
      </c>
      <c r="N26" s="18">
        <f t="shared" si="10"/>
        <v>7.14</v>
      </c>
      <c r="O26" s="18">
        <f t="shared" si="11"/>
        <v>6.8999999999999995</v>
      </c>
      <c r="P26" s="18">
        <f t="shared" si="11"/>
        <v>6.7799999999999994</v>
      </c>
      <c r="Q26" s="18">
        <f t="shared" si="11"/>
        <v>6.6599999999999993</v>
      </c>
      <c r="R26" s="18">
        <f t="shared" si="11"/>
        <v>6.5399999999999991</v>
      </c>
      <c r="S26" s="18">
        <f t="shared" si="11"/>
        <v>6.419999999999999</v>
      </c>
      <c r="T26" s="18">
        <f t="shared" si="11"/>
        <v>6.3000000000000007</v>
      </c>
      <c r="U26" s="18">
        <f t="shared" si="11"/>
        <v>6.18</v>
      </c>
      <c r="V26" s="18">
        <f t="shared" si="11"/>
        <v>6.0600000000000005</v>
      </c>
      <c r="W26" s="18">
        <f t="shared" si="11"/>
        <v>5.9399999999999995</v>
      </c>
      <c r="X26" s="18">
        <f t="shared" si="11"/>
        <v>5.82</v>
      </c>
      <c r="Y26" s="18">
        <f t="shared" si="12"/>
        <v>5.6999999999999993</v>
      </c>
      <c r="Z26" s="18">
        <f t="shared" si="12"/>
        <v>5.64</v>
      </c>
      <c r="AA26" s="18">
        <f t="shared" si="12"/>
        <v>5.58</v>
      </c>
      <c r="AB26" s="18">
        <f t="shared" si="12"/>
        <v>5.52</v>
      </c>
      <c r="AC26" s="18">
        <f t="shared" si="12"/>
        <v>5.4599999999999991</v>
      </c>
      <c r="AD26" s="18">
        <f t="shared" si="12"/>
        <v>5.4</v>
      </c>
    </row>
    <row r="27" spans="1:30" x14ac:dyDescent="0.55000000000000004">
      <c r="B27" s="12">
        <v>2</v>
      </c>
      <c r="C27" t="s">
        <v>13</v>
      </c>
      <c r="D27" s="9">
        <v>3.2</v>
      </c>
      <c r="E27" s="10">
        <f t="shared" ref="E27:T35" si="13">$D27*E$2</f>
        <v>9.9200000000000017</v>
      </c>
      <c r="F27" s="10">
        <f t="shared" si="13"/>
        <v>9.6640000000000015</v>
      </c>
      <c r="G27" s="10">
        <f t="shared" si="13"/>
        <v>9.4079999999999995</v>
      </c>
      <c r="H27" s="10">
        <f t="shared" si="13"/>
        <v>9.1519999999999992</v>
      </c>
      <c r="I27" s="10">
        <f t="shared" si="13"/>
        <v>8.895999999999999</v>
      </c>
      <c r="J27" s="10">
        <f t="shared" si="13"/>
        <v>8.64</v>
      </c>
      <c r="K27" s="10">
        <f t="shared" si="13"/>
        <v>8.3840000000000003</v>
      </c>
      <c r="L27" s="10">
        <f t="shared" si="13"/>
        <v>8.1280000000000001</v>
      </c>
      <c r="M27" s="10">
        <f t="shared" si="13"/>
        <v>7.8719999999999999</v>
      </c>
      <c r="N27" s="10">
        <f t="shared" si="13"/>
        <v>7.6159999999999997</v>
      </c>
      <c r="O27" s="10">
        <f t="shared" si="13"/>
        <v>7.3599999999999994</v>
      </c>
      <c r="P27" s="10">
        <f t="shared" si="13"/>
        <v>7.2319999999999993</v>
      </c>
      <c r="Q27" s="10">
        <f t="shared" si="13"/>
        <v>7.1039999999999992</v>
      </c>
      <c r="R27" s="10">
        <f t="shared" si="13"/>
        <v>6.9759999999999991</v>
      </c>
      <c r="S27" s="10">
        <f t="shared" si="13"/>
        <v>6.847999999999999</v>
      </c>
      <c r="T27" s="10">
        <f t="shared" si="13"/>
        <v>6.7200000000000006</v>
      </c>
      <c r="U27" s="10">
        <f t="shared" ref="U27:AD35" si="14">$D27*U$2</f>
        <v>6.5920000000000005</v>
      </c>
      <c r="V27" s="10">
        <f t="shared" si="14"/>
        <v>6.4640000000000004</v>
      </c>
      <c r="W27" s="10">
        <f t="shared" si="14"/>
        <v>6.3360000000000003</v>
      </c>
      <c r="X27" s="10">
        <f t="shared" si="14"/>
        <v>6.2080000000000002</v>
      </c>
      <c r="Y27" s="10">
        <f t="shared" si="14"/>
        <v>6.08</v>
      </c>
      <c r="Z27" s="10">
        <f t="shared" si="14"/>
        <v>6.016</v>
      </c>
      <c r="AA27" s="10">
        <f t="shared" si="14"/>
        <v>5.952</v>
      </c>
      <c r="AB27" s="10">
        <f t="shared" si="14"/>
        <v>5.8879999999999999</v>
      </c>
      <c r="AC27" s="10">
        <f t="shared" si="14"/>
        <v>5.8239999999999998</v>
      </c>
      <c r="AD27" s="10">
        <f t="shared" si="14"/>
        <v>5.7600000000000007</v>
      </c>
    </row>
    <row r="28" spans="1:30" x14ac:dyDescent="0.55000000000000004">
      <c r="B28" s="12">
        <v>4</v>
      </c>
      <c r="C28" t="s">
        <v>14</v>
      </c>
      <c r="D28" s="9">
        <v>8</v>
      </c>
      <c r="E28" s="10">
        <f t="shared" si="13"/>
        <v>24.8</v>
      </c>
      <c r="F28" s="10">
        <f t="shared" si="13"/>
        <v>24.16</v>
      </c>
      <c r="G28" s="10">
        <f t="shared" si="13"/>
        <v>23.52</v>
      </c>
      <c r="H28" s="10">
        <f t="shared" si="13"/>
        <v>22.88</v>
      </c>
      <c r="I28" s="10">
        <f t="shared" si="13"/>
        <v>22.24</v>
      </c>
      <c r="J28" s="10">
        <f t="shared" si="13"/>
        <v>21.6</v>
      </c>
      <c r="K28" s="10">
        <f t="shared" si="13"/>
        <v>20.96</v>
      </c>
      <c r="L28" s="10">
        <f t="shared" si="13"/>
        <v>20.32</v>
      </c>
      <c r="M28" s="10">
        <f t="shared" si="13"/>
        <v>19.68</v>
      </c>
      <c r="N28" s="10">
        <f t="shared" si="13"/>
        <v>19.04</v>
      </c>
      <c r="O28" s="10">
        <f t="shared" si="13"/>
        <v>18.399999999999999</v>
      </c>
      <c r="P28" s="10">
        <f t="shared" si="13"/>
        <v>18.079999999999998</v>
      </c>
      <c r="Q28" s="10">
        <f t="shared" si="13"/>
        <v>17.759999999999998</v>
      </c>
      <c r="R28" s="10">
        <f t="shared" si="13"/>
        <v>17.439999999999998</v>
      </c>
      <c r="S28" s="10">
        <f t="shared" si="13"/>
        <v>17.119999999999997</v>
      </c>
      <c r="T28" s="10">
        <f t="shared" si="13"/>
        <v>16.8</v>
      </c>
      <c r="U28" s="10">
        <f t="shared" si="14"/>
        <v>16.48</v>
      </c>
      <c r="V28" s="10">
        <f t="shared" si="14"/>
        <v>16.16</v>
      </c>
      <c r="W28" s="10">
        <f t="shared" si="14"/>
        <v>15.84</v>
      </c>
      <c r="X28" s="10">
        <f t="shared" si="14"/>
        <v>15.52</v>
      </c>
      <c r="Y28" s="10">
        <f t="shared" si="14"/>
        <v>15.2</v>
      </c>
      <c r="Z28" s="10">
        <f t="shared" si="14"/>
        <v>15.04</v>
      </c>
      <c r="AA28" s="10">
        <f t="shared" si="14"/>
        <v>14.879999999999999</v>
      </c>
      <c r="AB28" s="10">
        <f t="shared" si="14"/>
        <v>14.719999999999999</v>
      </c>
      <c r="AC28" s="10">
        <f t="shared" si="14"/>
        <v>14.559999999999999</v>
      </c>
      <c r="AD28" s="10">
        <f t="shared" si="14"/>
        <v>14.4</v>
      </c>
    </row>
    <row r="29" spans="1:30" x14ac:dyDescent="0.55000000000000004">
      <c r="B29" s="12">
        <v>2</v>
      </c>
      <c r="C29" t="s">
        <v>23</v>
      </c>
      <c r="D29" s="9">
        <v>1.3</v>
      </c>
      <c r="E29" s="10">
        <f t="shared" ref="E29:N30" si="15">$D29*E$2</f>
        <v>4.03</v>
      </c>
      <c r="F29" s="10">
        <f t="shared" si="15"/>
        <v>3.9260000000000002</v>
      </c>
      <c r="G29" s="10">
        <f t="shared" si="15"/>
        <v>3.8220000000000001</v>
      </c>
      <c r="H29" s="10">
        <f t="shared" si="15"/>
        <v>3.718</v>
      </c>
      <c r="I29" s="10">
        <f t="shared" si="15"/>
        <v>3.6139999999999999</v>
      </c>
      <c r="J29" s="10">
        <f t="shared" si="15"/>
        <v>3.5100000000000002</v>
      </c>
      <c r="K29" s="10">
        <f t="shared" si="15"/>
        <v>3.4060000000000001</v>
      </c>
      <c r="L29" s="10">
        <f t="shared" si="15"/>
        <v>3.302</v>
      </c>
      <c r="M29" s="10">
        <f t="shared" si="15"/>
        <v>3.198</v>
      </c>
      <c r="N29" s="10">
        <f t="shared" si="15"/>
        <v>3.0939999999999999</v>
      </c>
      <c r="O29" s="10">
        <f t="shared" si="13"/>
        <v>2.9899999999999998</v>
      </c>
      <c r="P29" s="10">
        <f t="shared" si="13"/>
        <v>2.9379999999999997</v>
      </c>
      <c r="Q29" s="10">
        <f t="shared" si="13"/>
        <v>2.8859999999999997</v>
      </c>
      <c r="R29" s="10">
        <f t="shared" si="13"/>
        <v>2.8339999999999996</v>
      </c>
      <c r="S29" s="10">
        <f t="shared" si="13"/>
        <v>2.7819999999999996</v>
      </c>
      <c r="T29" s="10">
        <f t="shared" si="13"/>
        <v>2.7300000000000004</v>
      </c>
      <c r="U29" s="10">
        <f t="shared" si="14"/>
        <v>2.6780000000000004</v>
      </c>
      <c r="V29" s="10">
        <f t="shared" si="14"/>
        <v>2.6260000000000003</v>
      </c>
      <c r="W29" s="10">
        <f t="shared" si="14"/>
        <v>2.5739999999999998</v>
      </c>
      <c r="X29" s="10">
        <f t="shared" si="14"/>
        <v>2.5219999999999998</v>
      </c>
      <c r="Y29" s="10">
        <f t="shared" si="14"/>
        <v>2.4699999999999998</v>
      </c>
      <c r="Z29" s="10">
        <f t="shared" si="14"/>
        <v>2.444</v>
      </c>
      <c r="AA29" s="10">
        <f t="shared" si="14"/>
        <v>2.4179999999999997</v>
      </c>
      <c r="AB29" s="10">
        <f t="shared" si="14"/>
        <v>2.3919999999999999</v>
      </c>
      <c r="AC29" s="10">
        <f t="shared" si="14"/>
        <v>2.3659999999999997</v>
      </c>
      <c r="AD29" s="10">
        <f t="shared" si="14"/>
        <v>2.3400000000000003</v>
      </c>
    </row>
    <row r="30" spans="1:30" x14ac:dyDescent="0.55000000000000004">
      <c r="B30" s="12">
        <v>2</v>
      </c>
      <c r="C30" t="s">
        <v>24</v>
      </c>
      <c r="D30" s="9">
        <v>14</v>
      </c>
      <c r="E30" s="10">
        <f t="shared" si="15"/>
        <v>43.4</v>
      </c>
      <c r="F30" s="10">
        <f t="shared" si="15"/>
        <v>42.28</v>
      </c>
      <c r="G30" s="10">
        <f t="shared" si="15"/>
        <v>41.16</v>
      </c>
      <c r="H30" s="10">
        <f t="shared" si="15"/>
        <v>40.04</v>
      </c>
      <c r="I30" s="10">
        <f t="shared" si="15"/>
        <v>38.919999999999995</v>
      </c>
      <c r="J30" s="10">
        <f t="shared" si="15"/>
        <v>37.800000000000004</v>
      </c>
      <c r="K30" s="10">
        <f t="shared" si="15"/>
        <v>36.68</v>
      </c>
      <c r="L30" s="10">
        <f t="shared" si="15"/>
        <v>35.56</v>
      </c>
      <c r="M30" s="10">
        <f t="shared" si="15"/>
        <v>34.44</v>
      </c>
      <c r="N30" s="10">
        <f t="shared" si="15"/>
        <v>33.32</v>
      </c>
      <c r="O30" s="10">
        <f t="shared" si="13"/>
        <v>32.199999999999996</v>
      </c>
      <c r="P30" s="10">
        <f t="shared" si="13"/>
        <v>31.639999999999997</v>
      </c>
      <c r="Q30" s="10">
        <f t="shared" si="13"/>
        <v>31.08</v>
      </c>
      <c r="R30" s="10">
        <f t="shared" si="13"/>
        <v>30.519999999999996</v>
      </c>
      <c r="S30" s="10">
        <f t="shared" si="13"/>
        <v>29.959999999999994</v>
      </c>
      <c r="T30" s="10">
        <f t="shared" si="13"/>
        <v>29.400000000000002</v>
      </c>
      <c r="U30" s="10">
        <f t="shared" si="14"/>
        <v>28.84</v>
      </c>
      <c r="V30" s="10">
        <f t="shared" si="14"/>
        <v>28.28</v>
      </c>
      <c r="W30" s="10">
        <f t="shared" si="14"/>
        <v>27.72</v>
      </c>
      <c r="X30" s="10">
        <f t="shared" si="14"/>
        <v>27.16</v>
      </c>
      <c r="Y30" s="10">
        <f t="shared" si="14"/>
        <v>26.599999999999998</v>
      </c>
      <c r="Z30" s="10">
        <f t="shared" si="14"/>
        <v>26.32</v>
      </c>
      <c r="AA30" s="10">
        <f t="shared" si="14"/>
        <v>26.04</v>
      </c>
      <c r="AB30" s="10">
        <f t="shared" si="14"/>
        <v>25.759999999999998</v>
      </c>
      <c r="AC30" s="10">
        <f t="shared" si="14"/>
        <v>25.479999999999997</v>
      </c>
      <c r="AD30" s="10">
        <f t="shared" si="14"/>
        <v>25.2</v>
      </c>
    </row>
    <row r="31" spans="1:30" x14ac:dyDescent="0.55000000000000004">
      <c r="B31" s="12">
        <v>2</v>
      </c>
      <c r="C31" t="s">
        <v>15</v>
      </c>
      <c r="D31" s="9">
        <v>8</v>
      </c>
      <c r="E31" s="10">
        <f t="shared" si="13"/>
        <v>24.8</v>
      </c>
      <c r="F31" s="10">
        <f t="shared" si="13"/>
        <v>24.16</v>
      </c>
      <c r="G31" s="10">
        <f t="shared" si="13"/>
        <v>23.52</v>
      </c>
      <c r="H31" s="10">
        <f t="shared" si="13"/>
        <v>22.88</v>
      </c>
      <c r="I31" s="10">
        <f t="shared" si="13"/>
        <v>22.24</v>
      </c>
      <c r="J31" s="10">
        <f t="shared" si="13"/>
        <v>21.6</v>
      </c>
      <c r="K31" s="10">
        <f t="shared" si="13"/>
        <v>20.96</v>
      </c>
      <c r="L31" s="10">
        <f t="shared" si="13"/>
        <v>20.32</v>
      </c>
      <c r="M31" s="10">
        <f t="shared" si="13"/>
        <v>19.68</v>
      </c>
      <c r="N31" s="10">
        <f t="shared" si="13"/>
        <v>19.04</v>
      </c>
      <c r="O31" s="10">
        <f t="shared" si="13"/>
        <v>18.399999999999999</v>
      </c>
      <c r="P31" s="10">
        <f t="shared" si="13"/>
        <v>18.079999999999998</v>
      </c>
      <c r="Q31" s="10">
        <f t="shared" si="13"/>
        <v>17.759999999999998</v>
      </c>
      <c r="R31" s="10">
        <f t="shared" si="13"/>
        <v>17.439999999999998</v>
      </c>
      <c r="S31" s="10">
        <f t="shared" si="13"/>
        <v>17.119999999999997</v>
      </c>
      <c r="T31" s="10">
        <f t="shared" si="13"/>
        <v>16.8</v>
      </c>
      <c r="U31" s="10">
        <f t="shared" si="14"/>
        <v>16.48</v>
      </c>
      <c r="V31" s="10">
        <f t="shared" si="14"/>
        <v>16.16</v>
      </c>
      <c r="W31" s="10">
        <f t="shared" si="14"/>
        <v>15.84</v>
      </c>
      <c r="X31" s="10">
        <f t="shared" si="14"/>
        <v>15.52</v>
      </c>
      <c r="Y31" s="10">
        <f t="shared" si="14"/>
        <v>15.2</v>
      </c>
      <c r="Z31" s="10">
        <f t="shared" si="14"/>
        <v>15.04</v>
      </c>
      <c r="AA31" s="10">
        <f t="shared" si="14"/>
        <v>14.879999999999999</v>
      </c>
      <c r="AB31" s="10">
        <f t="shared" si="14"/>
        <v>14.719999999999999</v>
      </c>
      <c r="AC31" s="10">
        <f t="shared" si="14"/>
        <v>14.559999999999999</v>
      </c>
      <c r="AD31" s="10">
        <f t="shared" si="14"/>
        <v>14.4</v>
      </c>
    </row>
    <row r="32" spans="1:30" x14ac:dyDescent="0.55000000000000004">
      <c r="B32" s="12">
        <v>1</v>
      </c>
      <c r="C32" t="s">
        <v>51</v>
      </c>
      <c r="D32" s="9">
        <v>4.7</v>
      </c>
      <c r="E32" s="10">
        <f t="shared" si="13"/>
        <v>14.57</v>
      </c>
      <c r="F32" s="10">
        <f t="shared" si="13"/>
        <v>14.194000000000001</v>
      </c>
      <c r="G32" s="10">
        <f t="shared" si="13"/>
        <v>13.818</v>
      </c>
      <c r="H32" s="10">
        <f t="shared" si="13"/>
        <v>13.442</v>
      </c>
      <c r="I32" s="10">
        <f t="shared" si="13"/>
        <v>13.065999999999999</v>
      </c>
      <c r="J32" s="10">
        <f t="shared" si="13"/>
        <v>12.690000000000001</v>
      </c>
      <c r="K32" s="10">
        <f t="shared" si="13"/>
        <v>12.314000000000002</v>
      </c>
      <c r="L32" s="10">
        <f t="shared" si="13"/>
        <v>11.938000000000001</v>
      </c>
      <c r="M32" s="10">
        <f t="shared" si="13"/>
        <v>11.561999999999999</v>
      </c>
      <c r="N32" s="10">
        <f t="shared" si="13"/>
        <v>11.186</v>
      </c>
      <c r="O32" s="10">
        <f t="shared" si="13"/>
        <v>10.809999999999999</v>
      </c>
      <c r="P32" s="10">
        <f t="shared" si="13"/>
        <v>10.622</v>
      </c>
      <c r="Q32" s="10">
        <f t="shared" si="13"/>
        <v>10.433999999999999</v>
      </c>
      <c r="R32" s="10">
        <f t="shared" si="13"/>
        <v>10.245999999999999</v>
      </c>
      <c r="S32" s="10">
        <f t="shared" si="13"/>
        <v>10.057999999999998</v>
      </c>
      <c r="T32" s="10">
        <f t="shared" si="13"/>
        <v>9.870000000000001</v>
      </c>
      <c r="U32" s="10">
        <f t="shared" si="14"/>
        <v>9.6820000000000004</v>
      </c>
      <c r="V32" s="10">
        <f t="shared" si="14"/>
        <v>9.4939999999999998</v>
      </c>
      <c r="W32" s="10">
        <f t="shared" si="14"/>
        <v>9.3060000000000009</v>
      </c>
      <c r="X32" s="10">
        <f t="shared" si="14"/>
        <v>9.1180000000000003</v>
      </c>
      <c r="Y32" s="10">
        <f t="shared" si="14"/>
        <v>8.93</v>
      </c>
      <c r="Z32" s="10">
        <f t="shared" si="14"/>
        <v>8.8360000000000003</v>
      </c>
      <c r="AA32" s="10">
        <f t="shared" si="14"/>
        <v>8.7419999999999991</v>
      </c>
      <c r="AB32" s="10">
        <f t="shared" si="14"/>
        <v>8.6479999999999997</v>
      </c>
      <c r="AC32" s="10">
        <f t="shared" si="14"/>
        <v>8.5540000000000003</v>
      </c>
      <c r="AD32" s="10">
        <f t="shared" si="14"/>
        <v>8.4600000000000009</v>
      </c>
    </row>
    <row r="33" spans="1:30" x14ac:dyDescent="0.55000000000000004">
      <c r="A33" s="16" t="s">
        <v>61</v>
      </c>
      <c r="B33" s="12">
        <v>1</v>
      </c>
      <c r="C33" t="s">
        <v>54</v>
      </c>
      <c r="D33" s="9">
        <v>5</v>
      </c>
      <c r="E33" s="10">
        <f t="shared" si="13"/>
        <v>15.5</v>
      </c>
      <c r="F33" s="10">
        <f t="shared" si="13"/>
        <v>15.1</v>
      </c>
      <c r="G33" s="10">
        <f t="shared" si="13"/>
        <v>14.7</v>
      </c>
      <c r="H33" s="10">
        <f t="shared" si="13"/>
        <v>14.299999999999999</v>
      </c>
      <c r="I33" s="10">
        <f t="shared" si="13"/>
        <v>13.899999999999999</v>
      </c>
      <c r="J33" s="10">
        <f t="shared" si="13"/>
        <v>13.5</v>
      </c>
      <c r="K33" s="10">
        <f t="shared" si="13"/>
        <v>13.100000000000001</v>
      </c>
      <c r="L33" s="10">
        <f t="shared" si="13"/>
        <v>12.7</v>
      </c>
      <c r="M33" s="10">
        <f t="shared" si="13"/>
        <v>12.3</v>
      </c>
      <c r="N33" s="10">
        <f t="shared" si="13"/>
        <v>11.899999999999999</v>
      </c>
      <c r="O33" s="10">
        <f t="shared" si="13"/>
        <v>11.5</v>
      </c>
      <c r="P33" s="10">
        <f t="shared" si="13"/>
        <v>11.299999999999999</v>
      </c>
      <c r="Q33" s="10">
        <f t="shared" si="13"/>
        <v>11.099999999999998</v>
      </c>
      <c r="R33" s="10">
        <f t="shared" si="13"/>
        <v>10.899999999999999</v>
      </c>
      <c r="S33" s="10">
        <f t="shared" si="13"/>
        <v>10.7</v>
      </c>
      <c r="T33" s="10">
        <f t="shared" si="13"/>
        <v>10.5</v>
      </c>
      <c r="U33" s="10">
        <f t="shared" si="14"/>
        <v>10.3</v>
      </c>
      <c r="V33" s="10">
        <f t="shared" si="14"/>
        <v>10.1</v>
      </c>
      <c r="W33" s="10">
        <f t="shared" si="14"/>
        <v>9.9</v>
      </c>
      <c r="X33" s="10">
        <f t="shared" si="14"/>
        <v>9.6999999999999993</v>
      </c>
      <c r="Y33" s="10">
        <f t="shared" si="14"/>
        <v>9.5</v>
      </c>
      <c r="Z33" s="10">
        <f t="shared" si="14"/>
        <v>9.3999999999999986</v>
      </c>
      <c r="AA33" s="10">
        <f t="shared" si="14"/>
        <v>9.2999999999999989</v>
      </c>
      <c r="AB33" s="10">
        <f t="shared" si="14"/>
        <v>9.1999999999999993</v>
      </c>
      <c r="AC33" s="10">
        <f t="shared" si="14"/>
        <v>9.1</v>
      </c>
      <c r="AD33" s="10">
        <f t="shared" si="14"/>
        <v>9</v>
      </c>
    </row>
    <row r="34" spans="1:30" x14ac:dyDescent="0.55000000000000004">
      <c r="B34" s="12">
        <v>1</v>
      </c>
      <c r="C34" t="s">
        <v>55</v>
      </c>
      <c r="D34" s="9">
        <v>5.5</v>
      </c>
      <c r="E34" s="10">
        <f t="shared" si="13"/>
        <v>17.05</v>
      </c>
      <c r="F34" s="10">
        <f t="shared" si="13"/>
        <v>16.61</v>
      </c>
      <c r="G34" s="10">
        <f t="shared" si="13"/>
        <v>16.169999999999998</v>
      </c>
      <c r="H34" s="10">
        <f t="shared" si="13"/>
        <v>15.729999999999999</v>
      </c>
      <c r="I34" s="10">
        <f t="shared" si="13"/>
        <v>15.29</v>
      </c>
      <c r="J34" s="10">
        <f t="shared" si="13"/>
        <v>14.850000000000001</v>
      </c>
      <c r="K34" s="10">
        <f t="shared" si="13"/>
        <v>14.41</v>
      </c>
      <c r="L34" s="10">
        <f t="shared" si="13"/>
        <v>13.97</v>
      </c>
      <c r="M34" s="10">
        <f t="shared" si="13"/>
        <v>13.53</v>
      </c>
      <c r="N34" s="10">
        <f t="shared" si="13"/>
        <v>13.09</v>
      </c>
      <c r="O34" s="10">
        <f t="shared" si="13"/>
        <v>12.649999999999999</v>
      </c>
      <c r="P34" s="10">
        <f t="shared" si="13"/>
        <v>12.43</v>
      </c>
      <c r="Q34" s="10">
        <f t="shared" si="13"/>
        <v>12.209999999999999</v>
      </c>
      <c r="R34" s="10">
        <f t="shared" si="13"/>
        <v>11.989999999999998</v>
      </c>
      <c r="S34" s="10">
        <f t="shared" si="13"/>
        <v>11.769999999999998</v>
      </c>
      <c r="T34" s="10">
        <f t="shared" si="13"/>
        <v>11.55</v>
      </c>
      <c r="U34" s="10">
        <f t="shared" si="14"/>
        <v>11.33</v>
      </c>
      <c r="V34" s="10">
        <f t="shared" si="14"/>
        <v>11.11</v>
      </c>
      <c r="W34" s="10">
        <f t="shared" si="14"/>
        <v>10.89</v>
      </c>
      <c r="X34" s="10">
        <f t="shared" si="14"/>
        <v>10.67</v>
      </c>
      <c r="Y34" s="10">
        <f t="shared" si="14"/>
        <v>10.45</v>
      </c>
      <c r="Z34" s="10">
        <f t="shared" si="14"/>
        <v>10.34</v>
      </c>
      <c r="AA34" s="10">
        <f t="shared" si="14"/>
        <v>10.229999999999999</v>
      </c>
      <c r="AB34" s="10">
        <f t="shared" si="14"/>
        <v>10.119999999999999</v>
      </c>
      <c r="AC34" s="10">
        <f t="shared" si="14"/>
        <v>10.01</v>
      </c>
      <c r="AD34" s="10">
        <f t="shared" si="14"/>
        <v>9.9</v>
      </c>
    </row>
    <row r="35" spans="1:30" x14ac:dyDescent="0.55000000000000004">
      <c r="A35" s="16" t="s">
        <v>50</v>
      </c>
      <c r="B35" s="12">
        <v>1</v>
      </c>
      <c r="C35" t="s">
        <v>47</v>
      </c>
      <c r="D35" s="9">
        <v>6.0000000000000002E-5</v>
      </c>
      <c r="E35" s="10">
        <f t="shared" si="13"/>
        <v>1.8600000000000002E-4</v>
      </c>
      <c r="F35" s="10">
        <f t="shared" si="13"/>
        <v>1.8120000000000001E-4</v>
      </c>
      <c r="G35" s="10">
        <f t="shared" si="13"/>
        <v>1.7640000000000001E-4</v>
      </c>
      <c r="H35" s="10">
        <f t="shared" si="13"/>
        <v>1.716E-4</v>
      </c>
      <c r="I35" s="10">
        <f t="shared" si="13"/>
        <v>1.6679999999999999E-4</v>
      </c>
      <c r="J35" s="10">
        <f t="shared" si="13"/>
        <v>1.6200000000000001E-4</v>
      </c>
      <c r="K35" s="10">
        <f t="shared" si="13"/>
        <v>1.572E-4</v>
      </c>
      <c r="L35" s="10">
        <f t="shared" si="13"/>
        <v>1.5240000000000002E-4</v>
      </c>
      <c r="M35" s="10">
        <f t="shared" si="13"/>
        <v>1.4760000000000001E-4</v>
      </c>
      <c r="N35" s="10">
        <f t="shared" si="13"/>
        <v>1.428E-4</v>
      </c>
      <c r="O35" s="10">
        <f t="shared" si="13"/>
        <v>1.3799999999999999E-4</v>
      </c>
      <c r="P35" s="10">
        <f t="shared" si="13"/>
        <v>1.3559999999999999E-4</v>
      </c>
      <c r="Q35" s="10">
        <f t="shared" si="13"/>
        <v>1.3319999999999999E-4</v>
      </c>
      <c r="R35" s="10">
        <f t="shared" si="13"/>
        <v>1.3079999999999998E-4</v>
      </c>
      <c r="S35" s="10">
        <f t="shared" si="13"/>
        <v>1.2839999999999998E-4</v>
      </c>
      <c r="T35" s="10">
        <f t="shared" si="13"/>
        <v>1.26E-4</v>
      </c>
      <c r="U35" s="10">
        <f t="shared" si="14"/>
        <v>1.236E-4</v>
      </c>
      <c r="V35" s="10">
        <f t="shared" si="14"/>
        <v>1.2120000000000001E-4</v>
      </c>
      <c r="W35" s="10">
        <f t="shared" si="14"/>
        <v>1.188E-4</v>
      </c>
      <c r="X35" s="10">
        <f t="shared" si="14"/>
        <v>1.164E-4</v>
      </c>
      <c r="Y35" s="10">
        <f t="shared" si="14"/>
        <v>1.1399999999999999E-4</v>
      </c>
      <c r="Z35" s="10">
        <f t="shared" si="14"/>
        <v>1.1279999999999999E-4</v>
      </c>
      <c r="AA35" s="10">
        <f t="shared" si="14"/>
        <v>1.1159999999999999E-4</v>
      </c>
      <c r="AB35" s="10">
        <f t="shared" si="14"/>
        <v>1.104E-4</v>
      </c>
      <c r="AC35" s="10">
        <f t="shared" si="14"/>
        <v>1.092E-4</v>
      </c>
      <c r="AD35" s="10">
        <f t="shared" si="14"/>
        <v>1.0800000000000001E-4</v>
      </c>
    </row>
  </sheetData>
  <hyperlinks>
    <hyperlink ref="A35" r:id="rId1" xr:uid="{5AD3E8AB-2697-4378-BD54-4D293C4A16C3}"/>
    <hyperlink ref="A22" r:id="rId2" xr:uid="{ECF1D8EE-E024-4E9C-B76E-AE69951A9E5B}"/>
    <hyperlink ref="A21" r:id="rId3" xr:uid="{A7931B7C-6C38-4298-B6BE-7904303B2353}"/>
    <hyperlink ref="A18" r:id="rId4" xr:uid="{CD945A5C-7804-463C-8CF2-F9970668BE7F}"/>
    <hyperlink ref="A33" r:id="rId5" xr:uid="{B3856FF3-A037-42E4-A1D7-E93EDE0E75E0}"/>
    <hyperlink ref="A17" r:id="rId6" xr:uid="{96A4252A-878C-48F0-A541-0AF7354E21DF}"/>
  </hyperlinks>
  <pageMargins left="0.7" right="0.7" top="0.75" bottom="0.75" header="0.3" footer="0.3"/>
  <pageSetup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1B916-F6DF-4C24-A1FE-5662026E839C}">
  <dimension ref="A1:AP125"/>
  <sheetViews>
    <sheetView topLeftCell="O19" zoomScale="90" zoomScaleNormal="90" workbookViewId="0">
      <selection activeCell="AG31" sqref="AG31"/>
    </sheetView>
  </sheetViews>
  <sheetFormatPr defaultRowHeight="14.4" x14ac:dyDescent="0.55000000000000004"/>
  <cols>
    <col min="1" max="1" width="17.3125" customWidth="1"/>
    <col min="2" max="2" width="9.47265625" bestFit="1" customWidth="1"/>
    <col min="3" max="3" width="9.20703125" customWidth="1"/>
    <col min="15" max="15" width="9.47265625" bestFit="1" customWidth="1"/>
  </cols>
  <sheetData>
    <row r="1" spans="1:42" x14ac:dyDescent="0.55000000000000004">
      <c r="A1" s="4" t="s">
        <v>4</v>
      </c>
      <c r="B1" s="4"/>
      <c r="C1" s="4"/>
    </row>
    <row r="2" spans="1:42" x14ac:dyDescent="0.55000000000000004">
      <c r="A2" s="4" t="s">
        <v>57</v>
      </c>
      <c r="B2" s="4"/>
      <c r="C2" s="4"/>
    </row>
    <row r="3" spans="1:42" x14ac:dyDescent="0.55000000000000004">
      <c r="A3" s="4" t="s">
        <v>5</v>
      </c>
      <c r="B3" s="4"/>
      <c r="C3" s="4"/>
    </row>
    <row r="4" spans="1:42" x14ac:dyDescent="0.55000000000000004">
      <c r="A4" s="4" t="s">
        <v>6</v>
      </c>
      <c r="B4" s="4"/>
      <c r="C4" s="4"/>
    </row>
    <row r="5" spans="1:42" x14ac:dyDescent="0.55000000000000004">
      <c r="A5" s="4"/>
      <c r="B5" s="4"/>
      <c r="C5" s="4"/>
    </row>
    <row r="6" spans="1:42" x14ac:dyDescent="0.55000000000000004">
      <c r="A6" s="4" t="s">
        <v>7</v>
      </c>
      <c r="B6" s="4">
        <v>2010</v>
      </c>
      <c r="C6" s="4">
        <v>2011</v>
      </c>
      <c r="D6" s="4">
        <v>2012</v>
      </c>
      <c r="E6" s="4">
        <v>2013</v>
      </c>
      <c r="F6" s="4">
        <v>2014</v>
      </c>
      <c r="G6" s="4">
        <v>2015</v>
      </c>
      <c r="H6" s="4">
        <v>2016</v>
      </c>
      <c r="I6" s="4">
        <v>2017</v>
      </c>
      <c r="J6" s="4">
        <v>2018</v>
      </c>
      <c r="K6" s="4">
        <v>2019</v>
      </c>
      <c r="L6" s="4">
        <v>2020</v>
      </c>
      <c r="M6" s="4">
        <v>2021</v>
      </c>
      <c r="N6" s="4">
        <v>2022</v>
      </c>
      <c r="O6" s="4">
        <v>2023</v>
      </c>
      <c r="P6" s="4">
        <v>2024</v>
      </c>
      <c r="Q6" s="4">
        <v>2025</v>
      </c>
      <c r="R6" s="4">
        <v>2026</v>
      </c>
      <c r="S6" s="4">
        <v>2027</v>
      </c>
      <c r="T6" s="4">
        <v>2028</v>
      </c>
      <c r="U6" s="4">
        <v>2029</v>
      </c>
      <c r="V6" s="4">
        <v>2030</v>
      </c>
      <c r="W6" s="4">
        <v>2031</v>
      </c>
      <c r="X6" s="4">
        <v>2032</v>
      </c>
      <c r="Y6" s="4">
        <v>2033</v>
      </c>
      <c r="Z6" s="4">
        <v>2034</v>
      </c>
      <c r="AA6" s="4">
        <v>2035</v>
      </c>
      <c r="AB6" s="4">
        <v>2036</v>
      </c>
      <c r="AC6" s="4">
        <v>2037</v>
      </c>
      <c r="AD6" s="4">
        <v>2038</v>
      </c>
      <c r="AE6" s="4">
        <v>2039</v>
      </c>
      <c r="AF6" s="4">
        <v>2040</v>
      </c>
    </row>
    <row r="7" spans="1:42" x14ac:dyDescent="0.55000000000000004"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1:42" x14ac:dyDescent="0.55000000000000004">
      <c r="A8" t="s">
        <v>25</v>
      </c>
      <c r="B8" s="19">
        <v>8.5193281795505104E-4</v>
      </c>
      <c r="C8" s="19">
        <v>8.5193281795505104E-4</v>
      </c>
      <c r="D8" s="19">
        <v>8.5193281795505104E-4</v>
      </c>
      <c r="E8" s="19">
        <v>8.5193281795505104E-4</v>
      </c>
      <c r="F8" s="19">
        <v>8.5193281795505104E-4</v>
      </c>
      <c r="G8" s="19">
        <v>8.5193281795505104E-4</v>
      </c>
      <c r="H8" s="19">
        <v>8.5193281795505104E-4</v>
      </c>
      <c r="I8" s="19">
        <v>8.5193281795505104E-4</v>
      </c>
      <c r="J8" s="19">
        <v>8.5193281795505104E-4</v>
      </c>
      <c r="K8" s="19">
        <v>8.5193281795505104E-4</v>
      </c>
      <c r="L8" s="19">
        <v>8.5193281795505104E-4</v>
      </c>
      <c r="M8" s="19">
        <v>8.5193281795505104E-4</v>
      </c>
      <c r="N8" s="19">
        <v>8.5193281795505104E-4</v>
      </c>
      <c r="O8" s="19">
        <f>[1]CSP!B$19*[1]CSP!$C$36/1000</f>
        <v>1.5649003003003004</v>
      </c>
      <c r="P8" s="19">
        <f>[1]CSP!C$19*[1]CSP!$C$36/1000</f>
        <v>2.4289448953696033</v>
      </c>
      <c r="Q8" s="19">
        <f>[1]CSP!D$19*[1]CSP!$C$36/1000</f>
        <v>3.7487201805648924</v>
      </c>
      <c r="R8" s="19">
        <f>[1]CSP!E$19*[1]CSP!$C$36/1000</f>
        <v>5.7359995273271496</v>
      </c>
      <c r="S8" s="19">
        <f>[1]CSP!F$19*[1]CSP!$C$36/1000</f>
        <v>8.6649236242784919</v>
      </c>
      <c r="T8" s="19">
        <f>[1]CSP!G$19*[1]CSP!$C$36/1000</f>
        <v>12.848088936423343</v>
      </c>
      <c r="U8" s="19">
        <f>[1]CSP!H$19*[1]CSP!$C$36/1000</f>
        <v>18.561982201844526</v>
      </c>
      <c r="V8" s="19">
        <f>[1]CSP!I$19*[1]CSP!$C$36/1000</f>
        <v>25.909014914120416</v>
      </c>
      <c r="W8" s="19">
        <f>[1]CSP!J$19*[1]CSP!$C$36/1000</f>
        <v>34.655330665735292</v>
      </c>
      <c r="X8" s="19">
        <f>[1]CSP!K$19*[1]CSP!$C$36/1000</f>
        <v>44.160942274743718</v>
      </c>
      <c r="Y8" s="19">
        <f>[1]CSP!L$19*[1]CSP!$C$36/1000</f>
        <v>53.521605852284971</v>
      </c>
      <c r="Z8" s="19">
        <f>[1]CSP!M$19*[1]CSP!$C$36/1000</f>
        <v>61.885859972509145</v>
      </c>
      <c r="AA8" s="19">
        <f>[1]CSP!N$19*[1]CSP!$C$36/1000</f>
        <v>68.735130643712466</v>
      </c>
      <c r="AB8" s="19">
        <f>[1]CSP!O$19*[1]CSP!$C$36/1000</f>
        <v>73.954072735080359</v>
      </c>
      <c r="AC8" s="19">
        <f>[1]CSP!P$19*[1]CSP!$C$36/1000</f>
        <v>77.716648576553851</v>
      </c>
      <c r="AD8" s="19">
        <f>[1]CSP!Q$19*[1]CSP!$C$36/1000</f>
        <v>80.322364917861066</v>
      </c>
      <c r="AE8" s="19">
        <f>[1]CSP!R$19*[1]CSP!$C$36/1000</f>
        <v>82.077062842433151</v>
      </c>
      <c r="AF8" s="19">
        <f>[1]CSP!S$19*[1]CSP!$C$36/1000</f>
        <v>83.236499876915772</v>
      </c>
      <c r="AG8" s="19"/>
      <c r="AH8" s="19"/>
      <c r="AI8" s="19"/>
      <c r="AJ8" s="19"/>
      <c r="AK8" s="19"/>
      <c r="AL8" s="19"/>
      <c r="AM8" s="19"/>
      <c r="AN8" s="19"/>
      <c r="AO8" s="19"/>
      <c r="AP8" s="19"/>
    </row>
    <row r="9" spans="1:42" x14ac:dyDescent="0.55000000000000004">
      <c r="A9" t="s">
        <v>34</v>
      </c>
      <c r="B9" s="19">
        <v>1.9795436408977549E-2</v>
      </c>
      <c r="C9" s="19">
        <v>1.9795436408977549E-2</v>
      </c>
      <c r="D9" s="19">
        <v>1.9795436408977549E-2</v>
      </c>
      <c r="E9" s="19">
        <v>1.9795436408977549E-2</v>
      </c>
      <c r="F9" s="19">
        <v>1.9795436408977549E-2</v>
      </c>
      <c r="G9" s="19">
        <v>1.9795436408977549E-2</v>
      </c>
      <c r="H9" s="19">
        <v>1.9795436408977549E-2</v>
      </c>
      <c r="I9" s="19">
        <v>1.9795436408977549E-2</v>
      </c>
      <c r="J9" s="19">
        <v>1.9795436408977549E-2</v>
      </c>
      <c r="K9" s="19">
        <v>1.9795436408977549E-2</v>
      </c>
      <c r="L9" s="19">
        <v>1.9795436408977549E-2</v>
      </c>
      <c r="M9" s="19">
        <v>1.9795436408977549E-2</v>
      </c>
      <c r="N9" s="19">
        <v>1.9795436408977549E-2</v>
      </c>
      <c r="O9" s="19">
        <f>[1]CSP!B$18*[1]CSP!$C$36/1000</f>
        <v>4.9792282282282283</v>
      </c>
      <c r="P9" s="19">
        <f>[1]CSP!C$18*[1]CSP!$C$36/1000</f>
        <v>7.665810526557518</v>
      </c>
      <c r="Q9" s="19">
        <f>[1]CSP!D$18*[1]CSP!$C$36/1000</f>
        <v>11.686352225064368</v>
      </c>
      <c r="R9" s="19">
        <f>[1]CSP!E$18*[1]CSP!$C$36/1000</f>
        <v>17.558183273339004</v>
      </c>
      <c r="S9" s="19">
        <f>[1]CSP!F$18*[1]CSP!$C$36/1000</f>
        <v>25.835201612465749</v>
      </c>
      <c r="T9" s="19">
        <f>[1]CSP!G$18*[1]CSP!$C$36/1000</f>
        <v>36.938100371763433</v>
      </c>
      <c r="U9" s="19">
        <f>[1]CSP!H$18*[1]CSP!$C$36/1000</f>
        <v>50.880758769385281</v>
      </c>
      <c r="V9" s="19">
        <f>[1]CSP!I$18*[1]CSP!$C$36/1000</f>
        <v>67.008248761911901</v>
      </c>
      <c r="W9" s="19">
        <f>[1]CSP!J$18*[1]CSP!$C$36/1000</f>
        <v>83.98146437404003</v>
      </c>
      <c r="X9" s="19">
        <f>[1]CSP!K$18*[1]CSP!$C$36/1000</f>
        <v>100.15815408328135</v>
      </c>
      <c r="Y9" s="19">
        <f>[1]CSP!L$18*[1]CSP!$C$36/1000</f>
        <v>114.18215496770819</v>
      </c>
      <c r="Z9" s="19">
        <f>[1]CSP!M$18*[1]CSP!$C$36/1000</f>
        <v>125.37566665424526</v>
      </c>
      <c r="AA9" s="19">
        <f>[1]CSP!N$18*[1]CSP!$C$36/1000</f>
        <v>133.7351856682487</v>
      </c>
      <c r="AB9" s="19">
        <f>[1]CSP!O$18*[1]CSP!$C$36/1000</f>
        <v>139.67330509434299</v>
      </c>
      <c r="AC9" s="19">
        <f>[1]CSP!P$18*[1]CSP!$C$36/1000</f>
        <v>143.74295735513979</v>
      </c>
      <c r="AD9" s="19">
        <f>[1]CSP!Q$18*[1]CSP!$C$36/1000</f>
        <v>146.46404416118466</v>
      </c>
      <c r="AE9" s="19">
        <f>[1]CSP!R$18*[1]CSP!$C$36/1000</f>
        <v>148.25353033764236</v>
      </c>
      <c r="AF9" s="19">
        <f>[1]CSP!S$18*[1]CSP!$C$36/1000</f>
        <v>149.41756648869526</v>
      </c>
      <c r="AG9" s="19">
        <f t="array" ref="AG9">SUM(AF8:AF16)</f>
        <v>468.48361337499961</v>
      </c>
      <c r="AH9" s="19"/>
      <c r="AI9" s="19"/>
      <c r="AJ9" s="19"/>
      <c r="AK9" s="19"/>
      <c r="AL9" s="19"/>
      <c r="AM9" s="19"/>
      <c r="AN9" s="19"/>
      <c r="AO9" s="19"/>
      <c r="AP9" s="19"/>
    </row>
    <row r="10" spans="1:42" x14ac:dyDescent="0.55000000000000004">
      <c r="A10" t="s">
        <v>46</v>
      </c>
      <c r="B10" s="19">
        <v>3.8738939999999999E-2</v>
      </c>
      <c r="C10" s="19">
        <v>3.8738939999999999E-2</v>
      </c>
      <c r="D10" s="19">
        <v>3.8738939999999999E-2</v>
      </c>
      <c r="E10" s="19">
        <v>3.8738939999999999E-2</v>
      </c>
      <c r="F10" s="19">
        <v>3.8738939999999999E-2</v>
      </c>
      <c r="G10" s="19">
        <v>3.8738939999999999E-2</v>
      </c>
      <c r="H10" s="19">
        <v>3.8738939999999999E-2</v>
      </c>
      <c r="I10" s="19">
        <v>3.8738939999999999E-2</v>
      </c>
      <c r="J10" s="19">
        <v>3.8738939999999999E-2</v>
      </c>
      <c r="K10" s="19">
        <v>3.8738939999999999E-2</v>
      </c>
      <c r="L10" s="19">
        <v>3.8738939999999999E-2</v>
      </c>
      <c r="M10" s="19">
        <v>3.8738939999999999E-2</v>
      </c>
      <c r="N10" s="19">
        <v>3.8738939999999999E-2</v>
      </c>
      <c r="O10" s="19">
        <f>[1]CSP!B$20*[1]CSP!$D$36/1000</f>
        <v>3.68472</v>
      </c>
      <c r="P10" s="19">
        <f>[1]CSP!C$20*[1]CSP!$D$36/1000</f>
        <v>5.7138463064795291</v>
      </c>
      <c r="Q10" s="19">
        <f>[1]CSP!D$20*[1]CSP!$D$36/1000</f>
        <v>8.8058867809041637</v>
      </c>
      <c r="R10" s="19">
        <f>[1]CSP!E$20*[1]CSP!$D$36/1000</f>
        <v>13.445162017222387</v>
      </c>
      <c r="S10" s="19">
        <f>[1]CSP!F$20*[1]CSP!$D$36/1000</f>
        <v>20.246502958517524</v>
      </c>
      <c r="T10" s="19">
        <f>[1]CSP!G$20*[1]CSP!$D$36/1000</f>
        <v>29.88630820721098</v>
      </c>
      <c r="U10" s="19">
        <f>[1]CSP!H$20*[1]CSP!$D$36/1000</f>
        <v>42.914742752375396</v>
      </c>
      <c r="V10" s="19">
        <f>[1]CSP!I$20*[1]CSP!$D$36/1000</f>
        <v>59.435680100120408</v>
      </c>
      <c r="W10" s="19">
        <f>[1]CSP!J$20*[1]CSP!$D$36/1000</f>
        <v>78.77162846626274</v>
      </c>
      <c r="X10" s="19">
        <f>[1]CSP!K$20*[1]CSP!$D$36/1000</f>
        <v>99.388445832008912</v>
      </c>
      <c r="Y10" s="19">
        <f>[1]CSP!L$20*[1]CSP!$D$36/1000</f>
        <v>119.29749986303081</v>
      </c>
      <c r="Z10" s="19">
        <f>[1]CSP!M$20*[1]CSP!$D$36/1000</f>
        <v>136.76621841651314</v>
      </c>
      <c r="AA10" s="19">
        <f>[1]CSP!N$20*[1]CSP!$D$36/1000</f>
        <v>150.85083064372563</v>
      </c>
      <c r="AB10" s="19">
        <f>[1]CSP!O$20*[1]CSP!$D$36/1000</f>
        <v>161.45260601714367</v>
      </c>
      <c r="AC10" s="19">
        <f>[1]CSP!P$20*[1]CSP!$D$36/1000</f>
        <v>169.02711991993561</v>
      </c>
      <c r="AD10" s="19">
        <f>[1]CSP!Q$20*[1]CSP!$D$36/1000</f>
        <v>174.23934820433283</v>
      </c>
      <c r="AE10" s="19">
        <f>[1]CSP!R$20*[1]CSP!$D$36/1000</f>
        <v>177.73400924071464</v>
      </c>
      <c r="AF10" s="19">
        <f>[1]CSP!S$20*[1]CSP!$D$36/1000</f>
        <v>180.0364407589648</v>
      </c>
      <c r="AG10" s="19"/>
      <c r="AH10" s="19"/>
      <c r="AI10" s="19"/>
      <c r="AJ10" s="19"/>
      <c r="AK10" s="19"/>
      <c r="AL10" s="19"/>
      <c r="AM10" s="19"/>
      <c r="AN10" s="19"/>
      <c r="AO10" s="19"/>
      <c r="AP10" s="19"/>
    </row>
    <row r="11" spans="1:42" x14ac:dyDescent="0.55000000000000004">
      <c r="A11" t="s">
        <v>23</v>
      </c>
      <c r="B11" s="20">
        <f>[1]CSP!$B$24/1000</f>
        <v>361.73536589999998</v>
      </c>
      <c r="C11" s="20">
        <f>[1]CSP!$B$24/1000</f>
        <v>361.73536589999998</v>
      </c>
      <c r="D11" s="20">
        <f>[1]CSP!$B$24/1000</f>
        <v>361.73536589999998</v>
      </c>
      <c r="E11" s="20">
        <f>[1]CSP!$B$24/1000</f>
        <v>361.73536589999998</v>
      </c>
      <c r="F11" s="20">
        <f>[1]CSP!$B$24/1000</f>
        <v>361.73536589999998</v>
      </c>
      <c r="G11" s="20">
        <f>[1]CSP!$B$24/1000</f>
        <v>361.73536589999998</v>
      </c>
      <c r="H11" s="20">
        <f>[1]CSP!$B$24/1000</f>
        <v>361.73536589999998</v>
      </c>
      <c r="I11" s="20">
        <f>[1]CSP!$B$24/1000</f>
        <v>361.73536589999998</v>
      </c>
      <c r="J11" s="20">
        <f>[1]CSP!$B$24/1000</f>
        <v>361.73536589999998</v>
      </c>
      <c r="K11" s="20">
        <f>[1]CSP!$B$24/1000</f>
        <v>361.73536589999998</v>
      </c>
      <c r="L11" s="20">
        <f>[1]CSP!$B$24/1000</f>
        <v>361.73536589999998</v>
      </c>
      <c r="M11" s="20">
        <f>[1]CSP!$B$24/1000</f>
        <v>361.73536589999998</v>
      </c>
      <c r="N11" s="20">
        <f>[1]CSP!$B$24/1000</f>
        <v>361.73536589999998</v>
      </c>
      <c r="O11" s="20">
        <f>[1]CSP!B$25/1000</f>
        <v>349.98685070480474</v>
      </c>
      <c r="P11" s="20">
        <f>[1]CSP!C$25/1000</f>
        <v>349.99929371870741</v>
      </c>
      <c r="Q11" s="20">
        <f>[1]CSP!D$25/1000</f>
        <v>346.88653596389048</v>
      </c>
      <c r="R11" s="20">
        <f>[1]CSP!E$25/1000</f>
        <v>339.36455952189931</v>
      </c>
      <c r="S11" s="20">
        <f>[1]CSP!F$25/1000</f>
        <v>325.93437632098494</v>
      </c>
      <c r="T11" s="20">
        <f>[1]CSP!G$25/1000</f>
        <v>305.1720783051922</v>
      </c>
      <c r="U11" s="20">
        <f>[1]CSP!H$25/1000</f>
        <v>276.29378458255752</v>
      </c>
      <c r="V11" s="20">
        <f>[1]CSP!I$25/1000</f>
        <v>239.88769142510719</v>
      </c>
      <c r="W11" s="20">
        <f>[1]CSP!J$25/1000</f>
        <v>198.40388833399118</v>
      </c>
      <c r="X11" s="20">
        <f>[1]CSP!K$25/1000</f>
        <v>155.86359652297622</v>
      </c>
      <c r="Y11" s="20">
        <f>[1]CSP!L$25/1000</f>
        <v>116.66802458185109</v>
      </c>
      <c r="Z11" s="20">
        <f>[1]CSP!M$25/1000</f>
        <v>84.14936719072692</v>
      </c>
      <c r="AA11" s="20">
        <f>[1]CSP!N$25/1000</f>
        <v>59.76920120670885</v>
      </c>
      <c r="AB11" s="20">
        <f>[1]CSP!O$25/1000</f>
        <v>43.277745824629207</v>
      </c>
      <c r="AC11" s="20">
        <f>[1]CSP!P$25/1000</f>
        <v>33.422829543843804</v>
      </c>
      <c r="AD11" s="20">
        <f>[1]CSP!Q$25/1000</f>
        <v>28.651295242025924</v>
      </c>
      <c r="AE11" s="20">
        <f>[1]CSP!R$25/1000</f>
        <v>27.537131104750326</v>
      </c>
      <c r="AF11" s="20">
        <f>[1]CSP!S$25/1000</f>
        <v>28.947407476479885</v>
      </c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x14ac:dyDescent="0.55000000000000004">
      <c r="A12" t="s">
        <v>56</v>
      </c>
      <c r="B12" s="21">
        <v>0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19">
        <f>[1]CSP!B$21*[1]CSP!$E$36/1000</f>
        <v>1.5196666666666667</v>
      </c>
      <c r="P12" s="19">
        <f>[1]CSP!C$21*[1]CSP!$E$36/1000</f>
        <v>2.2067791278858762</v>
      </c>
      <c r="Q12" s="19">
        <f>[1]CSP!D$21*[1]CSP!$E$36/1000</f>
        <v>3.1664880995760125</v>
      </c>
      <c r="R12" s="19">
        <f>[1]CSP!E$21*[1]CSP!$E$36/1000</f>
        <v>4.4693875852120266</v>
      </c>
      <c r="S12" s="19">
        <f>[1]CSP!F$21*[1]CSP!$E$36/1000</f>
        <v>6.1715960837532036</v>
      </c>
      <c r="T12" s="19">
        <f>[1]CSP!G$21*[1]CSP!$E$36/1000</f>
        <v>8.28733345440995</v>
      </c>
      <c r="U12" s="19">
        <f>[1]CSP!H$21*[1]CSP!$E$36/1000</f>
        <v>10.759949643837157</v>
      </c>
      <c r="V12" s="19">
        <f>[1]CSP!I$21*[1]CSP!$E$36/1000</f>
        <v>13.449891423739906</v>
      </c>
      <c r="W12" s="19">
        <f>[1]CSP!J$21*[1]CSP!$E$36/1000</f>
        <v>16.157523459970541</v>
      </c>
      <c r="X12" s="19">
        <f>[1]CSP!K$21*[1]CSP!$E$36/1000</f>
        <v>18.678005261989561</v>
      </c>
      <c r="Y12" s="19">
        <f>[1]CSP!L$21*[1]CSP!$E$36/1000</f>
        <v>20.859167385124703</v>
      </c>
      <c r="Z12" s="19">
        <f>[1]CSP!M$21*[1]CSP!$E$36/1000</f>
        <v>22.63064909100525</v>
      </c>
      <c r="AA12" s="19">
        <f>[1]CSP!N$21*[1]CSP!$E$36/1000</f>
        <v>23.996721837604007</v>
      </c>
      <c r="AB12" s="19">
        <f>[1]CSP!O$21*[1]CSP!$E$36/1000</f>
        <v>25.008649003803495</v>
      </c>
      <c r="AC12" s="19">
        <f>[1]CSP!P$21*[1]CSP!$E$36/1000</f>
        <v>25.73613195452657</v>
      </c>
      <c r="AD12" s="19">
        <f>[1]CSP!Q$21*[1]CSP!$E$36/1000</f>
        <v>26.24794349959517</v>
      </c>
      <c r="AE12" s="19">
        <f>[1]CSP!R$21*[1]CSP!$E$36/1000</f>
        <v>26.602571174459158</v>
      </c>
      <c r="AF12" s="19">
        <f>[1]CSP!S$21*[1]CSP!$E$36/1000</f>
        <v>26.845698773943909</v>
      </c>
      <c r="AG12" s="21"/>
      <c r="AH12" s="21"/>
      <c r="AI12" s="21"/>
      <c r="AJ12" s="21"/>
      <c r="AK12" s="21"/>
      <c r="AL12" s="21"/>
      <c r="AM12" s="21"/>
      <c r="AN12" s="21"/>
      <c r="AO12" s="21"/>
      <c r="AP12" s="21"/>
    </row>
    <row r="13" spans="1:42" x14ac:dyDescent="0.55000000000000004">
      <c r="A13" t="s">
        <v>51</v>
      </c>
      <c r="B13" s="21">
        <v>0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spans="1:42" x14ac:dyDescent="0.55000000000000004">
      <c r="A14" t="s">
        <v>54</v>
      </c>
      <c r="B14" s="21">
        <v>0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</row>
    <row r="15" spans="1:42" x14ac:dyDescent="0.55000000000000004">
      <c r="A15" t="s">
        <v>55</v>
      </c>
      <c r="B15" s="21">
        <v>0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 s="21"/>
      <c r="AH15" s="21"/>
      <c r="AI15" s="21"/>
      <c r="AJ15" s="21"/>
      <c r="AK15" s="21"/>
      <c r="AL15" s="21"/>
      <c r="AM15" s="21"/>
      <c r="AN15" s="21"/>
      <c r="AO15" s="21"/>
      <c r="AP15" s="21"/>
    </row>
    <row r="16" spans="1:42" x14ac:dyDescent="0.55000000000000004">
      <c r="A16" t="s">
        <v>47</v>
      </c>
      <c r="B16" s="21">
        <v>0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spans="1:42" x14ac:dyDescent="0.55000000000000004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42" x14ac:dyDescent="0.55000000000000004"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42" x14ac:dyDescent="0.55000000000000004">
      <c r="A19" s="4" t="s">
        <v>60</v>
      </c>
    </row>
    <row r="20" spans="1:42" x14ac:dyDescent="0.55000000000000004">
      <c r="A20" s="4" t="s">
        <v>5</v>
      </c>
    </row>
    <row r="21" spans="1:42" x14ac:dyDescent="0.55000000000000004">
      <c r="A21" s="4" t="s">
        <v>6</v>
      </c>
    </row>
    <row r="22" spans="1:42" x14ac:dyDescent="0.55000000000000004">
      <c r="A22" s="4"/>
    </row>
    <row r="23" spans="1:42" x14ac:dyDescent="0.55000000000000004">
      <c r="A23" s="4" t="s">
        <v>7</v>
      </c>
      <c r="B23" s="4">
        <v>2010</v>
      </c>
      <c r="C23" s="4">
        <v>2011</v>
      </c>
      <c r="D23" s="4">
        <v>2012</v>
      </c>
      <c r="E23" s="4">
        <v>2013</v>
      </c>
      <c r="F23" s="4">
        <v>2014</v>
      </c>
      <c r="G23" s="4">
        <v>2015</v>
      </c>
      <c r="H23" s="4">
        <v>2016</v>
      </c>
      <c r="I23" s="4">
        <v>2017</v>
      </c>
      <c r="J23" s="4">
        <v>2018</v>
      </c>
      <c r="K23" s="4">
        <v>2019</v>
      </c>
      <c r="L23" s="4">
        <v>2020</v>
      </c>
      <c r="M23" s="4">
        <v>2021</v>
      </c>
      <c r="N23" s="4">
        <v>2022</v>
      </c>
      <c r="O23" s="4">
        <v>2023</v>
      </c>
      <c r="P23" s="4">
        <v>2024</v>
      </c>
      <c r="Q23" s="4">
        <v>2025</v>
      </c>
      <c r="R23" s="4">
        <v>2026</v>
      </c>
      <c r="S23" s="4">
        <v>2027</v>
      </c>
      <c r="T23" s="4">
        <v>2028</v>
      </c>
      <c r="U23" s="4">
        <v>2029</v>
      </c>
      <c r="V23" s="4">
        <v>2030</v>
      </c>
      <c r="W23" s="4">
        <v>2031</v>
      </c>
      <c r="X23" s="4">
        <v>2032</v>
      </c>
      <c r="Y23" s="4">
        <v>2033</v>
      </c>
      <c r="Z23" s="4">
        <v>2034</v>
      </c>
      <c r="AA23" s="4">
        <v>2035</v>
      </c>
      <c r="AB23" s="4">
        <v>2036</v>
      </c>
      <c r="AC23" s="4">
        <v>2037</v>
      </c>
      <c r="AD23" s="4">
        <v>2038</v>
      </c>
      <c r="AE23" s="4">
        <v>2039</v>
      </c>
      <c r="AF23" s="4">
        <v>2040</v>
      </c>
    </row>
    <row r="24" spans="1:42" x14ac:dyDescent="0.5500000000000000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1:42" x14ac:dyDescent="0.55000000000000004">
      <c r="A25" t="s">
        <v>25</v>
      </c>
      <c r="B25" s="19">
        <v>0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1.9795436408977549E-2</v>
      </c>
      <c r="M25" s="19">
        <v>1.9795436408977549E-2</v>
      </c>
      <c r="N25" s="19">
        <v>1.9795436408977549E-2</v>
      </c>
      <c r="O25" s="19">
        <f>[1]Hydrogen!B$21*[1]Hydrogen!$C$40/1000</f>
        <v>1.9853420924574212</v>
      </c>
      <c r="P25" s="19">
        <f>[1]Hydrogen!C$21*[1]Hydrogen!$C$40/1000</f>
        <v>3.081529564606432</v>
      </c>
      <c r="Q25" s="19">
        <f>[1]Hydrogen!D$21*[1]Hydrogen!$C$40/1000</f>
        <v>4.7558888996902029</v>
      </c>
      <c r="R25" s="19">
        <f>[1]Hydrogen!E$21*[1]Hydrogen!$C$40/1000</f>
        <v>7.2770906247082632</v>
      </c>
      <c r="S25" s="19">
        <f>[1]Hydrogen!F$21*[1]Hydrogen!$C$40/1000</f>
        <v>10.992928812083184</v>
      </c>
      <c r="T25" s="19">
        <f>[1]Hydrogen!G$21*[1]Hydrogen!$C$40/1000</f>
        <v>16.299985224760238</v>
      </c>
      <c r="U25" s="19">
        <f>[1]Hydrogen!H$21*[1]Hydrogen!$C$40/1000</f>
        <v>23.549030297774006</v>
      </c>
      <c r="V25" s="19">
        <f>[1]Hydrogen!I$21*[1]Hydrogen!$C$40/1000</f>
        <v>32.869990422546081</v>
      </c>
      <c r="W25" s="19">
        <f>[1]Hydrogen!J$21*[1]Hydrogen!$C$40/1000</f>
        <v>43.966178986298154</v>
      </c>
      <c r="X25" s="19">
        <f>[1]Hydrogen!K$21*[1]Hydrogen!$C$40/1000</f>
        <v>56.02566343926609</v>
      </c>
      <c r="Y25" s="19">
        <f>[1]Hydrogen!L$21*[1]Hydrogen!$C$40/1000</f>
        <v>67.901256670515053</v>
      </c>
      <c r="Z25" s="19">
        <f>[1]Hydrogen!M$21*[1]Hydrogen!$C$40/1000</f>
        <v>78.51273509741857</v>
      </c>
      <c r="AA25" s="19">
        <f>[1]Hydrogen!N$21*[1]Hydrogen!$C$40/1000</f>
        <v>87.202199444485672</v>
      </c>
      <c r="AB25" s="19">
        <f>[1]Hydrogen!O$21*[1]Hydrogen!$C$40/1000</f>
        <v>93.823314802506957</v>
      </c>
      <c r="AC25" s="19">
        <f>[1]Hydrogen!P$21*[1]Hydrogen!$C$40/1000</f>
        <v>98.596781963774191</v>
      </c>
      <c r="AD25" s="19">
        <f>[1]Hydrogen!Q$21*[1]Hydrogen!$C$40/1000</f>
        <v>101.90257616191487</v>
      </c>
      <c r="AE25" s="19">
        <f>[1]Hydrogen!R$21*[1]Hydrogen!$C$40/1000</f>
        <v>104.1287088098108</v>
      </c>
      <c r="AF25" s="19">
        <f>[1]Hydrogen!S$21*[1]Hydrogen!$C$40/1000</f>
        <v>105.59965181344536</v>
      </c>
      <c r="AG25" s="22"/>
      <c r="AH25" s="22"/>
      <c r="AI25" s="22"/>
      <c r="AJ25" s="22"/>
      <c r="AK25" s="22"/>
      <c r="AL25" s="22"/>
      <c r="AM25" s="22"/>
      <c r="AN25" s="22"/>
      <c r="AO25" s="22"/>
      <c r="AP25" s="22"/>
    </row>
    <row r="26" spans="1:42" x14ac:dyDescent="0.55000000000000004">
      <c r="A26" t="s">
        <v>34</v>
      </c>
      <c r="B26" s="19">
        <v>0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1.9795436408977549E-2</v>
      </c>
      <c r="M26" s="19">
        <v>1.9795436408977549E-2</v>
      </c>
      <c r="N26" s="19">
        <v>1.9795436408977549E-2</v>
      </c>
      <c r="O26" s="19">
        <f>[1]Hydrogen!B$20*[1]Hydrogen!$C$40/1000</f>
        <v>6.3169975669099756</v>
      </c>
      <c r="P26" s="19">
        <f>[1]Hydrogen!C$20*[1]Hydrogen!$C$40/1000</f>
        <v>9.3136645598520911</v>
      </c>
      <c r="Q26" s="19">
        <f>[1]Hydrogen!D$20*[1]Hydrogen!$C$40/1000</f>
        <v>13.656148378310105</v>
      </c>
      <c r="R26" s="19">
        <f>[1]Hydrogen!E$20*[1]Hydrogen!$C$40/1000</f>
        <v>19.864524032770479</v>
      </c>
      <c r="S26" s="19">
        <f>[1]Hydrogen!F$20*[1]Hydrogen!$C$40/1000</f>
        <v>28.571432616320699</v>
      </c>
      <c r="T26" s="19">
        <f>[1]Hydrogen!G$20*[1]Hydrogen!$C$40/1000</f>
        <v>40.458619419064284</v>
      </c>
      <c r="U26" s="19">
        <f>[1]Hydrogen!H$20*[1]Hydrogen!$C$40/1000</f>
        <v>56.105847075286185</v>
      </c>
      <c r="V26" s="19">
        <f>[1]Hydrogen!I$20*[1]Hydrogen!$C$40/1000</f>
        <v>75.741323247461068</v>
      </c>
      <c r="W26" s="19">
        <f>[1]Hydrogen!J$20*[1]Hydrogen!$C$40/1000</f>
        <v>98.955651678416544</v>
      </c>
      <c r="X26" s="19">
        <f>[1]Hydrogen!K$20*[1]Hydrogen!$C$40/1000</f>
        <v>124.542961814262</v>
      </c>
      <c r="Y26" s="19">
        <f>[1]Hydrogen!L$20*[1]Hydrogen!$C$40/1000</f>
        <v>150.65565566298446</v>
      </c>
      <c r="Z26" s="19">
        <f>[1]Hydrogen!M$20*[1]Hydrogen!$C$40/1000</f>
        <v>175.29203466701463</v>
      </c>
      <c r="AA26" s="19">
        <f>[1]Hydrogen!N$20*[1]Hydrogen!$C$40/1000</f>
        <v>196.87238253636346</v>
      </c>
      <c r="AB26" s="19">
        <f>[1]Hydrogen!O$20*[1]Hydrogen!$C$40/1000</f>
        <v>214.58033668061356</v>
      </c>
      <c r="AC26" s="19">
        <f>[1]Hydrogen!P$20*[1]Hydrogen!$C$40/1000</f>
        <v>228.34809357965025</v>
      </c>
      <c r="AD26" s="19">
        <f>[1]Hydrogen!Q$20*[1]Hydrogen!$C$40/1000</f>
        <v>238.61039665525988</v>
      </c>
      <c r="AE26" s="19">
        <f>[1]Hydrogen!R$20*[1]Hydrogen!$C$40/1000</f>
        <v>246.02184919836483</v>
      </c>
      <c r="AF26" s="19">
        <f>[1]Hydrogen!S$20*[1]Hydrogen!$C$40/1000</f>
        <v>251.25312538556216</v>
      </c>
      <c r="AG26" s="22">
        <f>SUM(AF25:AF33)</f>
        <v>472.23602416256711</v>
      </c>
      <c r="AH26" s="22"/>
      <c r="AI26" s="22"/>
      <c r="AJ26" s="22"/>
      <c r="AK26" s="22"/>
      <c r="AL26" s="22"/>
      <c r="AM26" s="22"/>
      <c r="AN26" s="22"/>
      <c r="AO26" s="22"/>
      <c r="AP26" s="22"/>
    </row>
    <row r="27" spans="1:42" x14ac:dyDescent="0.55000000000000004">
      <c r="A27" t="s">
        <v>46</v>
      </c>
      <c r="B27" s="19">
        <v>0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3.8738939999999999E-2</v>
      </c>
      <c r="M27" s="19">
        <v>3.8738939999999999E-2</v>
      </c>
      <c r="N27" s="19">
        <v>3.8738939999999999E-2</v>
      </c>
      <c r="O27" s="19">
        <f>[1]Hydrogen!B$22*[1]Hydrogen!$D$40/1000</f>
        <v>3.6589375</v>
      </c>
      <c r="P27" s="19">
        <f>[1]Hydrogen!C$22*[1]Hydrogen!$D$40/1000</f>
        <v>5.6382228070176614</v>
      </c>
      <c r="Q27" s="19">
        <f>[1]Hydrogen!D$22*[1]Hydrogen!$D$40/1000</f>
        <v>8.606948770916393</v>
      </c>
      <c r="R27" s="19">
        <f>[1]Hydrogen!E$22*[1]Hydrogen!$D$40/1000</f>
        <v>12.957082137045456</v>
      </c>
      <c r="S27" s="19">
        <f>[1]Hydrogen!F$22*[1]Hydrogen!$D$40/1000</f>
        <v>19.118374168030094</v>
      </c>
      <c r="T27" s="19">
        <f>[1]Hydrogen!G$22*[1]Hydrogen!$D$40/1000</f>
        <v>27.437470018718322</v>
      </c>
      <c r="U27" s="19">
        <f>[1]Hydrogen!H$22*[1]Hydrogen!$D$40/1000</f>
        <v>37.973375240857287</v>
      </c>
      <c r="V27" s="19">
        <f>[1]Hydrogen!I$22*[1]Hydrogen!$D$40/1000</f>
        <v>50.285689230474141</v>
      </c>
      <c r="W27" s="19">
        <f>[1]Hydrogen!J$22*[1]Hydrogen!$D$40/1000</f>
        <v>63.391313594777493</v>
      </c>
      <c r="X27" s="19">
        <f>[1]Hydrogen!K$22*[1]Hydrogen!$D$40/1000</f>
        <v>76.025248692030289</v>
      </c>
      <c r="Y27" s="19">
        <f>[1]Hydrogen!L$22*[1]Hydrogen!$D$40/1000</f>
        <v>87.093006768434705</v>
      </c>
      <c r="Z27" s="19">
        <f>[1]Hydrogen!M$22*[1]Hydrogen!$D$40/1000</f>
        <v>96.004735236933939</v>
      </c>
      <c r="AA27" s="19">
        <f>[1]Hydrogen!N$22*[1]Hydrogen!$D$40/1000</f>
        <v>102.70575541436419</v>
      </c>
      <c r="AB27" s="19">
        <f>[1]Hydrogen!O$22*[1]Hydrogen!$D$40/1000</f>
        <v>107.48965924587316</v>
      </c>
      <c r="AC27" s="19">
        <f>[1]Hydrogen!P$22*[1]Hydrogen!$D$40/1000</f>
        <v>110.77980969407304</v>
      </c>
      <c r="AD27" s="19">
        <f>[1]Hydrogen!Q$22*[1]Hydrogen!$D$40/1000</f>
        <v>112.98495478844801</v>
      </c>
      <c r="AE27" s="19">
        <f>[1]Hydrogen!R$22*[1]Hydrogen!$D$40/1000</f>
        <v>114.43744153626476</v>
      </c>
      <c r="AF27" s="19">
        <f>[1]Hydrogen!S$22*[1]Hydrogen!$D$40/1000</f>
        <v>115.38324696355959</v>
      </c>
      <c r="AG27" s="22"/>
      <c r="AH27" s="22"/>
      <c r="AI27" s="22"/>
      <c r="AJ27" s="22"/>
      <c r="AK27" s="22"/>
      <c r="AL27" s="22"/>
      <c r="AM27" s="22"/>
      <c r="AN27" s="22"/>
      <c r="AO27" s="22"/>
      <c r="AP27" s="22"/>
    </row>
    <row r="28" spans="1:42" x14ac:dyDescent="0.55000000000000004">
      <c r="A28" t="s">
        <v>23</v>
      </c>
      <c r="B28" s="20">
        <f>[1]CSP!$B$24/1000</f>
        <v>361.73536589999998</v>
      </c>
      <c r="C28" s="20">
        <f>[1]CSP!$B$24/1000</f>
        <v>361.73536589999998</v>
      </c>
      <c r="D28" s="20">
        <f>[1]CSP!$B$24/1000</f>
        <v>361.73536589999998</v>
      </c>
      <c r="E28" s="20">
        <f>[1]CSP!$B$24/1000</f>
        <v>361.73536589999998</v>
      </c>
      <c r="F28" s="20">
        <f>[1]CSP!$B$24/1000</f>
        <v>361.73536589999998</v>
      </c>
      <c r="G28" s="20">
        <f>[1]CSP!$B$24/1000</f>
        <v>361.73536589999998</v>
      </c>
      <c r="H28" s="20">
        <f>[1]CSP!$B$24/1000</f>
        <v>361.73536589999998</v>
      </c>
      <c r="I28" s="20">
        <f>[1]CSP!$B$24/1000</f>
        <v>361.73536589999998</v>
      </c>
      <c r="J28" s="20">
        <f>[1]CSP!$B$24/1000</f>
        <v>361.73536589999998</v>
      </c>
      <c r="K28" s="20">
        <f>[1]CSP!$B$24/1000</f>
        <v>361.73536589999998</v>
      </c>
      <c r="L28" s="20">
        <f>[1]CSP!$B$24/1000</f>
        <v>361.73536589999998</v>
      </c>
      <c r="M28" s="20">
        <f>[1]CSP!$B$24/1000</f>
        <v>361.73536589999998</v>
      </c>
      <c r="N28" s="20">
        <f>[1]CSP!$B$24/1000</f>
        <v>361.73536589999998</v>
      </c>
      <c r="O28" s="20">
        <f>[1]Hydrogen!B$29/1000</f>
        <v>349.77408874063258</v>
      </c>
      <c r="P28" s="20">
        <f>[1]Hydrogen!C$29/1000</f>
        <v>349.98125764352375</v>
      </c>
      <c r="Q28" s="20">
        <f>[1]Hydrogen!D$29/1000</f>
        <v>347.27499720108324</v>
      </c>
      <c r="R28" s="20">
        <f>[1]Hydrogen!E$29/1000</f>
        <v>340.47459513047568</v>
      </c>
      <c r="S28" s="20">
        <f>[1]Hydrogen!F$29/1000</f>
        <v>328.16986500356592</v>
      </c>
      <c r="T28" s="20">
        <f>[1]Hydrogen!G$29/1000</f>
        <v>308.93583461245703</v>
      </c>
      <c r="U28" s="20">
        <f>[1]Hydrogen!H$29/1000</f>
        <v>281.78296533608238</v>
      </c>
      <c r="V28" s="20">
        <f>[1]Hydrogen!I$29/1000</f>
        <v>246.79352372451854</v>
      </c>
      <c r="W28" s="20">
        <f>[1]Hydrogen!J$29/1000</f>
        <v>205.65669104050764</v>
      </c>
      <c r="X28" s="20">
        <f>[1]Hydrogen!K$29/1000</f>
        <v>161.6552700294414</v>
      </c>
      <c r="Y28" s="20">
        <f>[1]Hydrogen!L$29/1000</f>
        <v>118.87853354806552</v>
      </c>
      <c r="Z28" s="20">
        <f>[1]Hydrogen!M$29/1000</f>
        <v>80.998256323632603</v>
      </c>
      <c r="AA28" s="20">
        <f>[1]Hydrogen!N$29/1000</f>
        <v>50.306732604786404</v>
      </c>
      <c r="AB28" s="20">
        <f>[1]Hydrogen!O$29/1000</f>
        <v>27.473067946006019</v>
      </c>
      <c r="AC28" s="20">
        <f>[1]Hydrogen!P$29/1000</f>
        <v>11.921002112502174</v>
      </c>
      <c r="AD28" s="20">
        <f>[1]Hydrogen!Q$29/1000</f>
        <v>2.4270684193769121</v>
      </c>
      <c r="AE28" s="20">
        <f>[1]Hydrogen!R$29/1000</f>
        <v>-2.3836948444407899</v>
      </c>
      <c r="AF28" s="20">
        <v>0</v>
      </c>
      <c r="AG28" s="20"/>
      <c r="AH28" s="20"/>
      <c r="AI28" s="20"/>
      <c r="AJ28" s="20"/>
      <c r="AK28" s="20"/>
      <c r="AL28" s="20"/>
      <c r="AM28" s="20"/>
      <c r="AN28" s="20"/>
      <c r="AO28" s="20"/>
      <c r="AP28" s="20"/>
    </row>
    <row r="29" spans="1:42" x14ac:dyDescent="0.55000000000000004">
      <c r="A29" t="s">
        <v>56</v>
      </c>
      <c r="B29" s="21">
        <v>0</v>
      </c>
      <c r="C29" s="21">
        <v>0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0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</row>
    <row r="30" spans="1:42" x14ac:dyDescent="0.55000000000000004">
      <c r="A30" t="s">
        <v>51</v>
      </c>
      <c r="B30" s="21">
        <v>0</v>
      </c>
      <c r="C30" s="21">
        <v>0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/>
      <c r="AH30" s="21"/>
      <c r="AI30" s="21"/>
      <c r="AJ30" s="21"/>
      <c r="AK30" s="21"/>
      <c r="AL30" s="21"/>
      <c r="AM30" s="21"/>
      <c r="AN30" s="21"/>
      <c r="AO30" s="21"/>
      <c r="AP30" s="21"/>
    </row>
    <row r="31" spans="1:42" x14ac:dyDescent="0.55000000000000004">
      <c r="A31" t="s">
        <v>54</v>
      </c>
      <c r="B31" s="21">
        <v>0</v>
      </c>
      <c r="C31" s="21">
        <v>0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/>
      <c r="AH31" s="21"/>
      <c r="AI31" s="21"/>
      <c r="AJ31" s="21"/>
      <c r="AK31" s="21"/>
      <c r="AL31" s="21"/>
      <c r="AM31" s="21"/>
      <c r="AN31" s="21"/>
      <c r="AO31" s="21"/>
      <c r="AP31" s="21"/>
    </row>
    <row r="32" spans="1:42" x14ac:dyDescent="0.55000000000000004">
      <c r="A32" t="s">
        <v>55</v>
      </c>
      <c r="B32" s="21">
        <v>0</v>
      </c>
      <c r="C32" s="21">
        <v>0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 s="21"/>
      <c r="AH32" s="21"/>
      <c r="AI32" s="21"/>
      <c r="AJ32" s="21"/>
      <c r="AK32" s="21"/>
      <c r="AL32" s="21"/>
      <c r="AM32" s="21"/>
      <c r="AN32" s="21"/>
      <c r="AO32" s="21"/>
      <c r="AP32" s="21"/>
    </row>
    <row r="33" spans="1:42" x14ac:dyDescent="0.55000000000000004">
      <c r="A33" t="s">
        <v>47</v>
      </c>
      <c r="B33" s="21">
        <v>0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/>
      <c r="AH33" s="21"/>
      <c r="AI33" s="21"/>
      <c r="AJ33" s="21"/>
      <c r="AK33" s="21"/>
      <c r="AL33" s="21"/>
      <c r="AM33" s="21"/>
      <c r="AN33" s="21"/>
      <c r="AO33" s="21"/>
      <c r="AP33" s="21"/>
    </row>
    <row r="34" spans="1:42" x14ac:dyDescent="0.55000000000000004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</row>
    <row r="35" spans="1:42" x14ac:dyDescent="0.55000000000000004"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42" x14ac:dyDescent="0.55000000000000004">
      <c r="A36" s="4" t="s">
        <v>59</v>
      </c>
      <c r="B36" s="4"/>
      <c r="C36" s="4"/>
    </row>
    <row r="37" spans="1:42" x14ac:dyDescent="0.55000000000000004">
      <c r="A37" s="4" t="s">
        <v>5</v>
      </c>
      <c r="B37" s="4"/>
      <c r="C37" s="4"/>
    </row>
    <row r="38" spans="1:42" x14ac:dyDescent="0.55000000000000004">
      <c r="A38" s="4" t="s">
        <v>6</v>
      </c>
      <c r="B38" s="4"/>
      <c r="C38" s="4"/>
    </row>
    <row r="39" spans="1:42" x14ac:dyDescent="0.55000000000000004">
      <c r="A39" s="4"/>
      <c r="B39" s="4"/>
      <c r="C39" s="4"/>
    </row>
    <row r="40" spans="1:42" x14ac:dyDescent="0.55000000000000004">
      <c r="A40" s="4" t="s">
        <v>7</v>
      </c>
      <c r="B40" s="4">
        <v>2010</v>
      </c>
      <c r="C40" s="4">
        <v>2011</v>
      </c>
      <c r="D40" s="4">
        <v>2012</v>
      </c>
      <c r="E40" s="4">
        <v>2013</v>
      </c>
      <c r="F40" s="4">
        <v>2014</v>
      </c>
      <c r="G40" s="4">
        <v>2015</v>
      </c>
      <c r="H40" s="4">
        <v>2016</v>
      </c>
      <c r="I40" s="4">
        <v>2017</v>
      </c>
      <c r="J40" s="4">
        <v>2018</v>
      </c>
      <c r="K40" s="4">
        <v>2019</v>
      </c>
      <c r="L40" s="4">
        <v>2020</v>
      </c>
      <c r="M40" s="4">
        <v>2021</v>
      </c>
      <c r="N40" s="4">
        <v>2022</v>
      </c>
      <c r="O40" s="4">
        <v>2023</v>
      </c>
      <c r="P40" s="4">
        <v>2024</v>
      </c>
      <c r="Q40" s="4">
        <v>2025</v>
      </c>
      <c r="R40" s="4">
        <v>2026</v>
      </c>
      <c r="S40" s="4">
        <v>2027</v>
      </c>
      <c r="T40" s="4">
        <v>2028</v>
      </c>
      <c r="U40" s="4">
        <v>2029</v>
      </c>
      <c r="V40" s="4">
        <v>2030</v>
      </c>
      <c r="W40" s="4">
        <v>2031</v>
      </c>
      <c r="X40" s="4">
        <v>2032</v>
      </c>
      <c r="Y40" s="4">
        <v>2033</v>
      </c>
      <c r="Z40" s="4">
        <v>2034</v>
      </c>
      <c r="AA40" s="4">
        <v>2035</v>
      </c>
      <c r="AB40" s="4">
        <v>2036</v>
      </c>
      <c r="AC40" s="4">
        <v>2037</v>
      </c>
      <c r="AD40" s="4">
        <v>2038</v>
      </c>
      <c r="AE40" s="4">
        <v>2039</v>
      </c>
      <c r="AF40" s="4">
        <v>2040</v>
      </c>
    </row>
    <row r="41" spans="1:42" x14ac:dyDescent="0.5500000000000000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42" x14ac:dyDescent="0.55000000000000004">
      <c r="A42" t="s">
        <v>25</v>
      </c>
      <c r="B42" s="19">
        <v>8.5193281795505104E-4</v>
      </c>
      <c r="C42" s="19">
        <v>8.5193281795505104E-4</v>
      </c>
      <c r="D42" s="19">
        <v>8.5193281795505104E-4</v>
      </c>
      <c r="E42" s="19">
        <v>8.5193281795505104E-4</v>
      </c>
      <c r="F42" s="19">
        <v>8.5193281795505104E-4</v>
      </c>
      <c r="G42" s="19">
        <v>8.5193281795505104E-4</v>
      </c>
      <c r="H42" s="19">
        <v>8.5193281795505104E-4</v>
      </c>
      <c r="I42" s="19">
        <v>8.5193281795505104E-4</v>
      </c>
      <c r="J42" s="19">
        <v>8.5193281795505104E-4</v>
      </c>
      <c r="K42" s="19">
        <v>8.5193281795505104E-4</v>
      </c>
      <c r="L42" s="19">
        <v>8.5193281795505104E-4</v>
      </c>
      <c r="M42" s="19">
        <v>8.5193281795505104E-4</v>
      </c>
      <c r="N42" s="19">
        <v>8.5193281795505104E-4</v>
      </c>
      <c r="O42" s="19">
        <f>'[1]Only Wind, PV, Batteries'!B$17*'[1]Only Wind, PV, Batteries'!$B$33/1000</f>
        <v>1.2970669642857144</v>
      </c>
      <c r="P42" s="19">
        <f>'[1]Only Wind, PV, Batteries'!C$17*'[1]Only Wind, PV, Batteries'!$B$33/1000</f>
        <v>2.0328818887810369</v>
      </c>
      <c r="Q42" s="19">
        <f>'[1]Only Wind, PV, Batteries'!D$17*'[1]Only Wind, PV, Batteries'!$B$33/1000</f>
        <v>3.1670834441360407</v>
      </c>
      <c r="R42" s="19">
        <f>'[1]Only Wind, PV, Batteries'!E$17*'[1]Only Wind, PV, Batteries'!$B$33/1000</f>
        <v>4.889064669216979</v>
      </c>
      <c r="S42" s="19">
        <f>'[1]Only Wind, PV, Batteries'!F$17*'[1]Only Wind, PV, Batteries'!$B$33/1000</f>
        <v>7.4441782294761261</v>
      </c>
      <c r="T42" s="19">
        <f>'[1]Only Wind, PV, Batteries'!G$17*'[1]Only Wind, PV, Batteries'!$B$33/1000</f>
        <v>11.109391307684916</v>
      </c>
      <c r="U42" s="19">
        <f>'[1]Only Wind, PV, Batteries'!H$17*'[1]Only Wind, PV, Batteries'!$B$33/1000</f>
        <v>16.119691197346214</v>
      </c>
      <c r="V42" s="19">
        <f>'[1]Only Wind, PV, Batteries'!I$17*'[1]Only Wind, PV, Batteries'!$B$33/1000</f>
        <v>22.535784612711371</v>
      </c>
      <c r="W42" s="19">
        <f>'[1]Only Wind, PV, Batteries'!J$17*'[1]Only Wind, PV, Batteries'!$B$33/1000</f>
        <v>30.098630123383803</v>
      </c>
      <c r="X42" s="19">
        <f>'[1]Only Wind, PV, Batteries'!K$17*'[1]Only Wind, PV, Batteries'!$B$33/1000</f>
        <v>38.189165293582619</v>
      </c>
      <c r="Y42" s="19">
        <f>'[1]Only Wind, PV, Batteries'!L$17*'[1]Only Wind, PV, Batteries'!$B$33/1000</f>
        <v>45.993838308495704</v>
      </c>
      <c r="Z42" s="19">
        <f>'[1]Only Wind, PV, Batteries'!M$17*'[1]Only Wind, PV, Batteries'!$B$33/1000</f>
        <v>52.8066737192175</v>
      </c>
      <c r="AA42" s="19">
        <f>'[1]Only Wind, PV, Batteries'!N$17*'[1]Only Wind, PV, Batteries'!$B$33/1000</f>
        <v>58.253932803082279</v>
      </c>
      <c r="AB42" s="19">
        <f>'[1]Only Wind, PV, Batteries'!O$17*'[1]Only Wind, PV, Batteries'!$B$33/1000</f>
        <v>62.311662330320125</v>
      </c>
      <c r="AC42" s="19">
        <f>'[1]Only Wind, PV, Batteries'!P$17*'[1]Only Wind, PV, Batteries'!$B$33/1000</f>
        <v>65.177696685174212</v>
      </c>
      <c r="AD42" s="19">
        <f>'[1]Only Wind, PV, Batteries'!Q$17*'[1]Only Wind, PV, Batteries'!$B$33/1000</f>
        <v>67.126789263766838</v>
      </c>
      <c r="AE42" s="19">
        <f>'[1]Only Wind, PV, Batteries'!R$17*'[1]Only Wind, PV, Batteries'!$B$33/1000</f>
        <v>68.418397771241999</v>
      </c>
      <c r="AF42" s="19">
        <f>'[1]Only Wind, PV, Batteries'!S$17*'[1]Only Wind, PV, Batteries'!$B$33/1000</f>
        <v>69.259676717300636</v>
      </c>
      <c r="AG42" s="19"/>
      <c r="AH42" s="19"/>
      <c r="AI42" s="19"/>
      <c r="AJ42" s="19"/>
      <c r="AK42" s="19"/>
      <c r="AL42" s="19"/>
      <c r="AM42" s="19"/>
      <c r="AN42" s="19"/>
      <c r="AO42" s="19"/>
      <c r="AP42" s="19"/>
    </row>
    <row r="43" spans="1:42" x14ac:dyDescent="0.55000000000000004">
      <c r="A43" t="s">
        <v>34</v>
      </c>
      <c r="B43" s="19">
        <v>1.9795436408977549E-2</v>
      </c>
      <c r="C43" s="19">
        <v>1.9795436408977549E-2</v>
      </c>
      <c r="D43" s="19">
        <v>1.9795436408977549E-2</v>
      </c>
      <c r="E43" s="19">
        <v>1.9795436408977549E-2</v>
      </c>
      <c r="F43" s="19">
        <v>1.9795436408977549E-2</v>
      </c>
      <c r="G43" s="19">
        <v>1.9795436408977549E-2</v>
      </c>
      <c r="H43" s="19">
        <v>1.9795436408977549E-2</v>
      </c>
      <c r="I43" s="19">
        <v>1.9795436408977549E-2</v>
      </c>
      <c r="J43" s="19">
        <v>1.9795436408977549E-2</v>
      </c>
      <c r="K43" s="19">
        <v>1.9795436408977549E-2</v>
      </c>
      <c r="L43" s="19">
        <v>1.9795436408977549E-2</v>
      </c>
      <c r="M43" s="19">
        <v>1.9795436408977549E-2</v>
      </c>
      <c r="N43" s="19">
        <v>1.9795436408977549E-2</v>
      </c>
      <c r="O43" s="19">
        <f>'[1]Only Wind, PV, Batteries'!B$16*'[1]Only Wind, PV, Batteries'!$B$33/1000</f>
        <v>4.1270312499999999</v>
      </c>
      <c r="P43" s="19">
        <f>'[1]Only Wind, PV, Batteries'!C$16*'[1]Only Wind, PV, Batteries'!$B$33/1000</f>
        <v>6.4570359269942434</v>
      </c>
      <c r="Q43" s="19">
        <f>'[1]Only Wind, PV, Batteries'!D$16*'[1]Only Wind, PV, Batteries'!$B$33/1000</f>
        <v>10.032759983868225</v>
      </c>
      <c r="R43" s="19">
        <f>'[1]Only Wind, PV, Batteries'!E$16*'[1]Only Wind, PV, Batteries'!$B$33/1000</f>
        <v>15.425215515313909</v>
      </c>
      <c r="S43" s="19">
        <f>'[1]Only Wind, PV, Batteries'!F$16*'[1]Only Wind, PV, Batteries'!$B$33/1000</f>
        <v>23.346965443677831</v>
      </c>
      <c r="T43" s="19">
        <f>'[1]Only Wind, PV, Batteries'!G$16*'[1]Only Wind, PV, Batteries'!$B$33/1000</f>
        <v>34.547206211832822</v>
      </c>
      <c r="U43" s="19">
        <f>'[1]Only Wind, PV, Batteries'!H$16*'[1]Only Wind, PV, Batteries'!$B$33/1000</f>
        <v>49.554607582997882</v>
      </c>
      <c r="V43" s="19">
        <f>'[1]Only Wind, PV, Batteries'!I$16*'[1]Only Wind, PV, Batteries'!$B$33/1000</f>
        <v>68.278793359002847</v>
      </c>
      <c r="W43" s="19">
        <f>'[1]Only Wind, PV, Batteries'!J$16*'[1]Only Wind, PV, Batteries'!$B$33/1000</f>
        <v>89.667110386584781</v>
      </c>
      <c r="X43" s="19">
        <f>'[1]Only Wind, PV, Batteries'!K$16*'[1]Only Wind, PV, Batteries'!$B$33/1000</f>
        <v>111.76946139568371</v>
      </c>
      <c r="Y43" s="19">
        <f>'[1]Only Wind, PV, Batteries'!L$16*'[1]Only Wind, PV, Batteries'!$B$33/1000</f>
        <v>132.36667625873045</v>
      </c>
      <c r="Z43" s="19">
        <f>'[1]Only Wind, PV, Batteries'!M$16*'[1]Only Wind, PV, Batteries'!$B$33/1000</f>
        <v>149.79280113216629</v>
      </c>
      <c r="AA43" s="19">
        <f>'[1]Only Wind, PV, Batteries'!N$16*'[1]Only Wind, PV, Batteries'!$B$33/1000</f>
        <v>163.37030094169441</v>
      </c>
      <c r="AB43" s="19">
        <f>'[1]Only Wind, PV, Batteries'!O$16*'[1]Only Wind, PV, Batteries'!$B$33/1000</f>
        <v>173.28584358019077</v>
      </c>
      <c r="AC43" s="19">
        <f>'[1]Only Wind, PV, Batteries'!P$16*'[1]Only Wind, PV, Batteries'!$B$33/1000</f>
        <v>180.18980128321485</v>
      </c>
      <c r="AD43" s="19">
        <f>'[1]Only Wind, PV, Batteries'!Q$16*'[1]Only Wind, PV, Batteries'!$B$33/1000</f>
        <v>184.83872631316621</v>
      </c>
      <c r="AE43" s="19">
        <f>'[1]Only Wind, PV, Batteries'!R$16*'[1]Only Wind, PV, Batteries'!$B$33/1000</f>
        <v>187.8990793360073</v>
      </c>
      <c r="AF43" s="19">
        <f>'[1]Only Wind, PV, Batteries'!S$16*'[1]Only Wind, PV, Batteries'!$B$33/1000</f>
        <v>189.88376130338651</v>
      </c>
      <c r="AG43" s="19"/>
      <c r="AH43" s="19"/>
      <c r="AI43" s="19"/>
      <c r="AJ43" s="19"/>
      <c r="AK43" s="19"/>
      <c r="AL43" s="19"/>
      <c r="AM43" s="19"/>
      <c r="AN43" s="19"/>
      <c r="AO43" s="19"/>
      <c r="AP43" s="19"/>
    </row>
    <row r="44" spans="1:42" x14ac:dyDescent="0.55000000000000004">
      <c r="A44" t="s">
        <v>46</v>
      </c>
      <c r="B44" s="19">
        <v>3.8738939999999999E-2</v>
      </c>
      <c r="C44" s="19">
        <v>3.8738939999999999E-2</v>
      </c>
      <c r="D44" s="19">
        <v>3.8738939999999999E-2</v>
      </c>
      <c r="E44" s="19">
        <v>3.8738939999999999E-2</v>
      </c>
      <c r="F44" s="19">
        <v>3.8738939999999999E-2</v>
      </c>
      <c r="G44" s="19">
        <v>3.8738939999999999E-2</v>
      </c>
      <c r="H44" s="19">
        <v>3.8738939999999999E-2</v>
      </c>
      <c r="I44" s="19">
        <v>3.8738939999999999E-2</v>
      </c>
      <c r="J44" s="19">
        <v>3.8738939999999999E-2</v>
      </c>
      <c r="K44" s="19">
        <v>3.8738939999999999E-2</v>
      </c>
      <c r="L44" s="19">
        <v>3.8738939999999999E-2</v>
      </c>
      <c r="M44" s="19">
        <v>3.8738939999999999E-2</v>
      </c>
      <c r="N44" s="19">
        <v>3.8738939999999999E-2</v>
      </c>
      <c r="O44" s="19">
        <f>'[1]Only Wind, PV, Batteries'!B$18*'[1]Only Wind, PV, Batteries'!$D$33/1000</f>
        <v>3.7344400000000002</v>
      </c>
      <c r="P44" s="19">
        <f>'[1]Only Wind, PV, Batteries'!C$18*'[1]Only Wind, PV, Batteries'!$D$33/1000</f>
        <v>5.8473238575817703</v>
      </c>
      <c r="Q44" s="19">
        <f>'[1]Only Wind, PV, Batteries'!D$18*'[1]Only Wind, PV, Batteries'!$D$33/1000</f>
        <v>9.0962177238851467</v>
      </c>
      <c r="R44" s="19">
        <f>'[1]Only Wind, PV, Batteries'!E$18*'[1]Only Wind, PV, Batteries'!$D$33/1000</f>
        <v>14.010438129890948</v>
      </c>
      <c r="S44" s="19">
        <f>'[1]Only Wind, PV, Batteries'!F$18*'[1]Only Wind, PV, Batteries'!$D$33/1000</f>
        <v>21.261768894564991</v>
      </c>
      <c r="T44" s="19">
        <f>'[1]Only Wind, PV, Batteries'!G$18*'[1]Only Wind, PV, Batteries'!$D$33/1000</f>
        <v>31.579908678765694</v>
      </c>
      <c r="U44" s="19">
        <f>'[1]Only Wind, PV, Batteries'!H$18*'[1]Only Wind, PV, Batteries'!$D$33/1000</f>
        <v>45.527552857507011</v>
      </c>
      <c r="V44" s="19">
        <f>'[1]Only Wind, PV, Batteries'!I$18*'[1]Only Wind, PV, Batteries'!$D$33/1000</f>
        <v>63.128722505071529</v>
      </c>
      <c r="W44" s="19">
        <f>'[1]Only Wind, PV, Batteries'!J$18*'[1]Only Wind, PV, Batteries'!$D$33/1000</f>
        <v>83.509928085268399</v>
      </c>
      <c r="X44" s="19">
        <f>'[1]Only Wind, PV, Batteries'!K$18*'[1]Only Wind, PV, Batteries'!$D$33/1000</f>
        <v>104.88705271150893</v>
      </c>
      <c r="Y44" s="19">
        <f>'[1]Only Wind, PV, Batteries'!L$18*'[1]Only Wind, PV, Batteries'!$D$33/1000</f>
        <v>125.10351887999074</v>
      </c>
      <c r="Z44" s="19">
        <f>'[1]Only Wind, PV, Batteries'!M$18*'[1]Only Wind, PV, Batteries'!$D$33/1000</f>
        <v>142.43449753943747</v>
      </c>
      <c r="AA44" s="19">
        <f>'[1]Only Wind, PV, Batteries'!N$18*'[1]Only Wind, PV, Batteries'!$D$33/1000</f>
        <v>156.08467731308338</v>
      </c>
      <c r="AB44" s="19">
        <f>'[1]Only Wind, PV, Batteries'!O$18*'[1]Only Wind, PV, Batteries'!$D$33/1000</f>
        <v>166.13571068974892</v>
      </c>
      <c r="AC44" s="19">
        <f>'[1]Only Wind, PV, Batteries'!P$18*'[1]Only Wind, PV, Batteries'!$D$33/1000</f>
        <v>173.17552992810604</v>
      </c>
      <c r="AD44" s="19">
        <f>'[1]Only Wind, PV, Batteries'!Q$18*'[1]Only Wind, PV, Batteries'!$D$33/1000</f>
        <v>177.93529091844528</v>
      </c>
      <c r="AE44" s="19">
        <f>'[1]Only Wind, PV, Batteries'!R$18*'[1]Only Wind, PV, Batteries'!$D$33/1000</f>
        <v>181.07715078503406</v>
      </c>
      <c r="AF44" s="19">
        <f>'[1]Only Wind, PV, Batteries'!S$18*'[1]Only Wind, PV, Batteries'!$D$33/1000</f>
        <v>183.11832970530907</v>
      </c>
      <c r="AG44" s="19">
        <f>SUM(AF42:AF45)</f>
        <v>468.48361337499961</v>
      </c>
      <c r="AH44" s="19"/>
      <c r="AI44" s="19"/>
      <c r="AJ44" s="19"/>
      <c r="AK44" s="19"/>
      <c r="AL44" s="19"/>
      <c r="AM44" s="19"/>
      <c r="AN44" s="19"/>
      <c r="AO44" s="19"/>
      <c r="AP44" s="19"/>
    </row>
    <row r="45" spans="1:42" x14ac:dyDescent="0.55000000000000004">
      <c r="A45" t="s">
        <v>23</v>
      </c>
      <c r="B45" s="20">
        <f>[1]CSP!$B$24/1000</f>
        <v>361.73536589999998</v>
      </c>
      <c r="C45" s="20">
        <f>[1]CSP!$B$24/1000</f>
        <v>361.73536589999998</v>
      </c>
      <c r="D45" s="20">
        <f>[1]CSP!$B$24/1000</f>
        <v>361.73536589999998</v>
      </c>
      <c r="E45" s="20">
        <f>[1]CSP!$B$24/1000</f>
        <v>361.73536589999998</v>
      </c>
      <c r="F45" s="20">
        <f>[1]CSP!$B$24/1000</f>
        <v>361.73536589999998</v>
      </c>
      <c r="G45" s="20">
        <f>[1]CSP!$B$24/1000</f>
        <v>361.73536589999998</v>
      </c>
      <c r="H45" s="20">
        <f>[1]CSP!$B$24/1000</f>
        <v>361.73536589999998</v>
      </c>
      <c r="I45" s="20">
        <f>[1]CSP!$B$24/1000</f>
        <v>361.73536589999998</v>
      </c>
      <c r="J45" s="20">
        <f>[1]CSP!$B$24/1000</f>
        <v>361.73536589999998</v>
      </c>
      <c r="K45" s="20">
        <f>[1]CSP!$B$24/1000</f>
        <v>361.73536589999998</v>
      </c>
      <c r="L45" s="20">
        <f>[1]CSP!$B$24/1000</f>
        <v>361.73536589999998</v>
      </c>
      <c r="M45" s="20">
        <f>[1]CSP!$B$24/1000</f>
        <v>361.73536589999998</v>
      </c>
      <c r="N45" s="20">
        <f>[1]CSP!$B$24/1000</f>
        <v>361.73536589999998</v>
      </c>
      <c r="O45" s="13">
        <f>'[1]Only Wind, PV, Batteries'!B$22/1000</f>
        <v>352.57682768571425</v>
      </c>
      <c r="P45" s="13">
        <f>'[1]Only Wind, PV, Batteries'!C$22/1000</f>
        <v>353.67743290164293</v>
      </c>
      <c r="Q45" s="13">
        <f>'[1]Only Wind, PV, Batteries'!D$22/1000</f>
        <v>351.99792209811056</v>
      </c>
      <c r="R45" s="13">
        <f>'[1]Only Wind, PV, Batteries'!E$22/1000</f>
        <v>346.24857361057809</v>
      </c>
      <c r="S45" s="13">
        <f>'[1]Only Wind, PV, Batteries'!F$22/1000</f>
        <v>334.79968803228093</v>
      </c>
      <c r="T45" s="13">
        <f>'[1]Only Wind, PV, Batteries'!G$22/1000</f>
        <v>315.89540307671649</v>
      </c>
      <c r="U45" s="13">
        <f>'[1]Only Wind, PV, Batteries'!H$22/1000</f>
        <v>288.20936631214875</v>
      </c>
      <c r="V45" s="13">
        <f>'[1]Only Wind, PV, Batteries'!I$22/1000</f>
        <v>251.74722614821408</v>
      </c>
      <c r="W45" s="13">
        <f>'[1]Only Wind, PV, Batteries'!J$22/1000</f>
        <v>208.69416670476281</v>
      </c>
      <c r="X45" s="13">
        <f>'[1]Only Wind, PV, Batteries'!K$22/1000</f>
        <v>163.40346457422453</v>
      </c>
      <c r="Y45" s="13">
        <f>'[1]Only Wind, PV, Batteries'!L$22/1000</f>
        <v>121.06441920278286</v>
      </c>
      <c r="Z45" s="13">
        <f>'[1]Only Wind, PV, Batteries'!M$22/1000</f>
        <v>85.773788934178469</v>
      </c>
      <c r="AA45" s="13">
        <f>'[1]Only Wind, PV, Batteries'!N$22/1000</f>
        <v>59.378158942139649</v>
      </c>
      <c r="AB45" s="13">
        <f>'[1]Only Wind, PV, Batteries'!O$22/1000</f>
        <v>41.633162074739872</v>
      </c>
      <c r="AC45" s="13">
        <f>'[1]Only Wind, PV, Batteries'!P$22/1000</f>
        <v>31.102659453504543</v>
      </c>
      <c r="AD45" s="13">
        <f>'[1]Only Wind, PV, Batteries'!Q$22/1000</f>
        <v>26.024189529621335</v>
      </c>
      <c r="AE45" s="13">
        <f>'[1]Only Wind, PV, Batteries'!R$22/1000</f>
        <v>24.809676807716254</v>
      </c>
      <c r="AF45" s="13">
        <f>'[1]Only Wind, PV, Batteries'!S$22/1000</f>
        <v>26.221845649003402</v>
      </c>
      <c r="AG45" s="13"/>
      <c r="AH45" s="13"/>
      <c r="AI45" s="13"/>
      <c r="AJ45" s="13"/>
      <c r="AK45" s="13"/>
      <c r="AL45" s="13"/>
      <c r="AM45" s="13"/>
      <c r="AN45" s="13"/>
      <c r="AO45" s="13"/>
      <c r="AP45" s="13"/>
    </row>
    <row r="46" spans="1:42" x14ac:dyDescent="0.55000000000000004">
      <c r="A46" t="s">
        <v>56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</row>
    <row r="47" spans="1:42" x14ac:dyDescent="0.55000000000000004">
      <c r="A47" t="s">
        <v>51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</row>
    <row r="48" spans="1:42" x14ac:dyDescent="0.55000000000000004">
      <c r="A48" t="s">
        <v>54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</row>
    <row r="49" spans="1:42" x14ac:dyDescent="0.55000000000000004">
      <c r="A49" t="s">
        <v>55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</row>
    <row r="50" spans="1:42" x14ac:dyDescent="0.55000000000000004">
      <c r="A50" t="s">
        <v>47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</row>
    <row r="51" spans="1:42" x14ac:dyDescent="0.55000000000000004"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42" x14ac:dyDescent="0.55000000000000004"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42" x14ac:dyDescent="0.55000000000000004"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42" x14ac:dyDescent="0.55000000000000004"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42" s="2" customFormat="1" x14ac:dyDescent="0.55000000000000004">
      <c r="B55"/>
      <c r="C55"/>
      <c r="D55" s="3"/>
      <c r="E55" s="3"/>
      <c r="F55" s="3"/>
      <c r="G55" s="3"/>
      <c r="H55" s="3"/>
      <c r="I55" s="3"/>
      <c r="J55" s="3"/>
      <c r="K55" s="3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spans="1:42" x14ac:dyDescent="0.55000000000000004"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42" x14ac:dyDescent="0.55000000000000004"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42" x14ac:dyDescent="0.55000000000000004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42" x14ac:dyDescent="0.55000000000000004"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42" x14ac:dyDescent="0.55000000000000004"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42" x14ac:dyDescent="0.55000000000000004"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42" x14ac:dyDescent="0.55000000000000004"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42" x14ac:dyDescent="0.55000000000000004"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42" x14ac:dyDescent="0.55000000000000004"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2:22" x14ac:dyDescent="0.55000000000000004"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2:22" x14ac:dyDescent="0.55000000000000004"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2:22" x14ac:dyDescent="0.55000000000000004"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2:22" x14ac:dyDescent="0.55000000000000004"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2:22" x14ac:dyDescent="0.55000000000000004"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2:22" x14ac:dyDescent="0.55000000000000004"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2:22" x14ac:dyDescent="0.55000000000000004"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2:22" x14ac:dyDescent="0.55000000000000004">
      <c r="B72" s="2"/>
      <c r="C72" s="2"/>
      <c r="D72" s="5"/>
      <c r="E72" s="5"/>
      <c r="F72" s="5"/>
      <c r="G72" s="5"/>
      <c r="H72" s="5"/>
      <c r="I72" s="5"/>
      <c r="J72" s="5"/>
      <c r="K72" s="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2:22" x14ac:dyDescent="0.55000000000000004"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2:22" x14ac:dyDescent="0.55000000000000004"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2:22" x14ac:dyDescent="0.55000000000000004"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2:22" x14ac:dyDescent="0.55000000000000004"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2:22" x14ac:dyDescent="0.55000000000000004"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2:22" x14ac:dyDescent="0.55000000000000004"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2:22" x14ac:dyDescent="0.55000000000000004"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2:22" s="2" customFormat="1" x14ac:dyDescent="0.55000000000000004">
      <c r="B80"/>
      <c r="C80"/>
      <c r="D80" s="3"/>
      <c r="E80" s="3"/>
      <c r="F80" s="3"/>
      <c r="G80" s="3"/>
      <c r="H80" s="3"/>
      <c r="I80" s="3"/>
      <c r="J80" s="3"/>
      <c r="K80" s="3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</row>
    <row r="81" spans="2:22" x14ac:dyDescent="0.55000000000000004"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2:22" x14ac:dyDescent="0.55000000000000004"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2:22" x14ac:dyDescent="0.55000000000000004"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2:22" x14ac:dyDescent="0.55000000000000004">
      <c r="B84" s="2"/>
      <c r="C84" s="2"/>
      <c r="D84" s="5"/>
      <c r="E84" s="5"/>
      <c r="F84" s="5"/>
      <c r="G84" s="5"/>
      <c r="H84" s="5"/>
      <c r="I84" s="5"/>
      <c r="J84" s="5"/>
      <c r="K84" s="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2:22" x14ac:dyDescent="0.55000000000000004"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2:22" x14ac:dyDescent="0.55000000000000004"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2:22" x14ac:dyDescent="0.55000000000000004">
      <c r="B87" s="2"/>
      <c r="C87" s="2"/>
      <c r="D87" s="5"/>
      <c r="E87" s="5"/>
      <c r="F87" s="5"/>
      <c r="G87" s="5"/>
      <c r="H87" s="5"/>
      <c r="I87" s="5"/>
      <c r="J87" s="5"/>
      <c r="K87" s="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2:22" x14ac:dyDescent="0.55000000000000004"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2:22" x14ac:dyDescent="0.55000000000000004"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2:22" x14ac:dyDescent="0.55000000000000004"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2:22" x14ac:dyDescent="0.55000000000000004"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2:22" s="2" customFormat="1" x14ac:dyDescent="0.55000000000000004">
      <c r="B92"/>
      <c r="C92"/>
      <c r="D92" s="3"/>
      <c r="E92" s="3"/>
      <c r="F92" s="3"/>
      <c r="G92" s="3"/>
      <c r="H92" s="3"/>
      <c r="I92" s="3"/>
      <c r="J92" s="3"/>
      <c r="K92" s="3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</row>
    <row r="93" spans="2:22" x14ac:dyDescent="0.55000000000000004"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2:22" x14ac:dyDescent="0.55000000000000004"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2:22" s="2" customFormat="1" x14ac:dyDescent="0.55000000000000004">
      <c r="B95"/>
      <c r="C95"/>
      <c r="D95" s="3"/>
      <c r="E95" s="3"/>
      <c r="F95" s="3"/>
      <c r="G95" s="3"/>
      <c r="H95" s="3"/>
      <c r="I95" s="3"/>
      <c r="J95" s="3"/>
      <c r="K95" s="3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</row>
    <row r="96" spans="2:22" x14ac:dyDescent="0.55000000000000004"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2:22" x14ac:dyDescent="0.55000000000000004"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2:22" x14ac:dyDescent="0.55000000000000004"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2:22" x14ac:dyDescent="0.55000000000000004"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2:22" x14ac:dyDescent="0.55000000000000004"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2:22" x14ac:dyDescent="0.55000000000000004"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2:22" x14ac:dyDescent="0.55000000000000004"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2:22" x14ac:dyDescent="0.55000000000000004">
      <c r="B103" s="2"/>
      <c r="C103" s="2"/>
      <c r="D103" s="5"/>
      <c r="E103" s="5"/>
      <c r="F103" s="5"/>
      <c r="G103" s="5"/>
      <c r="H103" s="5"/>
      <c r="I103" s="5"/>
      <c r="J103" s="5"/>
      <c r="K103" s="5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2:22" x14ac:dyDescent="0.55000000000000004"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2:22" x14ac:dyDescent="0.55000000000000004"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2:22" x14ac:dyDescent="0.55000000000000004"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2:22" x14ac:dyDescent="0.55000000000000004"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2:22" x14ac:dyDescent="0.55000000000000004"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2:22" x14ac:dyDescent="0.55000000000000004"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2:22" x14ac:dyDescent="0.55000000000000004"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2:22" s="2" customFormat="1" x14ac:dyDescent="0.55000000000000004">
      <c r="B111"/>
      <c r="C111"/>
      <c r="D111" s="3"/>
      <c r="E111" s="3"/>
      <c r="F111" s="3"/>
      <c r="G111" s="3"/>
      <c r="H111" s="3"/>
      <c r="I111" s="3"/>
      <c r="J111" s="3"/>
      <c r="K111" s="3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2:22" x14ac:dyDescent="0.55000000000000004"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55000000000000004"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55000000000000004"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55000000000000004">
      <c r="B115" s="4"/>
      <c r="C115" s="4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55000000000000004"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55000000000000004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55000000000000004"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55000000000000004"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55000000000000004"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55000000000000004"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55000000000000004"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55000000000000004">
      <c r="A123" s="4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5" spans="1:22" s="2" customFormat="1" x14ac:dyDescent="0.55000000000000004">
      <c r="B125"/>
      <c r="C125"/>
      <c r="D125"/>
      <c r="E125"/>
      <c r="F125"/>
      <c r="G125"/>
      <c r="H125"/>
      <c r="I125"/>
      <c r="J125"/>
      <c r="K1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146-4357-42CE-8165-112E1312A867}">
  <dimension ref="A1:AP91"/>
  <sheetViews>
    <sheetView topLeftCell="Y1" zoomScale="90" zoomScaleNormal="90" workbookViewId="0">
      <selection activeCell="O13" sqref="O13"/>
    </sheetView>
  </sheetViews>
  <sheetFormatPr defaultRowHeight="14.4" x14ac:dyDescent="0.55000000000000004"/>
  <cols>
    <col min="1" max="1" width="19.05078125" customWidth="1"/>
    <col min="2" max="3" width="9.20703125" customWidth="1"/>
    <col min="4" max="4" width="10.47265625" bestFit="1" customWidth="1"/>
    <col min="5" max="14" width="8.9453125" bestFit="1" customWidth="1"/>
    <col min="15" max="15" width="9.47265625" bestFit="1" customWidth="1"/>
    <col min="16" max="18" width="10.578125" bestFit="1" customWidth="1"/>
    <col min="19" max="32" width="11.62890625" bestFit="1" customWidth="1"/>
    <col min="33" max="42" width="8.9453125" bestFit="1" customWidth="1"/>
  </cols>
  <sheetData>
    <row r="1" spans="1:42" x14ac:dyDescent="0.55000000000000004">
      <c r="A1" s="4" t="s">
        <v>9</v>
      </c>
      <c r="B1" s="4"/>
      <c r="C1" s="4"/>
    </row>
    <row r="2" spans="1:42" x14ac:dyDescent="0.55000000000000004">
      <c r="A2" s="4" t="s">
        <v>57</v>
      </c>
      <c r="B2" s="4"/>
      <c r="C2" s="4"/>
    </row>
    <row r="3" spans="1:42" x14ac:dyDescent="0.55000000000000004">
      <c r="A3" s="4" t="s">
        <v>5</v>
      </c>
      <c r="B3" s="4"/>
      <c r="C3" s="4"/>
    </row>
    <row r="4" spans="1:42" x14ac:dyDescent="0.55000000000000004">
      <c r="A4" s="4" t="s">
        <v>10</v>
      </c>
      <c r="B4" s="4"/>
      <c r="C4" s="4"/>
    </row>
    <row r="5" spans="1:42" x14ac:dyDescent="0.55000000000000004">
      <c r="A5" s="4"/>
      <c r="B5" s="4"/>
      <c r="C5" s="4"/>
    </row>
    <row r="6" spans="1:42" x14ac:dyDescent="0.55000000000000004">
      <c r="A6" s="4" t="s">
        <v>7</v>
      </c>
      <c r="B6" s="4">
        <v>2010</v>
      </c>
      <c r="C6" s="4">
        <v>2011</v>
      </c>
      <c r="D6" s="4">
        <v>2012</v>
      </c>
      <c r="E6" s="4">
        <v>2013</v>
      </c>
      <c r="F6" s="4">
        <v>2014</v>
      </c>
      <c r="G6" s="4">
        <v>2015</v>
      </c>
      <c r="H6" s="4">
        <v>2016</v>
      </c>
      <c r="I6" s="4">
        <v>2017</v>
      </c>
      <c r="J6" s="4">
        <v>2018</v>
      </c>
      <c r="K6" s="4">
        <v>2019</v>
      </c>
      <c r="L6" s="4">
        <v>2020</v>
      </c>
      <c r="M6" s="4">
        <v>2021</v>
      </c>
      <c r="N6" s="4">
        <v>2022</v>
      </c>
      <c r="O6" s="4">
        <v>2023</v>
      </c>
      <c r="P6" s="4">
        <v>2024</v>
      </c>
      <c r="Q6" s="4">
        <v>2025</v>
      </c>
      <c r="R6" s="4">
        <v>2026</v>
      </c>
      <c r="S6" s="4">
        <v>2027</v>
      </c>
      <c r="T6" s="4">
        <v>2028</v>
      </c>
      <c r="U6" s="4">
        <v>2029</v>
      </c>
      <c r="V6" s="4">
        <v>2030</v>
      </c>
      <c r="W6" s="4">
        <v>2031</v>
      </c>
      <c r="X6" s="4">
        <v>2032</v>
      </c>
      <c r="Y6" s="4">
        <v>2033</v>
      </c>
      <c r="Z6" s="4">
        <v>2034</v>
      </c>
      <c r="AA6" s="4">
        <v>2035</v>
      </c>
      <c r="AB6" s="4">
        <v>2036</v>
      </c>
      <c r="AC6" s="4">
        <v>2037</v>
      </c>
      <c r="AD6" s="4">
        <v>2038</v>
      </c>
      <c r="AE6" s="4">
        <v>2039</v>
      </c>
      <c r="AF6" s="4">
        <v>2040</v>
      </c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x14ac:dyDescent="0.55000000000000004"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42" x14ac:dyDescent="0.55000000000000004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42" x14ac:dyDescent="0.55000000000000004">
      <c r="A9" s="4" t="s">
        <v>8</v>
      </c>
      <c r="B9" s="4"/>
      <c r="C9" s="4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42" x14ac:dyDescent="0.55000000000000004">
      <c r="A10" t="s">
        <v>25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  <c r="L10">
        <v>2.2000000000000002</v>
      </c>
      <c r="M10">
        <v>2.2000000000000002</v>
      </c>
      <c r="N10">
        <v>2.2000000000000002</v>
      </c>
      <c r="O10">
        <v>2.2000000000000002</v>
      </c>
      <c r="P10" s="24">
        <f>[1]CSP!C$19</f>
        <v>3.4147087637389353</v>
      </c>
      <c r="Q10" s="24">
        <f>[1]CSP!D$19</f>
        <v>5.2701021244996564</v>
      </c>
      <c r="R10" s="24">
        <f>[1]CSP!E$19</f>
        <v>8.0638996348189966</v>
      </c>
      <c r="S10" s="24">
        <f>[1]CSP!F$19</f>
        <v>12.181499338810641</v>
      </c>
      <c r="T10" s="24">
        <f>[1]CSP!G$19</f>
        <v>18.062361963063857</v>
      </c>
      <c r="U10" s="24">
        <f>[1]CSP!H$19</f>
        <v>26.095183722708445</v>
      </c>
      <c r="V10" s="24">
        <f>[1]CSP!I$19</f>
        <v>36.423938828644097</v>
      </c>
      <c r="W10" s="24">
        <f>[1]CSP!J$19</f>
        <v>48.719862504970479</v>
      </c>
      <c r="X10" s="24">
        <f>[1]CSP!K$19</f>
        <v>62.083234942055135</v>
      </c>
      <c r="Y10" s="24">
        <f>[1]CSP!L$19</f>
        <v>75.242833586543171</v>
      </c>
      <c r="Z10" s="24">
        <f>[1]CSP!M$19</f>
        <v>87.001639601828629</v>
      </c>
      <c r="AA10" s="24">
        <f>[1]CSP!N$19</f>
        <v>96.630620741237777</v>
      </c>
      <c r="AB10" s="24">
        <f>[1]CSP!O$19</f>
        <v>103.9676201646554</v>
      </c>
      <c r="AC10" s="24">
        <f>[1]CSP!P$19</f>
        <v>109.25720113646122</v>
      </c>
      <c r="AD10" s="24">
        <f>[1]CSP!Q$19</f>
        <v>112.92042233322103</v>
      </c>
      <c r="AE10" s="24">
        <f>[1]CSP!R$19</f>
        <v>115.38724749346785</v>
      </c>
      <c r="AF10" s="24">
        <f>[1]CSP!S$19</f>
        <v>117.01723087028252</v>
      </c>
    </row>
    <row r="11" spans="1:42" x14ac:dyDescent="0.55000000000000004">
      <c r="A11" t="s">
        <v>34</v>
      </c>
      <c r="B11" s="19">
        <v>7</v>
      </c>
      <c r="C11" s="19">
        <v>7</v>
      </c>
      <c r="D11" s="19">
        <v>7</v>
      </c>
      <c r="E11" s="19">
        <v>7</v>
      </c>
      <c r="F11" s="19">
        <v>7</v>
      </c>
      <c r="G11" s="19">
        <v>7</v>
      </c>
      <c r="H11" s="19">
        <v>7</v>
      </c>
      <c r="I11" s="19">
        <v>7</v>
      </c>
      <c r="J11" s="19">
        <v>7</v>
      </c>
      <c r="K11" s="19">
        <v>7</v>
      </c>
      <c r="L11" s="19">
        <v>7</v>
      </c>
      <c r="M11" s="19">
        <v>7</v>
      </c>
      <c r="N11" s="19">
        <v>7</v>
      </c>
      <c r="O11" s="19">
        <v>7</v>
      </c>
      <c r="P11" s="19">
        <f>[1]CSP!C$18</f>
        <v>10.77690582281199</v>
      </c>
      <c r="Q11" s="19">
        <f>[1]CSP!D$18</f>
        <v>16.429145607683719</v>
      </c>
      <c r="R11" s="19">
        <f>[1]CSP!E$18</f>
        <v>24.684002676677355</v>
      </c>
      <c r="S11" s="19">
        <f>[1]CSP!F$18</f>
        <v>36.32016911014567</v>
      </c>
      <c r="T11" s="19">
        <f>[1]CSP!G$18</f>
        <v>51.929072288046228</v>
      </c>
      <c r="U11" s="19">
        <f>[1]CSP!H$18</f>
        <v>71.530224175410453</v>
      </c>
      <c r="V11" s="19">
        <f>[1]CSP!I$18</f>
        <v>94.202900496547315</v>
      </c>
      <c r="W11" s="19">
        <f>[1]CSP!J$18</f>
        <v>118.06453202637462</v>
      </c>
      <c r="X11" s="19">
        <f>[1]CSP!K$18</f>
        <v>140.8063752949212</v>
      </c>
      <c r="Y11" s="19">
        <f>[1]CSP!L$18</f>
        <v>160.52188173313868</v>
      </c>
      <c r="Z11" s="19">
        <f>[1]CSP!M$18</f>
        <v>176.25817222120105</v>
      </c>
      <c r="AA11" s="19">
        <f>[1]CSP!N$18</f>
        <v>188.01032143305719</v>
      </c>
      <c r="AB11" s="19">
        <f>[1]CSP!O$18</f>
        <v>196.35836937892344</v>
      </c>
      <c r="AC11" s="19">
        <f>[1]CSP!P$18</f>
        <v>202.07965077431641</v>
      </c>
      <c r="AD11" s="19">
        <f>[1]CSP!Q$18</f>
        <v>205.90506442664295</v>
      </c>
      <c r="AE11" s="19">
        <f>[1]CSP!R$18</f>
        <v>208.42079631541023</v>
      </c>
      <c r="AF11" s="19">
        <f>[1]CSP!S$18</f>
        <v>210.05724531591517</v>
      </c>
      <c r="AG11" s="19"/>
      <c r="AH11" s="19"/>
      <c r="AI11" s="19"/>
      <c r="AJ11" s="19"/>
      <c r="AK11" s="19"/>
      <c r="AL11" s="19"/>
      <c r="AM11" s="19"/>
      <c r="AN11" s="19"/>
      <c r="AO11" s="19"/>
      <c r="AP11" s="19"/>
    </row>
    <row r="12" spans="1:42" x14ac:dyDescent="0.55000000000000004">
      <c r="A12" t="s">
        <v>46</v>
      </c>
      <c r="B12" s="19">
        <v>0.01</v>
      </c>
      <c r="C12" s="19">
        <v>0.01</v>
      </c>
      <c r="D12" s="19">
        <v>0.01</v>
      </c>
      <c r="E12" s="19">
        <v>0.01</v>
      </c>
      <c r="F12" s="19">
        <v>0.01</v>
      </c>
      <c r="G12" s="19">
        <v>0.01</v>
      </c>
      <c r="H12" s="19">
        <v>0.01</v>
      </c>
      <c r="I12" s="19">
        <v>0.01</v>
      </c>
      <c r="J12" s="19">
        <v>0.01</v>
      </c>
      <c r="K12" s="19">
        <v>0.01</v>
      </c>
      <c r="L12" s="19">
        <v>0.01</v>
      </c>
      <c r="M12" s="19">
        <v>0.01</v>
      </c>
      <c r="N12" s="19">
        <v>0.01</v>
      </c>
      <c r="O12" s="19">
        <f>[1]CSP!B20</f>
        <v>1</v>
      </c>
      <c r="P12" s="19">
        <f>[1]CSP!C20</f>
        <v>1.5506867025118676</v>
      </c>
      <c r="Q12" s="19">
        <f>[1]CSP!D20</f>
        <v>2.3898387885386581</v>
      </c>
      <c r="R12" s="19">
        <f>[1]CSP!E20</f>
        <v>3.6488965286975366</v>
      </c>
      <c r="S12" s="19">
        <f>[1]CSP!F20</f>
        <v>5.4947195332393033</v>
      </c>
      <c r="T12" s="19">
        <f>[1]CSP!G20</f>
        <v>8.1108763236313699</v>
      </c>
      <c r="U12" s="19">
        <f>[1]CSP!H20</f>
        <v>11.646676749488536</v>
      </c>
      <c r="V12" s="19">
        <f>[1]CSP!I20</f>
        <v>16.130311149862244</v>
      </c>
      <c r="W12" s="19">
        <f>[1]CSP!J20</f>
        <v>21.377914323547717</v>
      </c>
      <c r="X12" s="19">
        <f>[1]CSP!K20</f>
        <v>26.973133869604453</v>
      </c>
      <c r="Y12" s="19">
        <f>[1]CSP!L20</f>
        <v>32.376272786814418</v>
      </c>
      <c r="Z12" s="19">
        <f>[1]CSP!M20</f>
        <v>37.117126516129623</v>
      </c>
      <c r="AA12" s="19">
        <f>[1]CSP!N20</f>
        <v>40.939564103575208</v>
      </c>
      <c r="AB12" s="19">
        <f>[1]CSP!O20</f>
        <v>43.816790968416512</v>
      </c>
      <c r="AC12" s="19">
        <f>[1]CSP!P20</f>
        <v>45.872446188566741</v>
      </c>
      <c r="AD12" s="19">
        <f>[1]CSP!Q20</f>
        <v>47.286998253417586</v>
      </c>
      <c r="AE12" s="19">
        <f>[1]CSP!R20</f>
        <v>48.235417953254149</v>
      </c>
      <c r="AF12" s="19">
        <f>[1]CSP!S20</f>
        <v>48.860277241951849</v>
      </c>
      <c r="AG12" s="19"/>
      <c r="AH12" s="19"/>
      <c r="AI12" s="19"/>
      <c r="AJ12" s="19"/>
      <c r="AK12" s="19"/>
      <c r="AL12" s="19"/>
      <c r="AM12" s="19"/>
      <c r="AN12" s="19"/>
      <c r="AO12" s="19"/>
      <c r="AP12" s="19"/>
    </row>
    <row r="13" spans="1:42" x14ac:dyDescent="0.55000000000000004">
      <c r="A13" t="s">
        <v>23</v>
      </c>
      <c r="B13" s="21">
        <v>70</v>
      </c>
      <c r="C13" s="21">
        <v>70</v>
      </c>
      <c r="D13" s="21">
        <v>70</v>
      </c>
      <c r="E13" s="21">
        <v>70</v>
      </c>
      <c r="F13" s="21">
        <v>70</v>
      </c>
      <c r="G13" s="21">
        <v>70</v>
      </c>
      <c r="H13" s="21">
        <v>70</v>
      </c>
      <c r="I13" s="21">
        <v>70</v>
      </c>
      <c r="J13" s="21">
        <v>70</v>
      </c>
      <c r="K13" s="21">
        <v>70</v>
      </c>
      <c r="L13" s="21">
        <v>70</v>
      </c>
      <c r="M13" s="21">
        <v>70</v>
      </c>
      <c r="N13" s="21">
        <v>70</v>
      </c>
      <c r="O13" s="21">
        <f>[1]CSP!B$23</f>
        <v>77.908031834973656</v>
      </c>
      <c r="P13" s="21">
        <f>[1]CSP!C23</f>
        <v>77.910801683958837</v>
      </c>
      <c r="Q13" s="21">
        <f>[1]CSP!D23</f>
        <v>77.217893279633159</v>
      </c>
      <c r="R13" s="21">
        <f>[1]CSP!E23</f>
        <v>75.543480715491285</v>
      </c>
      <c r="S13" s="21">
        <f>[1]CSP!F23</f>
        <v>72.55388513994528</v>
      </c>
      <c r="T13" s="21">
        <f>[1]CSP!G23</f>
        <v>67.93214071862154</v>
      </c>
      <c r="U13" s="21">
        <f>[1]CSP!H23</f>
        <v>61.503753417350126</v>
      </c>
      <c r="V13" s="21">
        <f>[1]CSP!I23</f>
        <v>53.39965733778071</v>
      </c>
      <c r="W13" s="21">
        <f>[1]CSP!J23</f>
        <v>44.165249115443238</v>
      </c>
      <c r="X13" s="21">
        <f>[1]CSP!K23</f>
        <v>34.69566360956663</v>
      </c>
      <c r="Y13" s="21">
        <f>[1]CSP!L23</f>
        <v>25.970621910343564</v>
      </c>
      <c r="Z13" s="21">
        <f>[1]CSP!M23</f>
        <v>18.731879682867294</v>
      </c>
      <c r="AA13" s="21">
        <f>[1]CSP!N23</f>
        <v>13.304787939849572</v>
      </c>
      <c r="AB13" s="21">
        <f>[1]CSP!O23</f>
        <v>9.6337447897291035</v>
      </c>
      <c r="AC13" s="21">
        <f>[1]CSP!P23</f>
        <v>7.4400134258556418</v>
      </c>
      <c r="AD13" s="21">
        <f>[1]CSP!Q23</f>
        <v>6.3778568175742638</v>
      </c>
      <c r="AE13" s="21">
        <f>[1]CSP!R23</f>
        <v>6.1298408281122301</v>
      </c>
      <c r="AF13" s="21">
        <f>[1]CSP!S23</f>
        <v>6.4437722122301118</v>
      </c>
      <c r="AG13" s="21"/>
      <c r="AH13" s="21"/>
      <c r="AI13" s="21"/>
      <c r="AJ13" s="21"/>
      <c r="AK13" s="21"/>
      <c r="AL13" s="21"/>
      <c r="AM13" s="21"/>
      <c r="AN13" s="21"/>
      <c r="AO13" s="21"/>
      <c r="AP13" s="21"/>
    </row>
    <row r="14" spans="1:42" x14ac:dyDescent="0.55000000000000004">
      <c r="A14" t="s">
        <v>56</v>
      </c>
      <c r="B14" s="21">
        <v>0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1">
        <v>0</v>
      </c>
      <c r="O14" s="21">
        <v>0</v>
      </c>
      <c r="P14" s="21">
        <f>[1]CSP!C21</f>
        <v>1.4521468268606337</v>
      </c>
      <c r="Q14" s="21">
        <f>[1]CSP!D21</f>
        <v>2.0836728007738623</v>
      </c>
      <c r="R14" s="21">
        <f>[1]CSP!E21</f>
        <v>2.9410315322737617</v>
      </c>
      <c r="S14" s="21">
        <f>[1]CSP!F21</f>
        <v>4.0611511847465698</v>
      </c>
      <c r="T14" s="21">
        <f>[1]CSP!G21</f>
        <v>5.4533889807479383</v>
      </c>
      <c r="U14" s="21">
        <f>[1]CSP!H21</f>
        <v>7.0804669733519345</v>
      </c>
      <c r="V14" s="21">
        <f>[1]CSP!I21</f>
        <v>8.8505536896731112</v>
      </c>
      <c r="W14" s="21">
        <f>[1]CSP!J21</f>
        <v>10.632281285350212</v>
      </c>
      <c r="X14" s="21">
        <f>[1]CSP!K21</f>
        <v>12.290856719887845</v>
      </c>
      <c r="Y14" s="21">
        <f>[1]CSP!L21</f>
        <v>13.72614655744113</v>
      </c>
      <c r="Z14" s="21">
        <f>[1]CSP!M21</f>
        <v>14.891850685022098</v>
      </c>
      <c r="AA14" s="21">
        <f>[1]CSP!N21</f>
        <v>15.790779888750169</v>
      </c>
      <c r="AB14" s="21">
        <f>[1]CSP!O21</f>
        <v>16.456667473439456</v>
      </c>
      <c r="AC14" s="21">
        <f>[1]CSP!P21</f>
        <v>16.935379658604891</v>
      </c>
      <c r="AD14" s="21">
        <f>[1]CSP!Q21</f>
        <v>17.272171638250825</v>
      </c>
      <c r="AE14" s="21">
        <f>[1]CSP!R21</f>
        <v>17.505530494270118</v>
      </c>
      <c r="AF14" s="21">
        <f>[1]CSP!S21</f>
        <v>17.665517947319966</v>
      </c>
      <c r="AG14" s="21"/>
      <c r="AH14" s="21"/>
      <c r="AI14" s="21"/>
      <c r="AJ14" s="21"/>
      <c r="AK14" s="21"/>
      <c r="AL14" s="21"/>
      <c r="AM14" s="21"/>
      <c r="AN14" s="21"/>
      <c r="AO14" s="21"/>
      <c r="AP14" s="21"/>
    </row>
    <row r="15" spans="1:42" x14ac:dyDescent="0.55000000000000004">
      <c r="A15" t="s">
        <v>51</v>
      </c>
      <c r="B15" s="21">
        <v>0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f>[1]CSP!C22</f>
        <v>1.8009672428302486</v>
      </c>
      <c r="Q15" s="21">
        <f>[1]CSP!D22</f>
        <v>3.2136035515519481</v>
      </c>
      <c r="R15" s="21">
        <f>[1]CSP!E22</f>
        <v>5.6426024214132351</v>
      </c>
      <c r="S15" s="21">
        <f>[1]CSP!F22</f>
        <v>9.6424858590289002</v>
      </c>
      <c r="T15" s="21">
        <f>[1]CSP!G22</f>
        <v>15.782444975725108</v>
      </c>
      <c r="U15" s="21">
        <f>[1]CSP!H22</f>
        <v>24.260598906356378</v>
      </c>
      <c r="V15" s="21">
        <f>[1]CSP!I22</f>
        <v>34.403194021487728</v>
      </c>
      <c r="W15" s="21">
        <f>[1]CSP!J22</f>
        <v>44.647055720588</v>
      </c>
      <c r="X15" s="21">
        <f>[1]CSP!K22</f>
        <v>53.368136065547567</v>
      </c>
      <c r="Y15" s="21">
        <f>[1]CSP!L22</f>
        <v>59.776237040314363</v>
      </c>
      <c r="Z15" s="21">
        <f>[1]CSP!M22</f>
        <v>63.993248480253584</v>
      </c>
      <c r="AA15" s="21">
        <f>[1]CSP!N22</f>
        <v>66.570651449752475</v>
      </c>
      <c r="AB15" s="21">
        <f>[1]CSP!O22</f>
        <v>68.075392017115036</v>
      </c>
      <c r="AC15" s="21">
        <f>[1]CSP!P22</f>
        <v>68.930485249700965</v>
      </c>
      <c r="AD15" s="21">
        <f>[1]CSP!Q22</f>
        <v>69.408963485592466</v>
      </c>
      <c r="AE15" s="21">
        <f>[1]CSP!R22</f>
        <v>69.674391861667402</v>
      </c>
      <c r="AF15" s="21">
        <f>[1]CSP!S22</f>
        <v>69.820926639513189</v>
      </c>
      <c r="AG15" s="21"/>
      <c r="AH15" s="21"/>
      <c r="AI15" s="21"/>
      <c r="AJ15" s="21"/>
      <c r="AK15" s="21"/>
      <c r="AL15" s="21"/>
      <c r="AM15" s="21"/>
      <c r="AN15" s="21"/>
      <c r="AO15" s="21"/>
      <c r="AP15" s="21"/>
    </row>
    <row r="16" spans="1:42" x14ac:dyDescent="0.55000000000000004">
      <c r="A16" t="s">
        <v>54</v>
      </c>
      <c r="B16" s="21">
        <v>0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 s="21"/>
      <c r="AH16" s="21"/>
      <c r="AI16" s="21"/>
      <c r="AJ16" s="21"/>
      <c r="AK16" s="21"/>
      <c r="AL16" s="21"/>
      <c r="AM16" s="21"/>
      <c r="AN16" s="21"/>
      <c r="AO16" s="21"/>
      <c r="AP16" s="21"/>
    </row>
    <row r="17" spans="1:42" x14ac:dyDescent="0.55000000000000004">
      <c r="A17" t="s">
        <v>55</v>
      </c>
      <c r="B17" s="21">
        <v>0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/>
      <c r="AH17" s="21"/>
      <c r="AI17" s="21"/>
      <c r="AJ17" s="21"/>
      <c r="AK17" s="21"/>
      <c r="AL17" s="21"/>
      <c r="AM17" s="21"/>
      <c r="AN17" s="21"/>
      <c r="AO17" s="21"/>
      <c r="AP17" s="21"/>
    </row>
    <row r="18" spans="1:42" x14ac:dyDescent="0.55000000000000004">
      <c r="A18" t="s">
        <v>47</v>
      </c>
      <c r="B18" s="21">
        <v>0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/>
      <c r="AH18" s="21"/>
      <c r="AI18" s="21"/>
      <c r="AJ18" s="21"/>
      <c r="AK18" s="21"/>
      <c r="AL18" s="21"/>
      <c r="AM18" s="21"/>
      <c r="AN18" s="21"/>
      <c r="AO18" s="21"/>
      <c r="AP18" s="21"/>
    </row>
    <row r="19" spans="1:42" x14ac:dyDescent="0.55000000000000004"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</row>
    <row r="20" spans="1:42" x14ac:dyDescent="0.55000000000000004">
      <c r="A20" s="12" t="s">
        <v>35</v>
      </c>
      <c r="B20" s="12">
        <f t="shared" ref="B20:AF20" si="0">B6</f>
        <v>2010</v>
      </c>
      <c r="C20" s="12">
        <f t="shared" si="0"/>
        <v>2011</v>
      </c>
      <c r="D20" s="12">
        <f t="shared" si="0"/>
        <v>2012</v>
      </c>
      <c r="E20" s="12">
        <f t="shared" si="0"/>
        <v>2013</v>
      </c>
      <c r="F20" s="12">
        <f t="shared" si="0"/>
        <v>2014</v>
      </c>
      <c r="G20" s="12">
        <f t="shared" si="0"/>
        <v>2015</v>
      </c>
      <c r="H20" s="12">
        <f t="shared" si="0"/>
        <v>2016</v>
      </c>
      <c r="I20" s="12">
        <f t="shared" si="0"/>
        <v>2017</v>
      </c>
      <c r="J20" s="12">
        <f t="shared" si="0"/>
        <v>2018</v>
      </c>
      <c r="K20" s="12">
        <f t="shared" si="0"/>
        <v>2019</v>
      </c>
      <c r="L20" s="12">
        <f t="shared" si="0"/>
        <v>2020</v>
      </c>
      <c r="M20" s="12">
        <f t="shared" si="0"/>
        <v>2021</v>
      </c>
      <c r="N20" s="12">
        <f t="shared" si="0"/>
        <v>2022</v>
      </c>
      <c r="O20" s="12">
        <f t="shared" si="0"/>
        <v>2023</v>
      </c>
      <c r="P20" s="12">
        <f t="shared" si="0"/>
        <v>2024</v>
      </c>
      <c r="Q20" s="12">
        <f t="shared" si="0"/>
        <v>2025</v>
      </c>
      <c r="R20" s="12">
        <f t="shared" si="0"/>
        <v>2026</v>
      </c>
      <c r="S20" s="12">
        <f t="shared" si="0"/>
        <v>2027</v>
      </c>
      <c r="T20" s="12">
        <f t="shared" si="0"/>
        <v>2028</v>
      </c>
      <c r="U20" s="12">
        <f t="shared" si="0"/>
        <v>2029</v>
      </c>
      <c r="V20" s="12">
        <f t="shared" si="0"/>
        <v>2030</v>
      </c>
      <c r="W20" s="12">
        <f t="shared" si="0"/>
        <v>2031</v>
      </c>
      <c r="X20" s="12">
        <f t="shared" si="0"/>
        <v>2032</v>
      </c>
      <c r="Y20" s="12">
        <f t="shared" si="0"/>
        <v>2033</v>
      </c>
      <c r="Z20" s="12">
        <f t="shared" si="0"/>
        <v>2034</v>
      </c>
      <c r="AA20" s="12">
        <f t="shared" si="0"/>
        <v>2035</v>
      </c>
      <c r="AB20" s="12">
        <f t="shared" si="0"/>
        <v>2036</v>
      </c>
      <c r="AC20" s="12">
        <f t="shared" si="0"/>
        <v>2037</v>
      </c>
      <c r="AD20" s="12">
        <f t="shared" si="0"/>
        <v>2038</v>
      </c>
      <c r="AE20" s="12">
        <f t="shared" si="0"/>
        <v>2039</v>
      </c>
      <c r="AF20" s="12">
        <f t="shared" si="0"/>
        <v>2040</v>
      </c>
    </row>
    <row r="21" spans="1:42" x14ac:dyDescent="0.55000000000000004">
      <c r="A21" t="s">
        <v>25</v>
      </c>
      <c r="G21" s="11"/>
      <c r="H21" s="11"/>
      <c r="I21" s="11"/>
      <c r="J21" s="11"/>
      <c r="K21" s="11"/>
      <c r="L21" s="11">
        <f>L10*'Background Information'!J11</f>
        <v>0.23760000000000003</v>
      </c>
      <c r="M21" s="11">
        <f>M10*'Background Information'!K11</f>
        <v>0.23056000000000001</v>
      </c>
      <c r="N21" s="11">
        <f>N10*'Background Information'!L11</f>
        <v>0.22352000000000005</v>
      </c>
      <c r="O21" s="11">
        <f>O10*'Background Information'!M11</f>
        <v>0.21648000000000003</v>
      </c>
      <c r="P21" s="11">
        <f>P10*'Background Information'!N11</f>
        <v>0.32508027430794662</v>
      </c>
      <c r="Q21" s="11">
        <f>Q10*'Background Information'!O11</f>
        <v>0.48484939545396838</v>
      </c>
      <c r="R21" s="11">
        <f>R10*'Background Information'!P11</f>
        <v>0.72897652698763726</v>
      </c>
      <c r="S21" s="11">
        <f>S10*'Background Information'!Q11</f>
        <v>1.0817171412863849</v>
      </c>
      <c r="T21" s="11">
        <f>T10*'Background Information'!R11</f>
        <v>1.575037963179168</v>
      </c>
      <c r="U21" s="11">
        <f>U10*'Background Information'!S11</f>
        <v>2.2337477266638426</v>
      </c>
      <c r="V21" s="11">
        <f>V10*'Background Information'!T11</f>
        <v>3.0596108616061044</v>
      </c>
      <c r="W21" s="11">
        <f>W10*'Background Information'!U11</f>
        <v>4.0145166704095674</v>
      </c>
      <c r="X21" s="11">
        <f>X10*'Background Information'!V11</f>
        <v>5.0163253833180548</v>
      </c>
      <c r="Y21" s="11">
        <f>Y10*'Background Information'!W11</f>
        <v>5.9592324200542199</v>
      </c>
      <c r="Z21" s="11">
        <f>Z10*'Background Information'!X11</f>
        <v>6.7513272331019021</v>
      </c>
      <c r="AA21" s="11">
        <f>AA10*'Background Information'!Y11</f>
        <v>7.3439271763340708</v>
      </c>
      <c r="AB21" s="11">
        <f>AB10*'Background Information'!Z11</f>
        <v>7.8183650363820867</v>
      </c>
      <c r="AC21" s="11">
        <f>AC10*'Background Information'!AA11</f>
        <v>8.1287357645527134</v>
      </c>
      <c r="AD21" s="11">
        <f>AD10*'Background Information'!AB11</f>
        <v>8.3109430837250677</v>
      </c>
      <c r="AE21" s="11">
        <f>AE10*'Background Information'!AC11</f>
        <v>8.4001916175244578</v>
      </c>
      <c r="AF21" s="11">
        <f>AF10*'Background Information'!AD11</f>
        <v>8.4252406226603416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</row>
    <row r="22" spans="1:42" x14ac:dyDescent="0.55000000000000004">
      <c r="A22" t="s">
        <v>34</v>
      </c>
      <c r="G22" s="11"/>
      <c r="H22" s="11"/>
      <c r="I22" s="11"/>
      <c r="J22" s="11"/>
      <c r="K22" s="11"/>
      <c r="L22" s="11">
        <f>L11*'Background Information'!J12</f>
        <v>0.75600000000000012</v>
      </c>
      <c r="M22" s="11">
        <f>M11*'Background Information'!K12</f>
        <v>0.73360000000000003</v>
      </c>
      <c r="N22" s="11">
        <f>N11*'Background Information'!L12</f>
        <v>0.71120000000000005</v>
      </c>
      <c r="O22" s="11">
        <f>O11*'Background Information'!M12</f>
        <v>0.68879999999999997</v>
      </c>
      <c r="P22" s="11">
        <f>P11*'Background Information'!N12</f>
        <v>1.0259614343317014</v>
      </c>
      <c r="Q22" s="11">
        <f>Q11*'Background Information'!O12</f>
        <v>1.511481395906902</v>
      </c>
      <c r="R22" s="11">
        <f>R11*'Background Information'!P12</f>
        <v>2.2314338419716329</v>
      </c>
      <c r="S22" s="11">
        <f>S11*'Background Information'!Q12</f>
        <v>3.2252310169809353</v>
      </c>
      <c r="T22" s="11">
        <f>T11*'Background Information'!R12</f>
        <v>4.5282151035176303</v>
      </c>
      <c r="U22" s="11">
        <f>U11*'Background Information'!S12</f>
        <v>6.1229871894151344</v>
      </c>
      <c r="V22" s="11">
        <f>V11*'Background Information'!T12</f>
        <v>7.913043641709975</v>
      </c>
      <c r="W22" s="11">
        <f>W11*'Background Information'!U12</f>
        <v>9.7285174389732685</v>
      </c>
      <c r="X22" s="11">
        <f>X11*'Background Information'!V12</f>
        <v>11.377155123829633</v>
      </c>
      <c r="Y22" s="11">
        <f>Y11*'Background Information'!W12</f>
        <v>12.713333033264584</v>
      </c>
      <c r="Z22" s="11">
        <f>Z11*'Background Information'!X12</f>
        <v>13.677634164365202</v>
      </c>
      <c r="AA22" s="11">
        <f>AA11*'Background Information'!Y12</f>
        <v>14.288784428912345</v>
      </c>
      <c r="AB22" s="11">
        <f>AB11*'Background Information'!Z12</f>
        <v>14.766149377295044</v>
      </c>
      <c r="AC22" s="11">
        <f>AC11*'Background Information'!AA12</f>
        <v>15.03472601760914</v>
      </c>
      <c r="AD22" s="11">
        <f>AD11*'Background Information'!AB12</f>
        <v>15.154612741800921</v>
      </c>
      <c r="AE22" s="11">
        <f>AE11*'Background Information'!AC12</f>
        <v>15.173033971761862</v>
      </c>
      <c r="AF22" s="11">
        <f>AF11*'Background Information'!AD12</f>
        <v>15.124121662745894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</row>
    <row r="23" spans="1:42" x14ac:dyDescent="0.55000000000000004">
      <c r="A23" t="s">
        <v>46</v>
      </c>
      <c r="G23" s="11"/>
      <c r="H23" s="11"/>
      <c r="I23" s="11"/>
      <c r="J23" s="11"/>
      <c r="K23" s="11"/>
      <c r="L23" s="11">
        <f>L12*'Background Information'!J13</f>
        <v>8.1000000000000013E-3</v>
      </c>
      <c r="M23" s="11">
        <f>M12*'Background Information'!K13</f>
        <v>7.8600000000000007E-3</v>
      </c>
      <c r="N23" s="11">
        <f>N12*'Background Information'!L13</f>
        <v>7.62E-3</v>
      </c>
      <c r="O23" s="11">
        <f>O12*'Background Information'!M13</f>
        <v>0.73799999999999999</v>
      </c>
      <c r="P23" s="11">
        <f>P12*'Background Information'!N13</f>
        <v>1.1071903055934733</v>
      </c>
      <c r="Q23" s="11">
        <f>Q12*'Background Information'!O13</f>
        <v>1.6489887640916738</v>
      </c>
      <c r="R23" s="11">
        <f>R12*'Background Information'!P13</f>
        <v>2.4739518464569294</v>
      </c>
      <c r="S23" s="11">
        <f>S12*'Background Information'!Q13</f>
        <v>3.6594832091373757</v>
      </c>
      <c r="T23" s="11">
        <f>T12*'Background Information'!R13</f>
        <v>5.304513115654915</v>
      </c>
      <c r="U23" s="11">
        <f>U12*'Background Information'!S13</f>
        <v>7.4771664731716392</v>
      </c>
      <c r="V23" s="11">
        <f>V12*'Background Information'!T13</f>
        <v>10.162096024413215</v>
      </c>
      <c r="W23" s="11">
        <f>W12*'Background Information'!U13</f>
        <v>13.211551051952489</v>
      </c>
      <c r="X23" s="11">
        <f>X12*'Background Information'!V13</f>
        <v>16.345719124980299</v>
      </c>
      <c r="Y23" s="11">
        <f>Y12*'Background Information'!W13</f>
        <v>19.231506035367765</v>
      </c>
      <c r="Z23" s="11">
        <f>Z12*'Background Information'!X13</f>
        <v>21.602167632387438</v>
      </c>
      <c r="AA23" s="11">
        <f>AA12*'Background Information'!Y13</f>
        <v>23.335551539037866</v>
      </c>
      <c r="AB23" s="11">
        <f>AB12*'Background Information'!Z13</f>
        <v>24.712670106186909</v>
      </c>
      <c r="AC23" s="11">
        <f>AC12*'Background Information'!AA13</f>
        <v>25.59682497322024</v>
      </c>
      <c r="AD23" s="11">
        <f>AD12*'Background Information'!AB13</f>
        <v>26.102423035886506</v>
      </c>
      <c r="AE23" s="11">
        <f>AE12*'Background Information'!AC13</f>
        <v>26.336538202476763</v>
      </c>
      <c r="AF23" s="11">
        <f>AF12*'Background Information'!AD13</f>
        <v>26.384549710653999</v>
      </c>
    </row>
    <row r="24" spans="1:42" x14ac:dyDescent="0.55000000000000004">
      <c r="A24" t="s">
        <v>23</v>
      </c>
      <c r="L24" s="11">
        <f>L13*'Background Information'!J15</f>
        <v>26.460000000000004</v>
      </c>
      <c r="M24" s="11">
        <f>M13*'Background Information'!K15</f>
        <v>25.676000000000005</v>
      </c>
      <c r="N24" s="11">
        <f>N13*'Background Information'!L15</f>
        <v>24.892000000000003</v>
      </c>
      <c r="O24" s="11">
        <f>O13*'Background Information'!M15</f>
        <v>26.831526163964931</v>
      </c>
      <c r="P24" s="11">
        <f>P13*'Background Information'!N15</f>
        <v>25.959879121095085</v>
      </c>
      <c r="Q24" s="11">
        <f>Q13*'Background Information'!O15</f>
        <v>24.864161636041878</v>
      </c>
      <c r="R24" s="11">
        <f>R13*'Background Information'!P15</f>
        <v>23.901957298381443</v>
      </c>
      <c r="S24" s="11">
        <f>S13*'Background Information'!Q15</f>
        <v>22.549747501494995</v>
      </c>
      <c r="T24" s="11">
        <f>T13*'Background Information'!R15</f>
        <v>20.73288934732329</v>
      </c>
      <c r="U24" s="11">
        <f>U13*'Background Information'!S15</f>
        <v>18.426524523838097</v>
      </c>
      <c r="V24" s="11">
        <f>V13*'Background Information'!T15</f>
        <v>15.699499257307531</v>
      </c>
      <c r="W24" s="11">
        <f>W13*'Background Information'!U15</f>
        <v>12.737257844893833</v>
      </c>
      <c r="X24" s="11">
        <f>X13*'Background Information'!V15</f>
        <v>9.8119336687854446</v>
      </c>
      <c r="Y24" s="11">
        <f>Y13*'Background Information'!W15</f>
        <v>7.1990563935472363</v>
      </c>
      <c r="Z24" s="11">
        <f>Z13*'Background Information'!X15</f>
        <v>5.0875785218667575</v>
      </c>
      <c r="AA24" s="11">
        <f>AA13*'Background Information'!Y15</f>
        <v>3.5390735919999861</v>
      </c>
      <c r="AB24" s="11">
        <f>AB13*'Background Information'!Z15</f>
        <v>2.5356016286566998</v>
      </c>
      <c r="AC24" s="11">
        <f>AC13*'Background Information'!AA15</f>
        <v>1.9373794960928092</v>
      </c>
      <c r="AD24" s="11">
        <f>AD13*'Background Information'!AB15</f>
        <v>1.6429359162071304</v>
      </c>
      <c r="AE24" s="11">
        <f>AE13*'Background Information'!AC15</f>
        <v>1.5618834430029964</v>
      </c>
      <c r="AF24" s="11">
        <f>AF13*'Background Information'!AD15</f>
        <v>1.6238305974819884</v>
      </c>
    </row>
    <row r="25" spans="1:42" x14ac:dyDescent="0.55000000000000004">
      <c r="A25" t="s">
        <v>56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11">
        <f>L14*'Background Information'!J16</f>
        <v>0</v>
      </c>
      <c r="M25" s="11">
        <f>M14*'Background Information'!K16</f>
        <v>0</v>
      </c>
      <c r="N25" s="11">
        <f>N14*'Background Information'!L16</f>
        <v>0</v>
      </c>
      <c r="O25" s="11">
        <f>O14*'Background Information'!M16</f>
        <v>0</v>
      </c>
      <c r="P25" s="11">
        <f>P14*'Background Information'!N17</f>
        <v>2.073665668756985</v>
      </c>
      <c r="Q25" s="11">
        <f>Q14*'Background Information'!O17</f>
        <v>2.8754684650679296</v>
      </c>
      <c r="R25" s="11">
        <f>R14*'Background Information'!P17</f>
        <v>3.9880387577632206</v>
      </c>
      <c r="S25" s="11">
        <f>S14*'Background Information'!Q17</f>
        <v>5.4094533780824303</v>
      </c>
      <c r="T25" s="11">
        <f>T14*'Background Information'!R17</f>
        <v>7.1330327868183021</v>
      </c>
      <c r="U25" s="11">
        <f>U14*'Background Information'!S17</f>
        <v>9.0913195937838829</v>
      </c>
      <c r="V25" s="11">
        <f>V14*'Background Information'!T17</f>
        <v>11.151697648988121</v>
      </c>
      <c r="W25" s="11">
        <f>W14*'Background Information'!U17</f>
        <v>13.141499668692862</v>
      </c>
      <c r="X25" s="11">
        <f>X14*'Background Information'!V17</f>
        <v>14.896518344504068</v>
      </c>
      <c r="Y25" s="11">
        <f>Y14*'Background Information'!W17</f>
        <v>16.306662110240062</v>
      </c>
      <c r="Z25" s="11">
        <f>Z14*'Background Information'!X17</f>
        <v>17.334114197365722</v>
      </c>
      <c r="AA25" s="11">
        <f>AA14*'Background Information'!Y17</f>
        <v>18.00148907317519</v>
      </c>
      <c r="AB25" s="11">
        <f>AB14*'Background Information'!Z17</f>
        <v>18.563120910039704</v>
      </c>
      <c r="AC25" s="11">
        <f>AC14*'Background Information'!AA17</f>
        <v>18.899883699003055</v>
      </c>
      <c r="AD25" s="11">
        <f>AD14*'Background Information'!AB17</f>
        <v>19.068477488628908</v>
      </c>
      <c r="AE25" s="11">
        <f>AE14*'Background Information'!AC17</f>
        <v>19.116039299742965</v>
      </c>
      <c r="AF25" s="11">
        <f>AF14*'Background Information'!AD17</f>
        <v>19.078759383105563</v>
      </c>
      <c r="AG25" s="21"/>
      <c r="AH25" s="21"/>
      <c r="AI25" s="21"/>
      <c r="AJ25" s="21"/>
      <c r="AK25" s="21"/>
      <c r="AL25" s="21"/>
      <c r="AM25" s="21"/>
      <c r="AN25" s="21"/>
      <c r="AO25" s="21"/>
      <c r="AP25" s="21"/>
    </row>
    <row r="26" spans="1:42" x14ac:dyDescent="0.55000000000000004">
      <c r="A26" t="s">
        <v>51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11">
        <f>L15*'Background Information'!J17</f>
        <v>0</v>
      </c>
      <c r="M26" s="11">
        <f>M15*'Background Information'!K17</f>
        <v>0</v>
      </c>
      <c r="N26" s="11">
        <f>N15*'Background Information'!L17</f>
        <v>0</v>
      </c>
      <c r="O26" s="11">
        <f>O15*'Background Information'!M17</f>
        <v>0</v>
      </c>
      <c r="P26" s="11">
        <f>P15*'Background Information'!N18</f>
        <v>0.64294530569039876</v>
      </c>
      <c r="Q26" s="11">
        <f>Q15*'Background Information'!O18</f>
        <v>1.108693225285422</v>
      </c>
      <c r="R26" s="11">
        <f>R15*'Background Information'!P18</f>
        <v>1.9128422208590865</v>
      </c>
      <c r="S26" s="11">
        <f>S15*'Background Information'!Q18</f>
        <v>3.2109477910566233</v>
      </c>
      <c r="T26" s="11">
        <f>T15*'Background Information'!R18</f>
        <v>5.1608595070621099</v>
      </c>
      <c r="U26" s="11">
        <f>U15*'Background Information'!S18</f>
        <v>7.7876522489403959</v>
      </c>
      <c r="V26" s="11">
        <f>V15*'Background Information'!T18</f>
        <v>10.837006116768634</v>
      </c>
      <c r="W26" s="11">
        <f>W15*'Background Information'!U18</f>
        <v>13.795940217661691</v>
      </c>
      <c r="X26" s="11">
        <f>X15*'Background Information'!V18</f>
        <v>16.170545227860913</v>
      </c>
      <c r="Y26" s="11">
        <f>Y15*'Background Information'!W18</f>
        <v>17.753542400973366</v>
      </c>
      <c r="Z26" s="11">
        <f>Z15*'Background Information'!X18</f>
        <v>18.622035307753791</v>
      </c>
      <c r="AA26" s="11">
        <f>AA15*'Background Information'!Y18</f>
        <v>18.972635663179453</v>
      </c>
      <c r="AB26" s="11">
        <f>AB15*'Background Information'!Z18</f>
        <v>19.197260548826439</v>
      </c>
      <c r="AC26" s="11">
        <f>AC15*'Background Information'!AA18</f>
        <v>19.231605384666569</v>
      </c>
      <c r="AD26" s="11">
        <f>AD15*'Background Information'!AB18</f>
        <v>19.156873922023518</v>
      </c>
      <c r="AE26" s="11">
        <f>AE15*'Background Information'!AC18</f>
        <v>19.021108978235198</v>
      </c>
      <c r="AF26" s="11">
        <f>AF15*'Background Information'!AD18</f>
        <v>18.851650192668561</v>
      </c>
      <c r="AG26" s="21"/>
      <c r="AH26" s="21"/>
      <c r="AI26" s="21"/>
      <c r="AJ26" s="21"/>
      <c r="AK26" s="21"/>
      <c r="AL26" s="21"/>
      <c r="AM26" s="21"/>
      <c r="AN26" s="21"/>
      <c r="AO26" s="21"/>
      <c r="AP26" s="21"/>
    </row>
    <row r="27" spans="1:42" x14ac:dyDescent="0.55000000000000004">
      <c r="A27" t="s">
        <v>54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11">
        <f>L16*'Background Information'!J18</f>
        <v>0</v>
      </c>
      <c r="M27" s="11">
        <f>M16*'Background Information'!K18</f>
        <v>0</v>
      </c>
      <c r="N27" s="11">
        <f>N16*'Background Information'!L18</f>
        <v>0</v>
      </c>
      <c r="O27" s="11">
        <f>O16*'Background Information'!M18</f>
        <v>0</v>
      </c>
      <c r="P27" s="11">
        <f>P16*'Background Information'!N18</f>
        <v>0</v>
      </c>
      <c r="Q27" s="11">
        <f>Q16*'Background Information'!O18</f>
        <v>0</v>
      </c>
      <c r="R27" s="11">
        <f>R16*'Background Information'!P18</f>
        <v>0</v>
      </c>
      <c r="S27" s="11">
        <f>S16*'Background Information'!Q18</f>
        <v>0</v>
      </c>
      <c r="T27" s="11">
        <f>T16*'Background Information'!R18</f>
        <v>0</v>
      </c>
      <c r="U27" s="11">
        <f>U16*'Background Information'!S18</f>
        <v>0</v>
      </c>
      <c r="V27" s="11">
        <f>V16*'Background Information'!T18</f>
        <v>0</v>
      </c>
      <c r="W27" s="11">
        <f>W16*'Background Information'!U18</f>
        <v>0</v>
      </c>
      <c r="X27" s="11">
        <f>X16*'Background Information'!V18</f>
        <v>0</v>
      </c>
      <c r="Y27" s="11">
        <f>Y16*'Background Information'!W18</f>
        <v>0</v>
      </c>
      <c r="Z27" s="11">
        <f>Z16*'Background Information'!X18</f>
        <v>0</v>
      </c>
      <c r="AA27" s="11">
        <f>AA16*'Background Information'!Y18</f>
        <v>0</v>
      </c>
      <c r="AB27" s="11">
        <f>AB16*'Background Information'!Z18</f>
        <v>0</v>
      </c>
      <c r="AC27" s="11">
        <f>AC16*'Background Information'!AA18</f>
        <v>0</v>
      </c>
      <c r="AD27" s="11">
        <f>AD16*'Background Information'!AB18</f>
        <v>0</v>
      </c>
      <c r="AE27" s="11">
        <f>AE16*'Background Information'!AC18</f>
        <v>0</v>
      </c>
      <c r="AF27" s="11">
        <f>AF16*'Background Information'!AD18</f>
        <v>0</v>
      </c>
      <c r="AG27" s="21"/>
      <c r="AH27" s="21"/>
      <c r="AI27" s="21"/>
      <c r="AJ27" s="21"/>
      <c r="AK27" s="21"/>
      <c r="AL27" s="21"/>
      <c r="AM27" s="21"/>
      <c r="AN27" s="21"/>
      <c r="AO27" s="21"/>
      <c r="AP27" s="21"/>
    </row>
    <row r="28" spans="1:42" x14ac:dyDescent="0.55000000000000004">
      <c r="A28" t="s">
        <v>55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11">
        <f>L17*'Background Information'!J19</f>
        <v>0</v>
      </c>
      <c r="M28" s="11">
        <f>M17*'Background Information'!K19</f>
        <v>0</v>
      </c>
      <c r="N28" s="11">
        <f>N17*'Background Information'!L19</f>
        <v>0</v>
      </c>
      <c r="O28" s="11">
        <f>O17*'Background Information'!M19</f>
        <v>0</v>
      </c>
      <c r="P28" s="11">
        <f>P17*'Background Information'!N19</f>
        <v>0</v>
      </c>
      <c r="Q28" s="11">
        <f>Q17*'Background Information'!O19</f>
        <v>0</v>
      </c>
      <c r="R28" s="11">
        <f>R17*'Background Information'!P19</f>
        <v>0</v>
      </c>
      <c r="S28" s="11">
        <f>S17*'Background Information'!Q19</f>
        <v>0</v>
      </c>
      <c r="T28" s="11">
        <f>T17*'Background Information'!R19</f>
        <v>0</v>
      </c>
      <c r="U28" s="11">
        <f>U17*'Background Information'!S19</f>
        <v>0</v>
      </c>
      <c r="V28" s="11">
        <f>V17*'Background Information'!T19</f>
        <v>0</v>
      </c>
      <c r="W28" s="11">
        <f>W17*'Background Information'!U19</f>
        <v>0</v>
      </c>
      <c r="X28" s="11">
        <f>X17*'Background Information'!V19</f>
        <v>0</v>
      </c>
      <c r="Y28" s="11">
        <f>Y17*'Background Information'!W19</f>
        <v>0</v>
      </c>
      <c r="Z28" s="11">
        <f>Z17*'Background Information'!X19</f>
        <v>0</v>
      </c>
      <c r="AA28" s="11">
        <f>AA17*'Background Information'!Y19</f>
        <v>0</v>
      </c>
      <c r="AB28" s="11">
        <f>AB17*'Background Information'!Z19</f>
        <v>0</v>
      </c>
      <c r="AC28" s="11">
        <f>AC17*'Background Information'!AA19</f>
        <v>0</v>
      </c>
      <c r="AD28" s="11">
        <f>AD17*'Background Information'!AB19</f>
        <v>0</v>
      </c>
      <c r="AE28" s="11">
        <f>AE17*'Background Information'!AC19</f>
        <v>0</v>
      </c>
      <c r="AF28" s="11">
        <f>AF17*'Background Information'!AD19</f>
        <v>0</v>
      </c>
      <c r="AG28" s="21"/>
      <c r="AH28" s="21"/>
      <c r="AI28" s="21"/>
      <c r="AJ28" s="21"/>
      <c r="AK28" s="21"/>
      <c r="AL28" s="21"/>
      <c r="AM28" s="21"/>
      <c r="AN28" s="21"/>
      <c r="AO28" s="21"/>
      <c r="AP28" s="21"/>
    </row>
    <row r="29" spans="1:42" x14ac:dyDescent="0.55000000000000004">
      <c r="A29" t="s">
        <v>47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11">
        <f>L18*'Background Information'!J20</f>
        <v>0</v>
      </c>
      <c r="M29" s="11">
        <f>M18*'Background Information'!K20</f>
        <v>0</v>
      </c>
      <c r="N29" s="11">
        <f>N18*'Background Information'!L20</f>
        <v>0</v>
      </c>
      <c r="O29" s="11">
        <f>O18*'Background Information'!M20</f>
        <v>0</v>
      </c>
      <c r="P29" s="11">
        <f>P18*'Background Information'!N20</f>
        <v>0</v>
      </c>
      <c r="Q29" s="11">
        <f>Q18*'Background Information'!O20</f>
        <v>0</v>
      </c>
      <c r="R29" s="11">
        <f>R18*'Background Information'!P20</f>
        <v>0</v>
      </c>
      <c r="S29" s="11">
        <f>S18*'Background Information'!Q20</f>
        <v>0</v>
      </c>
      <c r="T29" s="11">
        <f>T18*'Background Information'!R20</f>
        <v>0</v>
      </c>
      <c r="U29" s="11">
        <f>U18*'Background Information'!S20</f>
        <v>0</v>
      </c>
      <c r="V29" s="11">
        <f>V18*'Background Information'!T20</f>
        <v>0</v>
      </c>
      <c r="W29" s="11">
        <f>W18*'Background Information'!U20</f>
        <v>0</v>
      </c>
      <c r="X29" s="11">
        <f>X18*'Background Information'!V20</f>
        <v>0</v>
      </c>
      <c r="Y29" s="11">
        <f>Y18*'Background Information'!W20</f>
        <v>0</v>
      </c>
      <c r="Z29" s="11">
        <f>Z18*'Background Information'!X20</f>
        <v>0</v>
      </c>
      <c r="AA29" s="11">
        <f>AA18*'Background Information'!Y20</f>
        <v>0</v>
      </c>
      <c r="AB29" s="11">
        <f>AB18*'Background Information'!Z20</f>
        <v>0</v>
      </c>
      <c r="AC29" s="11">
        <f>AC18*'Background Information'!AA20</f>
        <v>0</v>
      </c>
      <c r="AD29" s="11">
        <f>AD18*'Background Information'!AB20</f>
        <v>0</v>
      </c>
      <c r="AE29" s="11">
        <f>AE18*'Background Information'!AC20</f>
        <v>0</v>
      </c>
      <c r="AF29" s="11">
        <f>AF18*'Background Information'!AD20</f>
        <v>0</v>
      </c>
      <c r="AG29" s="21"/>
      <c r="AH29" s="21"/>
      <c r="AI29" s="21"/>
      <c r="AJ29" s="21"/>
      <c r="AK29" s="21"/>
      <c r="AL29" s="21"/>
      <c r="AM29" s="21"/>
      <c r="AN29" s="21"/>
      <c r="AO29" s="21"/>
      <c r="AP29" s="21"/>
    </row>
    <row r="30" spans="1:42" x14ac:dyDescent="0.55000000000000004">
      <c r="L30" s="11">
        <f>L19*'Background Information'!J21</f>
        <v>0</v>
      </c>
      <c r="M30" s="11">
        <f>M19*'Background Information'!K21</f>
        <v>0</v>
      </c>
      <c r="N30" s="11">
        <f>N19*'Background Information'!L21</f>
        <v>0</v>
      </c>
      <c r="O30" s="11">
        <f>O19*'Background Information'!M21</f>
        <v>0</v>
      </c>
      <c r="P30" s="11">
        <f>P19*'Background Information'!N21</f>
        <v>0</v>
      </c>
      <c r="Q30" s="11">
        <f>Q19*'Background Information'!O21</f>
        <v>0</v>
      </c>
      <c r="R30" s="11">
        <f>R19*'Background Information'!P21</f>
        <v>0</v>
      </c>
      <c r="S30" s="11">
        <f>S19*'Background Information'!Q21</f>
        <v>0</v>
      </c>
      <c r="T30" s="11">
        <f>T19*'Background Information'!R21</f>
        <v>0</v>
      </c>
      <c r="U30" s="11">
        <f>U19*'Background Information'!S21</f>
        <v>0</v>
      </c>
      <c r="V30" s="11">
        <f>V19*'Background Information'!T21</f>
        <v>0</v>
      </c>
      <c r="W30" s="11">
        <f>W19*'Background Information'!U21</f>
        <v>0</v>
      </c>
      <c r="X30" s="11">
        <f>X19*'Background Information'!V21</f>
        <v>0</v>
      </c>
      <c r="Y30" s="11">
        <f>Y19*'Background Information'!W21</f>
        <v>0</v>
      </c>
      <c r="Z30" s="11">
        <f>Z19*'Background Information'!X21</f>
        <v>0</v>
      </c>
      <c r="AA30" s="11">
        <f>AA19*'Background Information'!Y21</f>
        <v>0</v>
      </c>
      <c r="AB30" s="11">
        <f>AB19*'Background Information'!Z21</f>
        <v>0</v>
      </c>
      <c r="AC30" s="11">
        <f>AC19*'Background Information'!AA21</f>
        <v>0</v>
      </c>
      <c r="AD30" s="11">
        <f>AD19*'Background Information'!AB21</f>
        <v>0</v>
      </c>
      <c r="AE30" s="11">
        <f>AE19*'Background Information'!AC21</f>
        <v>0</v>
      </c>
      <c r="AF30" s="11">
        <f>AF19*'Background Information'!AD21</f>
        <v>0</v>
      </c>
    </row>
    <row r="32" spans="1:42" x14ac:dyDescent="0.55000000000000004">
      <c r="A32" s="4" t="s">
        <v>9</v>
      </c>
      <c r="B32" s="4"/>
      <c r="C32" s="4"/>
    </row>
    <row r="33" spans="1:42" x14ac:dyDescent="0.55000000000000004">
      <c r="A33" s="4" t="s">
        <v>58</v>
      </c>
      <c r="B33" s="4"/>
      <c r="C33" s="4"/>
    </row>
    <row r="34" spans="1:42" x14ac:dyDescent="0.55000000000000004">
      <c r="A34" s="4" t="s">
        <v>5</v>
      </c>
      <c r="B34" s="4"/>
      <c r="C34" s="4"/>
    </row>
    <row r="35" spans="1:42" x14ac:dyDescent="0.55000000000000004">
      <c r="A35" s="4" t="s">
        <v>10</v>
      </c>
      <c r="B35" s="4"/>
      <c r="C35" s="4"/>
    </row>
    <row r="36" spans="1:42" x14ac:dyDescent="0.55000000000000004">
      <c r="A36" s="4"/>
      <c r="B36" s="4"/>
      <c r="C36" s="4"/>
    </row>
    <row r="37" spans="1:42" x14ac:dyDescent="0.55000000000000004">
      <c r="A37" s="4" t="s">
        <v>7</v>
      </c>
      <c r="B37" s="4">
        <v>2010</v>
      </c>
      <c r="C37" s="4">
        <v>2011</v>
      </c>
      <c r="D37" s="4">
        <v>2012</v>
      </c>
      <c r="E37" s="4">
        <v>2013</v>
      </c>
      <c r="F37" s="4">
        <v>2014</v>
      </c>
      <c r="G37" s="4">
        <v>2015</v>
      </c>
      <c r="H37" s="4">
        <v>2016</v>
      </c>
      <c r="I37" s="4">
        <v>2017</v>
      </c>
      <c r="J37" s="4">
        <v>2018</v>
      </c>
      <c r="K37" s="4">
        <v>2019</v>
      </c>
      <c r="L37" s="4">
        <v>2020</v>
      </c>
      <c r="M37" s="4">
        <v>2021</v>
      </c>
      <c r="N37" s="4">
        <v>2022</v>
      </c>
      <c r="O37" s="4">
        <v>2023</v>
      </c>
      <c r="P37" s="4">
        <v>2024</v>
      </c>
      <c r="Q37" s="4">
        <v>2025</v>
      </c>
      <c r="R37" s="4">
        <v>2026</v>
      </c>
      <c r="S37" s="4">
        <v>2027</v>
      </c>
      <c r="T37" s="4">
        <v>2028</v>
      </c>
      <c r="U37" s="4">
        <v>2029</v>
      </c>
      <c r="V37" s="4">
        <v>2030</v>
      </c>
      <c r="W37" s="4">
        <v>2031</v>
      </c>
      <c r="X37" s="4">
        <v>2032</v>
      </c>
      <c r="Y37" s="4">
        <v>2033</v>
      </c>
      <c r="Z37" s="4">
        <v>2034</v>
      </c>
      <c r="AA37" s="4">
        <v>2035</v>
      </c>
      <c r="AB37" s="4">
        <v>2036</v>
      </c>
      <c r="AC37" s="4">
        <v>2037</v>
      </c>
      <c r="AD37" s="4">
        <v>2038</v>
      </c>
      <c r="AE37" s="4">
        <v>2039</v>
      </c>
      <c r="AF37" s="4">
        <v>2040</v>
      </c>
      <c r="AG37" s="4"/>
      <c r="AH37" s="4"/>
      <c r="AI37" s="4"/>
      <c r="AJ37" s="4"/>
      <c r="AK37" s="4"/>
      <c r="AL37" s="4"/>
      <c r="AM37" s="4"/>
      <c r="AN37" s="4"/>
      <c r="AO37" s="4"/>
      <c r="AP37" s="4"/>
    </row>
    <row r="38" spans="1:42" x14ac:dyDescent="0.55000000000000004"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42" x14ac:dyDescent="0.55000000000000004"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42" x14ac:dyDescent="0.55000000000000004">
      <c r="A40" s="4" t="s">
        <v>8</v>
      </c>
      <c r="B40" s="4"/>
      <c r="C40" s="4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</row>
    <row r="41" spans="1:42" x14ac:dyDescent="0.55000000000000004">
      <c r="A41" t="s">
        <v>25</v>
      </c>
      <c r="B41">
        <v>2.2000000000000002</v>
      </c>
      <c r="C41">
        <v>2.2000000000000002</v>
      </c>
      <c r="D41">
        <v>2.2000000000000002</v>
      </c>
      <c r="E41">
        <v>2.2000000000000002</v>
      </c>
      <c r="F41">
        <v>2.2000000000000002</v>
      </c>
      <c r="G41">
        <v>2.2000000000000002</v>
      </c>
      <c r="H41">
        <v>2.2000000000000002</v>
      </c>
      <c r="I41">
        <v>2.2000000000000002</v>
      </c>
      <c r="J41">
        <v>2.2000000000000002</v>
      </c>
      <c r="K41">
        <v>2.2000000000000002</v>
      </c>
      <c r="L41">
        <v>2.2000000000000002</v>
      </c>
      <c r="M41">
        <v>2.2000000000000002</v>
      </c>
      <c r="N41">
        <v>2.2000000000000002</v>
      </c>
      <c r="O41">
        <v>2.2000000000000002</v>
      </c>
      <c r="P41" s="24">
        <f>[1]Hydrogen!C21</f>
        <v>3.4147087637389353</v>
      </c>
      <c r="Q41" s="24">
        <f>[1]Hydrogen!D21</f>
        <v>5.2701021244996564</v>
      </c>
      <c r="R41" s="24">
        <f>[1]Hydrogen!E21</f>
        <v>8.0638996348189966</v>
      </c>
      <c r="S41" s="24">
        <f>[1]Hydrogen!F21</f>
        <v>12.181499338810641</v>
      </c>
      <c r="T41" s="24">
        <f>[1]Hydrogen!G21</f>
        <v>18.062361963063857</v>
      </c>
      <c r="U41" s="24">
        <f>[1]Hydrogen!H21</f>
        <v>26.095183722708445</v>
      </c>
      <c r="V41" s="24">
        <f>[1]Hydrogen!I21</f>
        <v>36.423938828644097</v>
      </c>
      <c r="W41" s="24">
        <f>[1]Hydrogen!J21</f>
        <v>48.719862504970479</v>
      </c>
      <c r="X41" s="24">
        <f>[1]Hydrogen!K21</f>
        <v>62.083234942055135</v>
      </c>
      <c r="Y41" s="24">
        <f>[1]Hydrogen!L21</f>
        <v>75.242833586543171</v>
      </c>
      <c r="Z41" s="24">
        <f>[1]Hydrogen!M21</f>
        <v>87.001639601828629</v>
      </c>
      <c r="AA41" s="24">
        <f>[1]Hydrogen!N21</f>
        <v>96.630620741237777</v>
      </c>
      <c r="AB41" s="24">
        <f>[1]Hydrogen!O21</f>
        <v>103.9676201646554</v>
      </c>
      <c r="AC41" s="24">
        <f>[1]Hydrogen!P21</f>
        <v>109.25720113646122</v>
      </c>
      <c r="AD41" s="24">
        <f>[1]Hydrogen!Q21</f>
        <v>112.92042233322103</v>
      </c>
      <c r="AE41" s="24">
        <f>[1]Hydrogen!R21</f>
        <v>115.38724749346785</v>
      </c>
      <c r="AF41" s="24">
        <f>[1]Hydrogen!S21</f>
        <v>117.01723087028252</v>
      </c>
    </row>
    <row r="42" spans="1:42" x14ac:dyDescent="0.55000000000000004">
      <c r="A42" t="s">
        <v>34</v>
      </c>
      <c r="B42" s="19">
        <v>7</v>
      </c>
      <c r="C42" s="19">
        <v>7</v>
      </c>
      <c r="D42" s="19">
        <v>7</v>
      </c>
      <c r="E42" s="19">
        <v>7</v>
      </c>
      <c r="F42" s="19">
        <v>7</v>
      </c>
      <c r="G42" s="19">
        <v>7</v>
      </c>
      <c r="H42" s="19">
        <v>7</v>
      </c>
      <c r="I42" s="19">
        <v>7</v>
      </c>
      <c r="J42" s="19">
        <v>7</v>
      </c>
      <c r="K42" s="19">
        <v>7</v>
      </c>
      <c r="L42" s="19">
        <v>7</v>
      </c>
      <c r="M42" s="19">
        <v>7</v>
      </c>
      <c r="N42" s="19">
        <v>7</v>
      </c>
      <c r="O42" s="19">
        <v>7</v>
      </c>
      <c r="P42" s="19">
        <f>[1]Hydrogen!C20</f>
        <v>10.320670734539442</v>
      </c>
      <c r="Q42" s="19">
        <f>[1]Hydrogen!D20</f>
        <v>15.132669853936806</v>
      </c>
      <c r="R42" s="19">
        <f>[1]Hydrogen!E20</f>
        <v>22.012303591468992</v>
      </c>
      <c r="S42" s="19">
        <f>[1]Hydrogen!F20</f>
        <v>31.660615062113596</v>
      </c>
      <c r="T42" s="19">
        <f>[1]Hydrogen!G20</f>
        <v>44.833060790932876</v>
      </c>
      <c r="U42" s="19">
        <f>[1]Hydrogen!H20</f>
        <v>62.172088142677019</v>
      </c>
      <c r="V42" s="19">
        <f>[1]Hydrogen!I20</f>
        <v>83.930578904999493</v>
      </c>
      <c r="W42" s="19">
        <f>[1]Hydrogen!J20</f>
        <v>109.65487233640839</v>
      </c>
      <c r="X42" s="19">
        <f>[1]Hydrogen!K20</f>
        <v>138.00871750632703</v>
      </c>
      <c r="Y42" s="19">
        <f>[1]Hydrogen!L20</f>
        <v>166.94475159609007</v>
      </c>
      <c r="Z42" s="19">
        <f>[1]Hydrogen!M20</f>
        <v>194.24484965716456</v>
      </c>
      <c r="AA42" s="19">
        <f>[1]Hydrogen!N20</f>
        <v>218.15849430960907</v>
      </c>
      <c r="AB42" s="19">
        <f>[1]Hydrogen!O20</f>
        <v>237.78105672107202</v>
      </c>
      <c r="AC42" s="19">
        <f>[1]Hydrogen!P20</f>
        <v>253.03740236193306</v>
      </c>
      <c r="AD42" s="19">
        <f>[1]Hydrogen!Q20</f>
        <v>264.40927970846923</v>
      </c>
      <c r="AE42" s="19">
        <f>[1]Hydrogen!R20</f>
        <v>272.62206865641753</v>
      </c>
      <c r="AF42" s="19">
        <f>[1]Hydrogen!S20</f>
        <v>278.41895759337081</v>
      </c>
      <c r="AG42" s="19"/>
      <c r="AH42" s="19"/>
      <c r="AI42" s="19"/>
      <c r="AJ42" s="19"/>
      <c r="AK42" s="19"/>
      <c r="AL42" s="19"/>
      <c r="AM42" s="19"/>
      <c r="AN42" s="19"/>
      <c r="AO42" s="19"/>
      <c r="AP42" s="19"/>
    </row>
    <row r="43" spans="1:42" x14ac:dyDescent="0.55000000000000004">
      <c r="A43" t="s">
        <v>46</v>
      </c>
      <c r="B43" s="19">
        <v>0.01</v>
      </c>
      <c r="C43" s="19">
        <v>0.01</v>
      </c>
      <c r="D43" s="19">
        <v>0.01</v>
      </c>
      <c r="E43" s="19">
        <v>0.01</v>
      </c>
      <c r="F43" s="19">
        <v>0.01</v>
      </c>
      <c r="G43" s="19">
        <v>0.01</v>
      </c>
      <c r="H43" s="19">
        <v>0.01</v>
      </c>
      <c r="I43" s="19">
        <v>0.01</v>
      </c>
      <c r="J43" s="19">
        <v>0.01</v>
      </c>
      <c r="K43" s="19">
        <v>0.01</v>
      </c>
      <c r="L43" s="19">
        <v>0.01</v>
      </c>
      <c r="M43" s="19">
        <v>0.01</v>
      </c>
      <c r="N43" s="19">
        <v>0.01</v>
      </c>
      <c r="O43" s="19">
        <f>[1]CSP!B$20</f>
        <v>1</v>
      </c>
      <c r="P43" s="19">
        <f>[1]Hydrogen!C22</f>
        <v>1.5409453719878139</v>
      </c>
      <c r="Q43" s="19">
        <f>[1]Hydrogen!D22</f>
        <v>2.3523082236076438</v>
      </c>
      <c r="R43" s="19">
        <f>[1]Hydrogen!E22</f>
        <v>3.5412143927152231</v>
      </c>
      <c r="S43" s="19">
        <f>[1]Hydrogen!F22</f>
        <v>5.225116353594478</v>
      </c>
      <c r="T43" s="19">
        <f>[1]Hydrogen!G22</f>
        <v>7.4987534000562519</v>
      </c>
      <c r="U43" s="19">
        <f>[1]Hydrogen!H22</f>
        <v>10.378251949058241</v>
      </c>
      <c r="V43" s="19">
        <f>[1]Hydrogen!I22</f>
        <v>13.743249025290577</v>
      </c>
      <c r="W43" s="19">
        <f>[1]Hydrogen!J22</f>
        <v>17.325060511358146</v>
      </c>
      <c r="X43" s="19">
        <f>[1]Hydrogen!K22</f>
        <v>20.777957724620958</v>
      </c>
      <c r="Y43" s="19">
        <f>[1]Hydrogen!L22</f>
        <v>23.802813458397335</v>
      </c>
      <c r="Z43" s="19">
        <f>[1]Hydrogen!M22</f>
        <v>26.238419004679347</v>
      </c>
      <c r="AA43" s="19">
        <f>[1]Hydrogen!N22</f>
        <v>28.069830494334543</v>
      </c>
      <c r="AB43" s="19">
        <f>[1]Hydrogen!O22</f>
        <v>29.377287599439224</v>
      </c>
      <c r="AC43" s="19">
        <f>[1]Hydrogen!P22</f>
        <v>30.276496850266788</v>
      </c>
      <c r="AD43" s="19">
        <f>[1]Hydrogen!Q22</f>
        <v>30.87917046641218</v>
      </c>
      <c r="AE43" s="19">
        <f>[1]Hydrogen!R22</f>
        <v>31.276140009569652</v>
      </c>
      <c r="AF43" s="19">
        <f>[1]Hydrogen!S22</f>
        <v>31.534631833301223</v>
      </c>
      <c r="AG43" s="19"/>
      <c r="AH43" s="19"/>
      <c r="AI43" s="19"/>
      <c r="AJ43" s="19"/>
      <c r="AK43" s="19"/>
      <c r="AL43" s="19"/>
      <c r="AM43" s="19"/>
      <c r="AN43" s="19"/>
      <c r="AO43" s="19"/>
      <c r="AP43" s="19"/>
    </row>
    <row r="44" spans="1:42" x14ac:dyDescent="0.55000000000000004">
      <c r="A44" t="s">
        <v>23</v>
      </c>
      <c r="B44" s="21">
        <v>70</v>
      </c>
      <c r="C44" s="21">
        <v>70</v>
      </c>
      <c r="D44" s="21">
        <v>70</v>
      </c>
      <c r="E44" s="21">
        <v>70</v>
      </c>
      <c r="F44" s="21">
        <v>70</v>
      </c>
      <c r="G44" s="21">
        <v>70</v>
      </c>
      <c r="H44" s="21">
        <v>70</v>
      </c>
      <c r="I44" s="21">
        <v>70</v>
      </c>
      <c r="J44" s="21">
        <v>70</v>
      </c>
      <c r="K44" s="21">
        <v>70</v>
      </c>
      <c r="L44" s="21">
        <v>70</v>
      </c>
      <c r="M44" s="21">
        <v>70</v>
      </c>
      <c r="N44" s="21">
        <v>70</v>
      </c>
      <c r="O44" s="19">
        <f>[1]Hydrogen!B27</f>
        <v>77.860670438839449</v>
      </c>
      <c r="P44" s="19">
        <f>[1]Hydrogen!C27</f>
        <v>77.906786804209062</v>
      </c>
      <c r="Q44" s="19">
        <f>[1]Hydrogen!D27</f>
        <v>77.304365815309623</v>
      </c>
      <c r="R44" s="19">
        <f>[1]Hydrogen!E27</f>
        <v>75.790577683153828</v>
      </c>
      <c r="S44" s="19">
        <f>[1]Hydrogen!F27</f>
        <v>73.051511045314328</v>
      </c>
      <c r="T44" s="19">
        <f>[1]Hydrogen!G27</f>
        <v>68.769963184279817</v>
      </c>
      <c r="U44" s="19">
        <f>[1]Hydrogen!H27</f>
        <v>62.725660091936142</v>
      </c>
      <c r="V44" s="19">
        <f>[1]Hydrogen!I27</f>
        <v>54.936914527718166</v>
      </c>
      <c r="W44" s="19">
        <f>[1]Hydrogen!J27</f>
        <v>45.779742868606149</v>
      </c>
      <c r="X44" s="19">
        <f>[1]Hydrogen!K27</f>
        <v>35.984905999704417</v>
      </c>
      <c r="Y44" s="19">
        <f>[1]Hydrogen!L27</f>
        <v>26.462687262411844</v>
      </c>
      <c r="Z44" s="19">
        <f>[1]Hydrogen!M27</f>
        <v>18.030433770671642</v>
      </c>
      <c r="AA44" s="19">
        <f>[1]Hydrogen!N27</f>
        <v>11.198416504490122</v>
      </c>
      <c r="AB44" s="19">
        <f>[1]Hydrogen!O27</f>
        <v>6.1155801934602438</v>
      </c>
      <c r="AC44" s="19">
        <f>[1]Hydrogen!P27</f>
        <v>2.6536477305227439</v>
      </c>
      <c r="AD44" s="19">
        <f>[1]Hydrogen!Q27</f>
        <v>0.54027207965581936</v>
      </c>
      <c r="AE44" s="19">
        <f>[1]Hydrogen!R27</f>
        <v>-0.53061700304332649</v>
      </c>
      <c r="AF44" s="19">
        <v>0</v>
      </c>
      <c r="AG44" s="21"/>
      <c r="AH44" s="21"/>
      <c r="AI44" s="21"/>
      <c r="AJ44" s="21"/>
      <c r="AK44" s="21"/>
      <c r="AL44" s="21"/>
      <c r="AM44" s="21"/>
      <c r="AN44" s="21"/>
      <c r="AO44" s="21"/>
      <c r="AP44" s="21"/>
    </row>
    <row r="45" spans="1:42" x14ac:dyDescent="0.55000000000000004">
      <c r="A45" t="s">
        <v>56</v>
      </c>
      <c r="B45" s="21">
        <v>0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 s="21"/>
      <c r="AH45" s="21"/>
      <c r="AI45" s="21"/>
      <c r="AJ45" s="21"/>
      <c r="AK45" s="21"/>
      <c r="AL45" s="21"/>
      <c r="AM45" s="21"/>
      <c r="AN45" s="21"/>
      <c r="AO45" s="21"/>
      <c r="AP45" s="21"/>
    </row>
    <row r="46" spans="1:42" x14ac:dyDescent="0.55000000000000004">
      <c r="A46" t="s">
        <v>51</v>
      </c>
      <c r="B46" s="21">
        <v>0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1">
        <v>0</v>
      </c>
      <c r="L46" s="21">
        <v>0</v>
      </c>
      <c r="M46" s="21">
        <v>0</v>
      </c>
      <c r="N46" s="21">
        <v>0</v>
      </c>
      <c r="O46" s="19">
        <f>[1]Hydrogen!B23</f>
        <v>1</v>
      </c>
      <c r="P46" s="19">
        <f>[1]Hydrogen!C23</f>
        <v>1.8009672428302486</v>
      </c>
      <c r="Q46" s="19">
        <f>[1]Hydrogen!D23</f>
        <v>3.2136035515519481</v>
      </c>
      <c r="R46" s="19">
        <f>[1]Hydrogen!E23</f>
        <v>5.6426024214132351</v>
      </c>
      <c r="S46" s="19">
        <f>[1]Hydrogen!F23</f>
        <v>9.6424858590289002</v>
      </c>
      <c r="T46" s="19">
        <f>[1]Hydrogen!G23</f>
        <v>15.782444975725108</v>
      </c>
      <c r="U46" s="19">
        <f>[1]Hydrogen!H23</f>
        <v>24.260598906356378</v>
      </c>
      <c r="V46" s="19">
        <f>[1]Hydrogen!I23</f>
        <v>34.403194021487728</v>
      </c>
      <c r="W46" s="19">
        <f>[1]Hydrogen!J23</f>
        <v>44.647055720588</v>
      </c>
      <c r="X46" s="19">
        <f>[1]Hydrogen!K23</f>
        <v>53.368136065547567</v>
      </c>
      <c r="Y46" s="19">
        <f>[1]Hydrogen!L23</f>
        <v>59.776237040314363</v>
      </c>
      <c r="Z46" s="19">
        <f>[1]Hydrogen!M23</f>
        <v>63.993248480253584</v>
      </c>
      <c r="AA46" s="19">
        <f>[1]Hydrogen!N23</f>
        <v>66.570651449752475</v>
      </c>
      <c r="AB46" s="19">
        <f>[1]Hydrogen!O23</f>
        <v>68.075392017115036</v>
      </c>
      <c r="AC46" s="19">
        <f>[1]Hydrogen!P23</f>
        <v>68.930485249700965</v>
      </c>
      <c r="AD46" s="19">
        <f>[1]Hydrogen!Q23</f>
        <v>69.408963485592466</v>
      </c>
      <c r="AE46" s="19">
        <f>[1]Hydrogen!R23</f>
        <v>69.674391861667402</v>
      </c>
      <c r="AF46" s="19">
        <f>[1]Hydrogen!S23</f>
        <v>69.820926639513189</v>
      </c>
      <c r="AG46" s="21"/>
      <c r="AH46" s="21"/>
      <c r="AI46" s="21"/>
      <c r="AJ46" s="21"/>
      <c r="AK46" s="21"/>
      <c r="AL46" s="21"/>
      <c r="AM46" s="21"/>
      <c r="AN46" s="21"/>
      <c r="AO46" s="21"/>
      <c r="AP46" s="21"/>
    </row>
    <row r="47" spans="1:42" x14ac:dyDescent="0.55000000000000004">
      <c r="A47" t="s">
        <v>54</v>
      </c>
      <c r="B47" s="21">
        <v>0</v>
      </c>
      <c r="C47" s="21">
        <v>0</v>
      </c>
      <c r="D47" s="21">
        <v>0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21">
        <v>0</v>
      </c>
      <c r="M47" s="21">
        <v>0</v>
      </c>
      <c r="N47" s="21">
        <v>0</v>
      </c>
      <c r="O47" s="19">
        <f>[1]Hydrogen!B24</f>
        <v>1</v>
      </c>
      <c r="P47" s="19">
        <f>[1]Hydrogen!C24</f>
        <v>1.5530942136482624</v>
      </c>
      <c r="Q47" s="19">
        <f>[1]Hydrogen!D24</f>
        <v>2.3992252383591008</v>
      </c>
      <c r="R47" s="19">
        <f>[1]Hydrogen!E24</f>
        <v>3.6763086645453473</v>
      </c>
      <c r="S47" s="19">
        <f>[1]Hydrogen!F24</f>
        <v>5.5651310839445616</v>
      </c>
      <c r="T47" s="19">
        <f>[1]Hydrogen!G24</f>
        <v>8.2765441112806197</v>
      </c>
      <c r="U47" s="19">
        <f>[1]Hydrogen!H24</f>
        <v>12.006506136471689</v>
      </c>
      <c r="V47" s="19">
        <f>[1]Hydrogen!I24</f>
        <v>16.847872157478722</v>
      </c>
      <c r="W47" s="19">
        <f>[1]Hydrogen!J24</f>
        <v>22.678820923813898</v>
      </c>
      <c r="X47" s="19">
        <f>[1]Hydrogen!K24</f>
        <v>29.10075621098256</v>
      </c>
      <c r="Y47" s="19">
        <f>[1]Hydrogen!L24</f>
        <v>35.512824724881121</v>
      </c>
      <c r="Z47" s="19">
        <f>[1]Hydrogen!M24</f>
        <v>41.317771657019492</v>
      </c>
      <c r="AA47" s="19">
        <f>[1]Hydrogen!N24</f>
        <v>46.125273673379233</v>
      </c>
      <c r="AB47" s="19">
        <f>[1]Hydrogen!O24</f>
        <v>49.821576393168968</v>
      </c>
      <c r="AC47" s="19">
        <f>[1]Hydrogen!P24</f>
        <v>52.504397654957081</v>
      </c>
      <c r="AD47" s="19">
        <f>[1]Hydrogen!Q24</f>
        <v>54.371254922313419</v>
      </c>
      <c r="AE47" s="19">
        <f>[1]Hydrogen!R24</f>
        <v>55.632535687199869</v>
      </c>
      <c r="AF47" s="19">
        <f>[1]Hydrogen!S24</f>
        <v>56.467774310938431</v>
      </c>
      <c r="AG47" s="21"/>
      <c r="AH47" s="21"/>
      <c r="AI47" s="21"/>
      <c r="AJ47" s="21"/>
      <c r="AK47" s="21"/>
      <c r="AL47" s="21"/>
      <c r="AM47" s="21"/>
      <c r="AN47" s="21"/>
      <c r="AO47" s="21"/>
      <c r="AP47" s="21"/>
    </row>
    <row r="48" spans="1:42" x14ac:dyDescent="0.55000000000000004">
      <c r="A48" t="s">
        <v>55</v>
      </c>
      <c r="B48" s="21">
        <v>0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19">
        <f>[1]Hydrogen!B25</f>
        <v>1</v>
      </c>
      <c r="P48" s="19">
        <f>[1]Hydrogen!C25</f>
        <v>1.5478548649983366</v>
      </c>
      <c r="Q48" s="19">
        <f>[1]Hydrogen!D25</f>
        <v>2.3788546540850266</v>
      </c>
      <c r="R48" s="19">
        <f>[1]Hydrogen!E25</f>
        <v>3.6170651950126804</v>
      </c>
      <c r="S48" s="19">
        <f>[1]Hydrogen!F25</f>
        <v>5.4138761613687292</v>
      </c>
      <c r="T48" s="19">
        <f>[1]Hydrogen!G25</f>
        <v>7.9236857930607059</v>
      </c>
      <c r="U48" s="19">
        <f>[1]Hydrogen!H25</f>
        <v>11.248795392783869</v>
      </c>
      <c r="V48" s="19">
        <f>[1]Hydrogen!I25</f>
        <v>15.358298413235376</v>
      </c>
      <c r="W48" s="19">
        <f>[1]Hydrogen!J25</f>
        <v>20.022384627556161</v>
      </c>
      <c r="X48" s="19">
        <f>[1]Hydrogen!K25</f>
        <v>24.830521084918036</v>
      </c>
      <c r="Y48" s="19">
        <f>[1]Hydrogen!L25</f>
        <v>29.31995724942054</v>
      </c>
      <c r="Z48" s="19">
        <f>[1]Hydrogen!M25</f>
        <v>33.140574010025773</v>
      </c>
      <c r="AA48" s="19">
        <f>[1]Hydrogen!N25</f>
        <v>36.143674987020717</v>
      </c>
      <c r="AB48" s="19">
        <f>[1]Hydrogen!O25</f>
        <v>38.360122099752004</v>
      </c>
      <c r="AC48" s="19">
        <f>[1]Hydrogen!P25</f>
        <v>39.921093613889084</v>
      </c>
      <c r="AD48" s="19">
        <f>[1]Hydrogen!Q25</f>
        <v>40.984507182421211</v>
      </c>
      <c r="AE48" s="19">
        <f>[1]Hydrogen!R25</f>
        <v>41.692659779593299</v>
      </c>
      <c r="AF48" s="19">
        <f>[1]Hydrogen!S25</f>
        <v>42.157116786407627</v>
      </c>
      <c r="AG48" s="21"/>
      <c r="AH48" s="21"/>
      <c r="AI48" s="21"/>
      <c r="AJ48" s="21"/>
      <c r="AK48" s="21"/>
      <c r="AL48" s="21"/>
      <c r="AM48" s="21"/>
      <c r="AN48" s="21"/>
      <c r="AO48" s="21"/>
      <c r="AP48" s="21"/>
    </row>
    <row r="49" spans="1:42" x14ac:dyDescent="0.55000000000000004">
      <c r="A49" t="s">
        <v>47</v>
      </c>
      <c r="B49" s="21">
        <v>0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19">
        <f>[1]Hydrogen!B26</f>
        <v>1</v>
      </c>
      <c r="P49" s="19">
        <f>[1]Hydrogen!C26</f>
        <v>1.9673706760871881</v>
      </c>
      <c r="Q49" s="19">
        <f>[1]Hydrogen!D26</f>
        <v>3.7861869821399812</v>
      </c>
      <c r="R49" s="19">
        <f>[1]Hydrogen!E26</f>
        <v>6.9996435217678385</v>
      </c>
      <c r="S49" s="19">
        <f>[1]Hydrogen!F26</f>
        <v>12.098966290730822</v>
      </c>
      <c r="T49" s="19">
        <f>[1]Hydrogen!G26</f>
        <v>18.957010802608757</v>
      </c>
      <c r="U49" s="19">
        <f>[1]Hydrogen!H26</f>
        <v>26.383375050907155</v>
      </c>
      <c r="V49" s="19">
        <f>[1]Hydrogen!I26</f>
        <v>32.755503675665835</v>
      </c>
      <c r="W49" s="19">
        <f>[1]Hydrogen!J26</f>
        <v>37.219438699569977</v>
      </c>
      <c r="X49" s="19">
        <f>[1]Hydrogen!K26</f>
        <v>39.921093613889084</v>
      </c>
      <c r="Y49" s="19">
        <f>[1]Hydrogen!L26</f>
        <v>41.413887750737345</v>
      </c>
      <c r="Z49" s="19">
        <f>[1]Hydrogen!M26</f>
        <v>42.197457457019603</v>
      </c>
      <c r="AA49" s="19">
        <f>[1]Hydrogen!N26</f>
        <v>42.597689207689911</v>
      </c>
      <c r="AB49" s="19">
        <f>[1]Hydrogen!O26</f>
        <v>42.799272952484813</v>
      </c>
      <c r="AC49" s="19">
        <f>[1]Hydrogen!P26</f>
        <v>42.900087105277777</v>
      </c>
      <c r="AD49" s="19">
        <f>[1]Hydrogen!Q26</f>
        <v>42.950326621270406</v>
      </c>
      <c r="AE49" s="19">
        <f>[1]Hydrogen!R26</f>
        <v>42.975318576847393</v>
      </c>
      <c r="AF49" s="19">
        <f>[1]Hydrogen!S26</f>
        <v>42.987740025425865</v>
      </c>
      <c r="AG49" s="21"/>
      <c r="AH49" s="21"/>
      <c r="AI49" s="21"/>
      <c r="AJ49" s="21"/>
      <c r="AK49" s="21"/>
      <c r="AL49" s="21"/>
      <c r="AM49" s="21"/>
      <c r="AN49" s="21"/>
      <c r="AO49" s="21"/>
      <c r="AP49" s="21"/>
    </row>
    <row r="50" spans="1:42" x14ac:dyDescent="0.55000000000000004"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</row>
    <row r="51" spans="1:42" x14ac:dyDescent="0.55000000000000004">
      <c r="A51" s="12" t="s">
        <v>35</v>
      </c>
      <c r="B51" s="12">
        <f t="shared" ref="B51:AF51" si="1">B37</f>
        <v>2010</v>
      </c>
      <c r="C51" s="12">
        <f t="shared" si="1"/>
        <v>2011</v>
      </c>
      <c r="D51" s="12">
        <f t="shared" si="1"/>
        <v>2012</v>
      </c>
      <c r="E51" s="12">
        <f t="shared" si="1"/>
        <v>2013</v>
      </c>
      <c r="F51" s="12">
        <f t="shared" si="1"/>
        <v>2014</v>
      </c>
      <c r="G51" s="12">
        <f t="shared" si="1"/>
        <v>2015</v>
      </c>
      <c r="H51" s="12">
        <f t="shared" si="1"/>
        <v>2016</v>
      </c>
      <c r="I51" s="12">
        <f t="shared" si="1"/>
        <v>2017</v>
      </c>
      <c r="J51" s="12">
        <f t="shared" si="1"/>
        <v>2018</v>
      </c>
      <c r="K51" s="12">
        <f t="shared" si="1"/>
        <v>2019</v>
      </c>
      <c r="L51" s="12">
        <f t="shared" si="1"/>
        <v>2020</v>
      </c>
      <c r="M51" s="12">
        <f t="shared" si="1"/>
        <v>2021</v>
      </c>
      <c r="N51" s="12">
        <f t="shared" si="1"/>
        <v>2022</v>
      </c>
      <c r="O51" s="12">
        <f t="shared" si="1"/>
        <v>2023</v>
      </c>
      <c r="P51" s="12">
        <f t="shared" si="1"/>
        <v>2024</v>
      </c>
      <c r="Q51" s="12">
        <f t="shared" si="1"/>
        <v>2025</v>
      </c>
      <c r="R51" s="12">
        <f t="shared" si="1"/>
        <v>2026</v>
      </c>
      <c r="S51" s="12">
        <f t="shared" si="1"/>
        <v>2027</v>
      </c>
      <c r="T51" s="12">
        <f t="shared" si="1"/>
        <v>2028</v>
      </c>
      <c r="U51" s="12">
        <f t="shared" si="1"/>
        <v>2029</v>
      </c>
      <c r="V51" s="12">
        <f t="shared" si="1"/>
        <v>2030</v>
      </c>
      <c r="W51" s="12">
        <f t="shared" si="1"/>
        <v>2031</v>
      </c>
      <c r="X51" s="12">
        <f t="shared" si="1"/>
        <v>2032</v>
      </c>
      <c r="Y51" s="12">
        <f t="shared" si="1"/>
        <v>2033</v>
      </c>
      <c r="Z51" s="12">
        <f t="shared" si="1"/>
        <v>2034</v>
      </c>
      <c r="AA51" s="12">
        <f t="shared" si="1"/>
        <v>2035</v>
      </c>
      <c r="AB51" s="12">
        <f t="shared" si="1"/>
        <v>2036</v>
      </c>
      <c r="AC51" s="12">
        <f t="shared" si="1"/>
        <v>2037</v>
      </c>
      <c r="AD51" s="12">
        <f t="shared" si="1"/>
        <v>2038</v>
      </c>
      <c r="AE51" s="12">
        <f t="shared" si="1"/>
        <v>2039</v>
      </c>
      <c r="AF51" s="12">
        <f t="shared" si="1"/>
        <v>2040</v>
      </c>
    </row>
    <row r="52" spans="1:42" x14ac:dyDescent="0.55000000000000004">
      <c r="A52" t="s">
        <v>25</v>
      </c>
      <c r="G52" s="11"/>
      <c r="H52" s="11"/>
      <c r="I52" s="11"/>
      <c r="J52" s="11"/>
      <c r="K52" s="11"/>
      <c r="L52" s="11">
        <f>L41*'Background Information'!J11</f>
        <v>0.23760000000000003</v>
      </c>
      <c r="M52" s="11">
        <f>M41*'Background Information'!K11</f>
        <v>0.23056000000000001</v>
      </c>
      <c r="N52" s="11">
        <f>N41*'Background Information'!L11</f>
        <v>0.22352000000000005</v>
      </c>
      <c r="O52" s="11">
        <f>O41*'Background Information'!M11</f>
        <v>0.21648000000000003</v>
      </c>
      <c r="P52" s="11">
        <f>P41*'Background Information'!N11</f>
        <v>0.32508027430794662</v>
      </c>
      <c r="Q52" s="11">
        <f>Q41*'Background Information'!O11</f>
        <v>0.48484939545396838</v>
      </c>
      <c r="R52" s="11">
        <f>R41*'Background Information'!P11</f>
        <v>0.72897652698763726</v>
      </c>
      <c r="S52" s="11">
        <f>S41*'Background Information'!Q11</f>
        <v>1.0817171412863849</v>
      </c>
      <c r="T52" s="11">
        <f>T41*'Background Information'!R11</f>
        <v>1.575037963179168</v>
      </c>
      <c r="U52" s="11">
        <f>U41*'Background Information'!S11</f>
        <v>2.2337477266638426</v>
      </c>
      <c r="V52" s="11">
        <f>V41*'Background Information'!T11</f>
        <v>3.0596108616061044</v>
      </c>
      <c r="W52" s="11">
        <f>W41*'Background Information'!U11</f>
        <v>4.0145166704095674</v>
      </c>
      <c r="X52" s="11">
        <f>X41*'Background Information'!V11</f>
        <v>5.0163253833180548</v>
      </c>
      <c r="Y52" s="11">
        <f>Y41*'Background Information'!W11</f>
        <v>5.9592324200542199</v>
      </c>
      <c r="Z52" s="11">
        <f>Z41*'Background Information'!X11</f>
        <v>6.7513272331019021</v>
      </c>
      <c r="AA52" s="11">
        <f>AA41*'Background Information'!Y11</f>
        <v>7.3439271763340708</v>
      </c>
      <c r="AB52" s="11">
        <f>AB41*'Background Information'!Z11</f>
        <v>7.8183650363820867</v>
      </c>
      <c r="AC52" s="11">
        <f>AC41*'Background Information'!AA11</f>
        <v>8.1287357645527134</v>
      </c>
      <c r="AD52" s="11">
        <f>AD41*'Background Information'!AB11</f>
        <v>8.3109430837250677</v>
      </c>
      <c r="AE52" s="11">
        <f>AE41*'Background Information'!AC11</f>
        <v>8.4001916175244578</v>
      </c>
      <c r="AF52" s="11">
        <f>AF41*'Background Information'!AD11</f>
        <v>8.4252406226603416</v>
      </c>
      <c r="AG52" s="11"/>
      <c r="AH52" s="11"/>
      <c r="AI52" s="11"/>
      <c r="AJ52" s="11"/>
      <c r="AK52" s="11"/>
      <c r="AL52" s="11"/>
      <c r="AM52" s="11"/>
      <c r="AN52" s="11"/>
      <c r="AO52" s="11"/>
      <c r="AP52" s="11"/>
    </row>
    <row r="53" spans="1:42" x14ac:dyDescent="0.55000000000000004">
      <c r="A53" t="s">
        <v>34</v>
      </c>
      <c r="G53" s="11"/>
      <c r="H53" s="11"/>
      <c r="I53" s="11"/>
      <c r="J53" s="11"/>
      <c r="K53" s="11"/>
      <c r="L53" s="11">
        <f>L42*'Background Information'!J12</f>
        <v>0.75600000000000012</v>
      </c>
      <c r="M53" s="11">
        <f>M42*'Background Information'!K12</f>
        <v>0.73360000000000003</v>
      </c>
      <c r="N53" s="11">
        <f>N42*'Background Information'!L12</f>
        <v>0.71120000000000005</v>
      </c>
      <c r="O53" s="11">
        <f>O42*'Background Information'!M12</f>
        <v>0.68879999999999997</v>
      </c>
      <c r="P53" s="11">
        <f>P42*'Background Information'!N12</f>
        <v>0.98252785392815489</v>
      </c>
      <c r="Q53" s="11">
        <f>Q42*'Background Information'!O12</f>
        <v>1.392205626562186</v>
      </c>
      <c r="R53" s="11">
        <f>R42*'Background Information'!P12</f>
        <v>1.9899122446687967</v>
      </c>
      <c r="S53" s="11">
        <f>S42*'Background Information'!Q12</f>
        <v>2.8114626175156872</v>
      </c>
      <c r="T53" s="11">
        <f>T42*'Background Information'!R12</f>
        <v>3.9094429009693461</v>
      </c>
      <c r="U53" s="11">
        <f>U42*'Background Information'!S12</f>
        <v>5.3219307450131526</v>
      </c>
      <c r="V53" s="11">
        <f>V42*'Background Information'!T12</f>
        <v>7.050168628019958</v>
      </c>
      <c r="W53" s="11">
        <f>W42*'Background Information'!U12</f>
        <v>9.0355614805200517</v>
      </c>
      <c r="X53" s="11">
        <f>X42*'Background Information'!V12</f>
        <v>11.151104374511224</v>
      </c>
      <c r="Y53" s="11">
        <f>Y42*'Background Information'!W12</f>
        <v>13.222024326410335</v>
      </c>
      <c r="Z53" s="11">
        <f>Z42*'Background Information'!X12</f>
        <v>15.07340033339597</v>
      </c>
      <c r="AA53" s="11">
        <f>AA42*'Background Information'!Y12</f>
        <v>16.580045567530288</v>
      </c>
      <c r="AB53" s="11">
        <f>AB42*'Background Information'!Z12</f>
        <v>17.881135465424617</v>
      </c>
      <c r="AC53" s="11">
        <f>AC42*'Background Information'!AA12</f>
        <v>18.82598273572782</v>
      </c>
      <c r="AD53" s="11">
        <f>AD42*'Background Information'!AB12</f>
        <v>19.460522986543335</v>
      </c>
      <c r="AE53" s="11">
        <f>AE42*'Background Information'!AC12</f>
        <v>19.846886598187194</v>
      </c>
      <c r="AF53" s="11">
        <f>AF42*'Background Information'!AD12</f>
        <v>20.046164946722701</v>
      </c>
      <c r="AG53" s="11"/>
      <c r="AH53" s="11"/>
      <c r="AI53" s="11"/>
      <c r="AJ53" s="11"/>
      <c r="AK53" s="11"/>
      <c r="AL53" s="11"/>
      <c r="AM53" s="11"/>
      <c r="AN53" s="11"/>
      <c r="AO53" s="11"/>
      <c r="AP53" s="11"/>
    </row>
    <row r="54" spans="1:42" x14ac:dyDescent="0.55000000000000004">
      <c r="A54" t="s">
        <v>46</v>
      </c>
      <c r="G54" s="11"/>
      <c r="H54" s="11"/>
      <c r="I54" s="11"/>
      <c r="J54" s="11"/>
      <c r="K54" s="11"/>
      <c r="L54" s="11">
        <f>L43*'Background Information'!J13</f>
        <v>8.1000000000000013E-3</v>
      </c>
      <c r="M54" s="11">
        <f>M43*'Background Information'!K13</f>
        <v>7.8600000000000007E-3</v>
      </c>
      <c r="N54" s="11">
        <f>N43*'Background Information'!L13</f>
        <v>7.62E-3</v>
      </c>
      <c r="O54" s="11">
        <f>O43*'Background Information'!M13</f>
        <v>0.73799999999999999</v>
      </c>
      <c r="P54" s="11">
        <f>P43*'Background Information'!N13</f>
        <v>1.1002349955992992</v>
      </c>
      <c r="Q54" s="11">
        <f>Q43*'Background Information'!O13</f>
        <v>1.6230926742892742</v>
      </c>
      <c r="R54" s="11">
        <f>R43*'Background Information'!P13</f>
        <v>2.4009433582609212</v>
      </c>
      <c r="S54" s="11">
        <f>S43*'Background Information'!Q13</f>
        <v>3.479927491493922</v>
      </c>
      <c r="T54" s="11">
        <f>T43*'Background Information'!R13</f>
        <v>4.9041847236367877</v>
      </c>
      <c r="U54" s="11">
        <f>U43*'Background Information'!S13</f>
        <v>6.6628377512953891</v>
      </c>
      <c r="V54" s="11">
        <f>V43*'Background Information'!T13</f>
        <v>8.6582468859330639</v>
      </c>
      <c r="W54" s="11">
        <f>W43*'Background Information'!U13</f>
        <v>10.706887396019335</v>
      </c>
      <c r="X54" s="11">
        <f>X43*'Background Information'!V13</f>
        <v>12.5914423811203</v>
      </c>
      <c r="Y54" s="11">
        <f>Y43*'Background Information'!W13</f>
        <v>14.138871194288017</v>
      </c>
      <c r="Z54" s="11">
        <f>Z43*'Background Information'!X13</f>
        <v>15.270759860723379</v>
      </c>
      <c r="AA54" s="11">
        <f>AA43*'Background Information'!Y13</f>
        <v>15.999803381770688</v>
      </c>
      <c r="AB54" s="11">
        <f>AB43*'Background Information'!Z13</f>
        <v>16.568790206083722</v>
      </c>
      <c r="AC54" s="11">
        <f>AC43*'Background Information'!AA13</f>
        <v>16.894285242448866</v>
      </c>
      <c r="AD54" s="11">
        <f>AD43*'Background Information'!AB13</f>
        <v>17.045302097459523</v>
      </c>
      <c r="AE54" s="11">
        <f>AE43*'Background Information'!AC13</f>
        <v>17.076772445225028</v>
      </c>
      <c r="AF54" s="11">
        <f>AF43*'Background Information'!AD13</f>
        <v>17.028701189982662</v>
      </c>
    </row>
    <row r="55" spans="1:42" x14ac:dyDescent="0.55000000000000004">
      <c r="A55" t="s">
        <v>23</v>
      </c>
      <c r="L55" s="11">
        <f>L44*'Background Information'!J14</f>
        <v>37.800000000000004</v>
      </c>
      <c r="M55" s="11">
        <f>M44*'Background Information'!K14</f>
        <v>36.68</v>
      </c>
      <c r="N55" s="11">
        <f>N44*'Background Information'!L14</f>
        <v>35.56</v>
      </c>
      <c r="O55" s="11">
        <f>O44*'Background Information'!M14</f>
        <v>38.307449855909006</v>
      </c>
      <c r="P55" s="11">
        <f>P44*'Background Information'!N14</f>
        <v>37.08363051880351</v>
      </c>
      <c r="Q55" s="11">
        <f>Q44*'Background Information'!O14</f>
        <v>35.560008275042421</v>
      </c>
      <c r="R55" s="11">
        <f>R44*'Background Information'!P14</f>
        <v>34.257341112785525</v>
      </c>
      <c r="S55" s="11">
        <f>S44*'Background Information'!Q14</f>
        <v>32.434870904119556</v>
      </c>
      <c r="T55" s="11">
        <f>T44*'Background Information'!R14</f>
        <v>29.983703948345998</v>
      </c>
      <c r="U55" s="11">
        <f>U44*'Background Information'!S14</f>
        <v>26.846582519348665</v>
      </c>
      <c r="V55" s="11">
        <f>V44*'Background Information'!T14</f>
        <v>23.073504101641632</v>
      </c>
      <c r="W55" s="11">
        <f>W44*'Background Information'!U14</f>
        <v>18.861254061865736</v>
      </c>
      <c r="X55" s="11">
        <f>X44*'Background Information'!V14</f>
        <v>14.537902023880585</v>
      </c>
      <c r="Y55" s="11">
        <f>Y44*'Background Information'!W14</f>
        <v>10.479224155915091</v>
      </c>
      <c r="Z55" s="11">
        <f>Z44*'Background Information'!X14</f>
        <v>6.9958083030205973</v>
      </c>
      <c r="AA55" s="11">
        <f>AA44*'Background Information'!Y14</f>
        <v>4.2553982717062464</v>
      </c>
      <c r="AB55" s="11">
        <f>AB44*'Background Information'!Z14</f>
        <v>2.2994581527410518</v>
      </c>
      <c r="AC55" s="11">
        <f>AC44*'Background Information'!AA14</f>
        <v>0.98715695575446072</v>
      </c>
      <c r="AD55" s="11">
        <f>AD44*'Background Information'!AB14</f>
        <v>0.19882012531334153</v>
      </c>
      <c r="AE55" s="11">
        <f>AE44*'Background Information'!AC14</f>
        <v>-0.19314458910777083</v>
      </c>
      <c r="AF55" s="11">
        <f>AF44*'Background Information'!AD14</f>
        <v>0</v>
      </c>
    </row>
    <row r="56" spans="1:42" x14ac:dyDescent="0.55000000000000004">
      <c r="A56" t="s">
        <v>56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11">
        <f>L14*'Background Information'!J15</f>
        <v>0</v>
      </c>
      <c r="M56" s="11">
        <f>M14*'Background Information'!K15</f>
        <v>0</v>
      </c>
      <c r="N56" s="11">
        <f>N14*'Background Information'!L15</f>
        <v>0</v>
      </c>
      <c r="O56" s="11">
        <f>O14*'Background Information'!M15</f>
        <v>0</v>
      </c>
      <c r="P56" s="11">
        <f>P45*'Background Information'!N16</f>
        <v>0</v>
      </c>
      <c r="Q56" s="11">
        <f>Q45*'Background Information'!O16</f>
        <v>0</v>
      </c>
      <c r="R56" s="11">
        <f>R45*'Background Information'!P16</f>
        <v>0</v>
      </c>
      <c r="S56" s="11">
        <f>S45*'Background Information'!Q16</f>
        <v>0</v>
      </c>
      <c r="T56" s="11">
        <f>T45*'Background Information'!R16</f>
        <v>0</v>
      </c>
      <c r="U56" s="11">
        <f>U45*'Background Information'!S16</f>
        <v>0</v>
      </c>
      <c r="V56" s="11">
        <f>V45*'Background Information'!T16</f>
        <v>0</v>
      </c>
      <c r="W56" s="11">
        <f>W45*'Background Information'!U16</f>
        <v>0</v>
      </c>
      <c r="X56" s="11">
        <f>X45*'Background Information'!V16</f>
        <v>0</v>
      </c>
      <c r="Y56" s="11">
        <f>Y45*'Background Information'!W16</f>
        <v>0</v>
      </c>
      <c r="Z56" s="11">
        <f>Z45*'Background Information'!X16</f>
        <v>0</v>
      </c>
      <c r="AA56" s="11">
        <f>AA45*'Background Information'!Y16</f>
        <v>0</v>
      </c>
      <c r="AB56" s="11">
        <f>AB45*'Background Information'!Z16</f>
        <v>0</v>
      </c>
      <c r="AC56" s="11">
        <f>AC45*'Background Information'!AA16</f>
        <v>0</v>
      </c>
      <c r="AD56" s="11">
        <f>AD45*'Background Information'!AB16</f>
        <v>0</v>
      </c>
      <c r="AE56" s="11">
        <f>AE45*'Background Information'!AC16</f>
        <v>0</v>
      </c>
      <c r="AF56" s="11">
        <f>AF45*'Background Information'!AD16</f>
        <v>0</v>
      </c>
      <c r="AG56" s="21"/>
      <c r="AH56" s="21"/>
      <c r="AI56" s="21"/>
      <c r="AJ56" s="21"/>
      <c r="AK56" s="21"/>
      <c r="AL56" s="21"/>
      <c r="AM56" s="21"/>
      <c r="AN56" s="21"/>
      <c r="AO56" s="21"/>
      <c r="AP56" s="21"/>
    </row>
    <row r="57" spans="1:42" x14ac:dyDescent="0.55000000000000004">
      <c r="A57" t="s">
        <v>51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11">
        <f>L15*'Background Information'!J16</f>
        <v>0</v>
      </c>
      <c r="M57" s="11">
        <f>M15*'Background Information'!K16</f>
        <v>0</v>
      </c>
      <c r="N57" s="11">
        <f>N15*'Background Information'!L16</f>
        <v>0</v>
      </c>
      <c r="O57" s="11">
        <f>O15*'Background Information'!M16</f>
        <v>0</v>
      </c>
      <c r="P57" s="11">
        <f>P46*'Background Information'!N17</f>
        <v>2.571781222761595</v>
      </c>
      <c r="Q57" s="11">
        <f>Q46*'Background Information'!O17</f>
        <v>4.4347729011416881</v>
      </c>
      <c r="R57" s="11">
        <f>R46*'Background Information'!P17</f>
        <v>7.651368883436346</v>
      </c>
      <c r="S57" s="11">
        <f>S46*'Background Information'!Q17</f>
        <v>12.843791164226493</v>
      </c>
      <c r="T57" s="11">
        <f>T46*'Background Information'!R17</f>
        <v>20.64343802824844</v>
      </c>
      <c r="U57" s="11">
        <f>U46*'Background Information'!S17</f>
        <v>31.150608995761583</v>
      </c>
      <c r="V57" s="11">
        <f>V46*'Background Information'!T17</f>
        <v>43.348024467074538</v>
      </c>
      <c r="W57" s="11">
        <f>W46*'Background Information'!U17</f>
        <v>55.183760870646765</v>
      </c>
      <c r="X57" s="11">
        <f>X46*'Background Information'!V17</f>
        <v>64.682180911443652</v>
      </c>
      <c r="Y57" s="11">
        <f>Y46*'Background Information'!W17</f>
        <v>71.014169603893464</v>
      </c>
      <c r="Z57" s="11">
        <f>Z46*'Background Information'!X17</f>
        <v>74.488141231015163</v>
      </c>
      <c r="AA57" s="11">
        <f>AA46*'Background Information'!Y17</f>
        <v>75.890542652717812</v>
      </c>
      <c r="AB57" s="11">
        <f>AB46*'Background Information'!Z17</f>
        <v>76.789042195305754</v>
      </c>
      <c r="AC57" s="11">
        <f>AC46*'Background Information'!AA17</f>
        <v>76.926421538666276</v>
      </c>
      <c r="AD57" s="11">
        <f>AD46*'Background Information'!AB17</f>
        <v>76.627495688094072</v>
      </c>
      <c r="AE57" s="11">
        <f>AE46*'Background Information'!AC17</f>
        <v>76.084435912940791</v>
      </c>
      <c r="AF57" s="11">
        <f>AF46*'Background Information'!AD17</f>
        <v>75.406600770674245</v>
      </c>
      <c r="AG57" s="21"/>
      <c r="AH57" s="21"/>
      <c r="AI57" s="21"/>
      <c r="AJ57" s="21"/>
      <c r="AK57" s="21"/>
      <c r="AL57" s="21"/>
      <c r="AM57" s="21"/>
      <c r="AN57" s="21"/>
      <c r="AO57" s="21"/>
      <c r="AP57" s="21"/>
    </row>
    <row r="58" spans="1:42" x14ac:dyDescent="0.55000000000000004">
      <c r="A58" t="s">
        <v>54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11">
        <f>L16*'Background Information'!J17</f>
        <v>0</v>
      </c>
      <c r="M58" s="11">
        <f>M16*'Background Information'!K17</f>
        <v>0</v>
      </c>
      <c r="N58" s="11">
        <f>N16*'Background Information'!L17</f>
        <v>0</v>
      </c>
      <c r="O58" s="11">
        <f>O16*'Background Information'!M17</f>
        <v>0</v>
      </c>
      <c r="P58" s="11">
        <f>P47*'Background Information'!N18</f>
        <v>0.55445463427242969</v>
      </c>
      <c r="Q58" s="11">
        <f>Q47*'Background Information'!O18</f>
        <v>0.8277327072338897</v>
      </c>
      <c r="R58" s="11">
        <f>R47*'Background Information'!P18</f>
        <v>1.2462686372808727</v>
      </c>
      <c r="S58" s="11">
        <f>S47*'Background Information'!Q18</f>
        <v>1.8531886509535389</v>
      </c>
      <c r="T58" s="11">
        <f>T47*'Background Information'!R18</f>
        <v>2.7064299243887624</v>
      </c>
      <c r="U58" s="11">
        <f>U47*'Background Information'!S18</f>
        <v>3.8540884698074116</v>
      </c>
      <c r="V58" s="11">
        <f>V47*'Background Information'!T18</f>
        <v>5.3070797296057979</v>
      </c>
      <c r="W58" s="11">
        <f>W47*'Background Information'!U18</f>
        <v>7.0077556654584949</v>
      </c>
      <c r="X58" s="11">
        <f>X47*'Background Information'!V18</f>
        <v>8.8175291319277154</v>
      </c>
      <c r="Y58" s="11">
        <f>Y47*'Background Information'!W18</f>
        <v>10.547308943289693</v>
      </c>
      <c r="Z58" s="11">
        <f>Z47*'Background Information'!X18</f>
        <v>12.023471552192671</v>
      </c>
      <c r="AA58" s="11">
        <f>AA47*'Background Information'!Y18</f>
        <v>13.14570299691308</v>
      </c>
      <c r="AB58" s="11">
        <f>AB47*'Background Information'!Z18</f>
        <v>14.049684542873647</v>
      </c>
      <c r="AC58" s="11">
        <f>AC47*'Background Information'!AA18</f>
        <v>14.648726945733024</v>
      </c>
      <c r="AD58" s="11">
        <f>AD47*'Background Information'!AB18</f>
        <v>15.006466358558502</v>
      </c>
      <c r="AE58" s="11">
        <f>AE47*'Background Information'!AC18</f>
        <v>15.187682242605563</v>
      </c>
      <c r="AF58" s="11">
        <f>AF47*'Background Information'!AD18</f>
        <v>15.246299063953378</v>
      </c>
      <c r="AG58" s="21"/>
      <c r="AH58" s="21"/>
      <c r="AI58" s="21"/>
      <c r="AJ58" s="21"/>
      <c r="AK58" s="21"/>
      <c r="AL58" s="21"/>
      <c r="AM58" s="21"/>
      <c r="AN58" s="21"/>
      <c r="AO58" s="21"/>
      <c r="AP58" s="21"/>
    </row>
    <row r="59" spans="1:42" x14ac:dyDescent="0.55000000000000004">
      <c r="A59" t="s">
        <v>55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11">
        <f>L17*'Background Information'!J18</f>
        <v>0</v>
      </c>
      <c r="M59" s="11">
        <f>M17*'Background Information'!K18</f>
        <v>0</v>
      </c>
      <c r="N59" s="11">
        <f>N17*'Background Information'!L18</f>
        <v>0</v>
      </c>
      <c r="O59" s="11">
        <f>O17*'Background Information'!M18</f>
        <v>0</v>
      </c>
      <c r="P59" s="11">
        <f>P48*'Background Information'!N19</f>
        <v>1.0314904820348916</v>
      </c>
      <c r="Q59" s="11">
        <f>Q48*'Background Information'!O19</f>
        <v>1.5319823972307571</v>
      </c>
      <c r="R59" s="11">
        <f>R48*'Background Information'!P19</f>
        <v>2.2888788554040245</v>
      </c>
      <c r="S59" s="11">
        <f>S48*'Background Information'!Q19</f>
        <v>3.3652654219068023</v>
      </c>
      <c r="T59" s="11">
        <f>T48*'Background Information'!R19</f>
        <v>4.8366178080842541</v>
      </c>
      <c r="U59" s="11">
        <f>U48*'Background Information'!S19</f>
        <v>6.7402781993560934</v>
      </c>
      <c r="V59" s="11">
        <f>V48*'Background Information'!T19</f>
        <v>9.0306794669824022</v>
      </c>
      <c r="W59" s="11">
        <f>W48*'Background Information'!U19</f>
        <v>11.548911453174394</v>
      </c>
      <c r="X59" s="11">
        <f>X48*'Background Information'!V19</f>
        <v>14.044142725629644</v>
      </c>
      <c r="Y59" s="11">
        <f>Y48*'Background Information'!W19</f>
        <v>16.254984299078746</v>
      </c>
      <c r="Z59" s="11">
        <f>Z48*'Background Information'!X19</f>
        <v>18.001959802245999</v>
      </c>
      <c r="AA59" s="11">
        <f>AA48*'Background Information'!Y19</f>
        <v>19.228435093095023</v>
      </c>
      <c r="AB59" s="11">
        <f>AB48*'Background Information'!Z19</f>
        <v>20.192768273309454</v>
      </c>
      <c r="AC59" s="11">
        <f>AC48*'Background Information'!AA19</f>
        <v>20.790905554113436</v>
      </c>
      <c r="AD59" s="11">
        <f>AD48*'Background Information'!AB19</f>
        <v>21.115218100383409</v>
      </c>
      <c r="AE59" s="11">
        <f>AE48*'Background Information'!AC19</f>
        <v>21.246579423680746</v>
      </c>
      <c r="AF59" s="11">
        <f>AF48*'Background Information'!AD19</f>
        <v>21.247186860349448</v>
      </c>
      <c r="AG59" s="21"/>
      <c r="AH59" s="21"/>
      <c r="AI59" s="21"/>
      <c r="AJ59" s="21"/>
      <c r="AK59" s="21"/>
      <c r="AL59" s="21"/>
      <c r="AM59" s="21"/>
      <c r="AN59" s="21"/>
      <c r="AO59" s="21"/>
      <c r="AP59" s="21"/>
    </row>
    <row r="60" spans="1:42" x14ac:dyDescent="0.55000000000000004">
      <c r="A60" t="s">
        <v>47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11">
        <f>L18*'Background Information'!J19</f>
        <v>0</v>
      </c>
      <c r="M60" s="11">
        <f>M18*'Background Information'!K19</f>
        <v>0</v>
      </c>
      <c r="N60" s="11">
        <f>N18*'Background Information'!L19</f>
        <v>0</v>
      </c>
      <c r="O60" s="11">
        <f>O18*'Background Information'!M19</f>
        <v>0</v>
      </c>
      <c r="P60" s="11">
        <f>P49*'Background Information'!N20</f>
        <v>2.8094053254525044</v>
      </c>
      <c r="Q60" s="11">
        <f>Q49*'Background Information'!O20</f>
        <v>5.2249380353531736</v>
      </c>
      <c r="R60" s="11">
        <f>R49*'Background Information'!P20</f>
        <v>9.4915166155171882</v>
      </c>
      <c r="S60" s="11">
        <f>S49*'Background Information'!Q20</f>
        <v>16.115823099253454</v>
      </c>
      <c r="T60" s="11">
        <f>T49*'Background Information'!R20</f>
        <v>24.795770129812251</v>
      </c>
      <c r="U60" s="11">
        <f>U49*'Background Information'!S20</f>
        <v>33.876253565364784</v>
      </c>
      <c r="V60" s="11">
        <f>V49*'Background Information'!T20</f>
        <v>41.271934631338951</v>
      </c>
      <c r="W60" s="11">
        <f>W49*'Background Information'!U20</f>
        <v>46.003226232668489</v>
      </c>
      <c r="X60" s="11">
        <f>X49*'Background Information'!V20</f>
        <v>48.384365460033571</v>
      </c>
      <c r="Y60" s="11">
        <f>Y49*'Background Information'!W20</f>
        <v>49.199698647875962</v>
      </c>
      <c r="Z60" s="11">
        <f>Z49*'Background Information'!X20</f>
        <v>49.117840479970816</v>
      </c>
      <c r="AA60" s="11">
        <f>AA49*'Background Information'!Y20</f>
        <v>48.561365696766494</v>
      </c>
      <c r="AB60" s="11">
        <f>AB49*'Background Information'!Z20</f>
        <v>48.277579890402862</v>
      </c>
      <c r="AC60" s="11">
        <f>AC49*'Background Information'!AA20</f>
        <v>47.87649720948999</v>
      </c>
      <c r="AD60" s="11">
        <f>AD49*'Background Information'!AB20</f>
        <v>47.417160589882521</v>
      </c>
      <c r="AE60" s="11">
        <f>AE49*'Background Information'!AC20</f>
        <v>46.929047885917349</v>
      </c>
      <c r="AF60" s="11">
        <f>AF49*'Background Information'!AD20</f>
        <v>46.426759227459939</v>
      </c>
      <c r="AG60" s="21"/>
      <c r="AH60" s="21"/>
      <c r="AI60" s="21"/>
      <c r="AJ60" s="21"/>
      <c r="AK60" s="21"/>
      <c r="AL60" s="21"/>
      <c r="AM60" s="21"/>
      <c r="AN60" s="21"/>
      <c r="AO60" s="21"/>
      <c r="AP60" s="21"/>
    </row>
    <row r="61" spans="1:42" x14ac:dyDescent="0.55000000000000004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21"/>
      <c r="AH61" s="21"/>
      <c r="AI61" s="21"/>
      <c r="AJ61" s="21"/>
      <c r="AK61" s="21"/>
      <c r="AL61" s="21"/>
      <c r="AM61" s="21"/>
      <c r="AN61" s="21"/>
      <c r="AO61" s="21"/>
      <c r="AP61" s="21"/>
    </row>
    <row r="63" spans="1:42" x14ac:dyDescent="0.55000000000000004">
      <c r="A63" s="4" t="s">
        <v>9</v>
      </c>
      <c r="B63" s="4"/>
      <c r="C63" s="4"/>
    </row>
    <row r="64" spans="1:42" x14ac:dyDescent="0.55000000000000004">
      <c r="A64" s="4" t="s">
        <v>59</v>
      </c>
      <c r="B64" s="4"/>
      <c r="C64" s="4"/>
    </row>
    <row r="65" spans="1:42" x14ac:dyDescent="0.55000000000000004">
      <c r="A65" s="4" t="s">
        <v>5</v>
      </c>
      <c r="B65" s="4"/>
      <c r="C65" s="4"/>
    </row>
    <row r="66" spans="1:42" x14ac:dyDescent="0.55000000000000004">
      <c r="A66" s="4" t="s">
        <v>10</v>
      </c>
      <c r="B66" s="4"/>
      <c r="C66" s="4"/>
    </row>
    <row r="67" spans="1:42" x14ac:dyDescent="0.55000000000000004">
      <c r="A67" s="4"/>
      <c r="B67" s="4"/>
      <c r="C67" s="4"/>
    </row>
    <row r="68" spans="1:42" x14ac:dyDescent="0.55000000000000004">
      <c r="A68" s="4" t="s">
        <v>7</v>
      </c>
      <c r="B68" s="4">
        <v>2010</v>
      </c>
      <c r="C68" s="4">
        <v>2011</v>
      </c>
      <c r="D68" s="4">
        <v>2012</v>
      </c>
      <c r="E68" s="4">
        <v>2013</v>
      </c>
      <c r="F68" s="4">
        <v>2014</v>
      </c>
      <c r="G68" s="4">
        <v>2015</v>
      </c>
      <c r="H68" s="4">
        <v>2016</v>
      </c>
      <c r="I68" s="4">
        <v>2017</v>
      </c>
      <c r="J68" s="4">
        <v>2018</v>
      </c>
      <c r="K68" s="4">
        <v>2019</v>
      </c>
      <c r="L68" s="4">
        <v>2020</v>
      </c>
      <c r="M68" s="4">
        <v>2021</v>
      </c>
      <c r="N68" s="4">
        <v>2022</v>
      </c>
      <c r="O68" s="4">
        <v>2023</v>
      </c>
      <c r="P68" s="4">
        <v>2024</v>
      </c>
      <c r="Q68" s="4">
        <v>2025</v>
      </c>
      <c r="R68" s="4">
        <v>2026</v>
      </c>
      <c r="S68" s="4">
        <v>2027</v>
      </c>
      <c r="T68" s="4">
        <v>2028</v>
      </c>
      <c r="U68" s="4">
        <v>2029</v>
      </c>
      <c r="V68" s="4">
        <v>2030</v>
      </c>
      <c r="W68" s="4">
        <v>2031</v>
      </c>
      <c r="X68" s="4">
        <v>2032</v>
      </c>
      <c r="Y68" s="4">
        <v>2033</v>
      </c>
      <c r="Z68" s="4">
        <v>2034</v>
      </c>
      <c r="AA68" s="4">
        <v>2035</v>
      </c>
      <c r="AB68" s="4">
        <v>2036</v>
      </c>
      <c r="AC68" s="4">
        <v>2037</v>
      </c>
      <c r="AD68" s="4">
        <v>2038</v>
      </c>
      <c r="AE68" s="4">
        <v>2039</v>
      </c>
      <c r="AF68" s="4">
        <v>2040</v>
      </c>
      <c r="AG68" s="4"/>
      <c r="AH68" s="4"/>
      <c r="AI68" s="4"/>
      <c r="AJ68" s="4"/>
      <c r="AK68" s="4"/>
      <c r="AL68" s="4"/>
      <c r="AM68" s="4"/>
      <c r="AN68" s="4"/>
      <c r="AO68" s="4"/>
      <c r="AP68" s="4"/>
    </row>
    <row r="69" spans="1:42" x14ac:dyDescent="0.55000000000000004"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42" x14ac:dyDescent="0.55000000000000004"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42" x14ac:dyDescent="0.55000000000000004">
      <c r="A71" s="4" t="s">
        <v>8</v>
      </c>
      <c r="B71" s="4"/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</row>
    <row r="72" spans="1:42" x14ac:dyDescent="0.55000000000000004">
      <c r="A72" t="s">
        <v>25</v>
      </c>
      <c r="B72">
        <v>2.2000000000000002</v>
      </c>
      <c r="C72">
        <v>2.2000000000000002</v>
      </c>
      <c r="D72">
        <v>2.2000000000000002</v>
      </c>
      <c r="E72">
        <v>2.2000000000000002</v>
      </c>
      <c r="F72">
        <v>2.2000000000000002</v>
      </c>
      <c r="G72">
        <v>2.2000000000000002</v>
      </c>
      <c r="H72">
        <v>2.2000000000000002</v>
      </c>
      <c r="I72">
        <v>2.2000000000000002</v>
      </c>
      <c r="J72">
        <v>2.2000000000000002</v>
      </c>
      <c r="K72">
        <v>2.2000000000000002</v>
      </c>
      <c r="L72">
        <v>2.2000000000000002</v>
      </c>
      <c r="M72">
        <v>2.2000000000000002</v>
      </c>
      <c r="N72">
        <v>2.2000000000000002</v>
      </c>
      <c r="O72">
        <f>'[1]Only Wind, PV, Batteries'!B17</f>
        <v>2.2000000000000002</v>
      </c>
      <c r="P72" s="24">
        <f>'[1]Only Wind, PV, Batteries'!C17</f>
        <v>3.448041063771266</v>
      </c>
      <c r="Q72" s="24">
        <f>'[1]Only Wind, PV, Batteries'!D17</f>
        <v>5.3717994282093899</v>
      </c>
      <c r="R72" s="24">
        <f>'[1]Only Wind, PV, Batteries'!E17</f>
        <v>8.2925111566622753</v>
      </c>
      <c r="S72" s="24">
        <f>'[1]Only Wind, PV, Batteries'!F17</f>
        <v>12.626327364575415</v>
      </c>
      <c r="T72" s="24">
        <f>'[1]Only Wind, PV, Batteries'!G17</f>
        <v>18.843021640263668</v>
      </c>
      <c r="U72" s="24">
        <f>'[1]Only Wind, PV, Batteries'!H17</f>
        <v>27.341164034419045</v>
      </c>
      <c r="V72" s="24">
        <f>'[1]Only Wind, PV, Batteries'!I17</f>
        <v>38.223721298204268</v>
      </c>
      <c r="W72" s="24">
        <f>'[1]Only Wind, PV, Batteries'!J17</f>
        <v>51.05132432997366</v>
      </c>
      <c r="X72" s="24">
        <f>'[1]Only Wind, PV, Batteries'!K17</f>
        <v>64.773959987600847</v>
      </c>
      <c r="Y72" s="24">
        <f>'[1]Only Wind, PV, Batteries'!L17</f>
        <v>78.01173498733985</v>
      </c>
      <c r="Z72" s="24">
        <f>'[1]Only Wind, PV, Batteries'!M17</f>
        <v>89.567220028809444</v>
      </c>
      <c r="AA72" s="24">
        <f>'[1]Only Wind, PV, Batteries'!N17</f>
        <v>98.806503978271536</v>
      </c>
      <c r="AB72" s="24">
        <f>'[1]Only Wind, PV, Batteries'!O17</f>
        <v>105.68895893682435</v>
      </c>
      <c r="AC72" s="24">
        <f>'[1]Only Wind, PV, Batteries'!P17</f>
        <v>110.55013862476072</v>
      </c>
      <c r="AD72" s="24">
        <f>'[1]Only Wind, PV, Batteries'!Q17</f>
        <v>113.8560617505302</v>
      </c>
      <c r="AE72" s="24">
        <f>'[1]Only Wind, PV, Batteries'!R17</f>
        <v>116.04680347373042</v>
      </c>
      <c r="AF72" s="24">
        <f>'[1]Only Wind, PV, Batteries'!S17</f>
        <v>117.47372570079388</v>
      </c>
    </row>
    <row r="73" spans="1:42" x14ac:dyDescent="0.55000000000000004">
      <c r="A73" t="s">
        <v>34</v>
      </c>
      <c r="B73" s="19">
        <v>7</v>
      </c>
      <c r="C73" s="19">
        <v>7</v>
      </c>
      <c r="D73" s="19">
        <v>7</v>
      </c>
      <c r="E73" s="19">
        <v>7</v>
      </c>
      <c r="F73" s="19">
        <v>7</v>
      </c>
      <c r="G73" s="19">
        <v>7</v>
      </c>
      <c r="H73" s="19">
        <v>7</v>
      </c>
      <c r="I73" s="19">
        <v>7</v>
      </c>
      <c r="J73" s="19">
        <v>7</v>
      </c>
      <c r="K73" s="19">
        <v>7</v>
      </c>
      <c r="L73" s="19">
        <v>7</v>
      </c>
      <c r="M73" s="19">
        <v>7</v>
      </c>
      <c r="N73" s="19">
        <v>7</v>
      </c>
      <c r="O73" s="19">
        <f>'[1]Only Wind, PV, Batteries'!B16</f>
        <v>7</v>
      </c>
      <c r="P73" s="19">
        <f>'[1]Only Wind, PV, Batteries'!C16</f>
        <v>10.952001269425741</v>
      </c>
      <c r="Q73" s="19">
        <f>'[1]Only Wind, PV, Batteries'!D16</f>
        <v>17.016910130515143</v>
      </c>
      <c r="R73" s="19">
        <f>'[1]Only Wind, PV, Batteries'!E16</f>
        <v>26.163239885134708</v>
      </c>
      <c r="S73" s="19">
        <f>'[1]Only Wind, PV, Batteries'!F16</f>
        <v>39.599593074499936</v>
      </c>
      <c r="T73" s="19">
        <f>'[1]Only Wind, PV, Batteries'!G16</f>
        <v>58.596707617086679</v>
      </c>
      <c r="U73" s="19">
        <f>'[1]Only Wind, PV, Batteries'!H16</f>
        <v>84.051278526418997</v>
      </c>
      <c r="V73" s="19">
        <f>'[1]Only Wind, PV, Batteries'!I16</f>
        <v>115.81001561667841</v>
      </c>
      <c r="W73" s="19">
        <f>'[1]Only Wind, PV, Batteries'!J16</f>
        <v>152.08747757994163</v>
      </c>
      <c r="X73" s="19">
        <f>'[1]Only Wind, PV, Batteries'!K16</f>
        <v>189.57603719860032</v>
      </c>
      <c r="Y73" s="19">
        <f>'[1]Only Wind, PV, Batteries'!L16</f>
        <v>224.51168350399894</v>
      </c>
      <c r="Z73" s="19">
        <f>'[1]Only Wind, PV, Batteries'!M16</f>
        <v>254.06873474126564</v>
      </c>
      <c r="AA73" s="19">
        <f>'[1]Only Wind, PV, Batteries'!N16</f>
        <v>277.09800030999543</v>
      </c>
      <c r="AB73" s="19">
        <f>'[1]Only Wind, PV, Batteries'!O16</f>
        <v>293.9160940594611</v>
      </c>
      <c r="AC73" s="19">
        <f>'[1]Only Wind, PV, Batteries'!P16</f>
        <v>305.6261347627314</v>
      </c>
      <c r="AD73" s="19">
        <f>'[1]Only Wind, PV, Batteries'!Q16</f>
        <v>313.51133679740451</v>
      </c>
      <c r="AE73" s="19">
        <f>'[1]Only Wind, PV, Batteries'!R16</f>
        <v>318.7021070780724</v>
      </c>
      <c r="AF73" s="19">
        <f>'[1]Only Wind, PV, Batteries'!S16</f>
        <v>322.06839459325766</v>
      </c>
      <c r="AG73" s="19"/>
      <c r="AH73" s="19"/>
      <c r="AI73" s="19"/>
      <c r="AJ73" s="19"/>
      <c r="AK73" s="19"/>
      <c r="AL73" s="19"/>
      <c r="AM73" s="19"/>
      <c r="AN73" s="19"/>
      <c r="AO73" s="19"/>
      <c r="AP73" s="19"/>
    </row>
    <row r="74" spans="1:42" x14ac:dyDescent="0.55000000000000004">
      <c r="A74" t="s">
        <v>46</v>
      </c>
      <c r="B74" s="19">
        <v>0.01</v>
      </c>
      <c r="C74" s="19">
        <v>0.01</v>
      </c>
      <c r="D74" s="19">
        <v>0.01</v>
      </c>
      <c r="E74" s="19">
        <v>0.01</v>
      </c>
      <c r="F74" s="19">
        <v>0.01</v>
      </c>
      <c r="G74" s="19">
        <v>0.01</v>
      </c>
      <c r="H74" s="19">
        <v>0.01</v>
      </c>
      <c r="I74" s="19">
        <v>0.01</v>
      </c>
      <c r="J74" s="19">
        <v>0.01</v>
      </c>
      <c r="K74" s="19">
        <v>0.01</v>
      </c>
      <c r="L74" s="19">
        <v>0.01</v>
      </c>
      <c r="M74" s="19">
        <v>0.01</v>
      </c>
      <c r="N74" s="19">
        <v>0.01</v>
      </c>
      <c r="O74" s="19">
        <f>'[1]Only Wind, PV, Batteries'!B$18</f>
        <v>1</v>
      </c>
      <c r="P74" s="19">
        <f>'[1]Only Wind, PV, Batteries'!C$18</f>
        <v>1.56578331893986</v>
      </c>
      <c r="Q74" s="19">
        <f>'[1]Only Wind, PV, Batteries'!D$18</f>
        <v>2.4357648600285846</v>
      </c>
      <c r="R74" s="19">
        <f>'[1]Only Wind, PV, Batteries'!E$18</f>
        <v>3.7516838213737396</v>
      </c>
      <c r="S74" s="19">
        <f>'[1]Only Wind, PV, Batteries'!F$18</f>
        <v>5.6934289731700041</v>
      </c>
      <c r="T74" s="19">
        <f>'[1]Only Wind, PV, Batteries'!G$18</f>
        <v>8.456397392585151</v>
      </c>
      <c r="U74" s="19">
        <f>'[1]Only Wind, PV, Batteries'!H$18</f>
        <v>12.191266390009483</v>
      </c>
      <c r="V74" s="19">
        <f>'[1]Only Wind, PV, Batteries'!I$18</f>
        <v>16.904468275048341</v>
      </c>
      <c r="W74" s="19">
        <f>'[1]Only Wind, PV, Batteries'!J$18</f>
        <v>22.362101971184007</v>
      </c>
      <c r="X74" s="19">
        <f>'[1]Only Wind, PV, Batteries'!K$18</f>
        <v>28.086420644463143</v>
      </c>
      <c r="Y74" s="19">
        <f>'[1]Only Wind, PV, Batteries'!L$18</f>
        <v>33.499940788977931</v>
      </c>
      <c r="Z74" s="19">
        <f>'[1]Only Wind, PV, Batteries'!M$18</f>
        <v>38.140791534858629</v>
      </c>
      <c r="AA74" s="19">
        <f>'[1]Only Wind, PV, Batteries'!N$18</f>
        <v>41.796006178458718</v>
      </c>
      <c r="AB74" s="19">
        <f>'[1]Only Wind, PV, Batteries'!O$18</f>
        <v>44.487449440812796</v>
      </c>
      <c r="AC74" s="19">
        <f>'[1]Only Wind, PV, Batteries'!P$18</f>
        <v>46.37255650863478</v>
      </c>
      <c r="AD74" s="19">
        <f>'[1]Only Wind, PV, Batteries'!Q$18</f>
        <v>47.647114672734133</v>
      </c>
      <c r="AE74" s="19">
        <f>'[1]Only Wind, PV, Batteries'!R$18</f>
        <v>48.488434888506461</v>
      </c>
      <c r="AF74" s="19">
        <f>'[1]Only Wind, PV, Batteries'!S$18</f>
        <v>49.035017219531994</v>
      </c>
      <c r="AG74" s="19"/>
      <c r="AH74" s="19"/>
      <c r="AI74" s="19"/>
      <c r="AJ74" s="19"/>
      <c r="AK74" s="19"/>
      <c r="AL74" s="19"/>
      <c r="AM74" s="19"/>
      <c r="AN74" s="19"/>
      <c r="AO74" s="19"/>
      <c r="AP74" s="19"/>
    </row>
    <row r="75" spans="1:42" x14ac:dyDescent="0.55000000000000004">
      <c r="A75" t="s">
        <v>23</v>
      </c>
      <c r="B75" s="21">
        <v>70</v>
      </c>
      <c r="C75" s="21">
        <v>70</v>
      </c>
      <c r="D75" s="21">
        <v>70</v>
      </c>
      <c r="E75" s="21">
        <v>70</v>
      </c>
      <c r="F75" s="21">
        <v>70</v>
      </c>
      <c r="G75" s="21">
        <v>70</v>
      </c>
      <c r="H75" s="21">
        <v>70</v>
      </c>
      <c r="I75" s="21">
        <v>70</v>
      </c>
      <c r="J75" s="21">
        <v>70</v>
      </c>
      <c r="K75" s="21">
        <v>70</v>
      </c>
      <c r="L75" s="21">
        <v>70</v>
      </c>
      <c r="M75" s="21">
        <v>70</v>
      </c>
      <c r="N75" s="21">
        <v>70</v>
      </c>
      <c r="O75" s="21">
        <f>'[1]Only Wind, PV, Batteries'!B20</f>
        <v>78.484567806751443</v>
      </c>
      <c r="P75" s="21">
        <f>'[1]Only Wind, PV, Batteries'!C20</f>
        <v>78.729565543173933</v>
      </c>
      <c r="Q75" s="21">
        <f>'[1]Only Wind, PV, Batteries'!D20</f>
        <v>78.355701836908167</v>
      </c>
      <c r="R75" s="21">
        <f>'[1]Only Wind, PV, Batteries'!E20</f>
        <v>77.075881111943744</v>
      </c>
      <c r="S75" s="21">
        <f>'[1]Only Wind, PV, Batteries'!F20</f>
        <v>74.527327815405002</v>
      </c>
      <c r="T75" s="21">
        <f>'[1]Only Wind, PV, Batteries'!G20</f>
        <v>70.319182191734825</v>
      </c>
      <c r="U75" s="21">
        <f>'[1]Only Wind, PV, Batteries'!H20</f>
        <v>64.156194555786527</v>
      </c>
      <c r="V75" s="21">
        <f>'[1]Only Wind, PV, Batteries'!I20</f>
        <v>56.039622259020256</v>
      </c>
      <c r="W75" s="21">
        <f>'[1]Only Wind, PV, Batteries'!J20</f>
        <v>46.455893273320491</v>
      </c>
      <c r="X75" s="21">
        <f>'[1]Only Wind, PV, Batteries'!K20</f>
        <v>36.37405889494724</v>
      </c>
      <c r="Y75" s="21">
        <f>'[1]Only Wind, PV, Batteries'!L20</f>
        <v>26.949271397879741</v>
      </c>
      <c r="Z75" s="21">
        <f>'[1]Only Wind, PV, Batteries'!M20</f>
        <v>19.093480413430139</v>
      </c>
      <c r="AA75" s="21">
        <f>'[1]Only Wind, PV, Batteries'!N20</f>
        <v>13.217740860407799</v>
      </c>
      <c r="AB75" s="21">
        <f>'[1]Only Wind, PV, Batteries'!O20</f>
        <v>9.2676559412948354</v>
      </c>
      <c r="AC75" s="21">
        <f>'[1]Only Wind, PV, Batteries'!P20</f>
        <v>6.9235372071157375</v>
      </c>
      <c r="AD75" s="21">
        <f>'[1]Only Wind, PV, Batteries'!Q20</f>
        <v>5.7930558884431047</v>
      </c>
      <c r="AE75" s="21">
        <f>'[1]Only Wind, PV, Batteries'!R20</f>
        <v>5.52270202911492</v>
      </c>
      <c r="AF75" s="21">
        <f>'[1]Only Wind, PV, Batteries'!S20</f>
        <v>5.8370546821411677</v>
      </c>
      <c r="AG75" s="21"/>
      <c r="AH75" s="21"/>
      <c r="AI75" s="21"/>
      <c r="AJ75" s="21"/>
      <c r="AK75" s="21"/>
      <c r="AL75" s="21"/>
      <c r="AM75" s="21"/>
      <c r="AN75" s="21"/>
      <c r="AO75" s="21"/>
      <c r="AP75" s="21"/>
    </row>
    <row r="76" spans="1:42" x14ac:dyDescent="0.55000000000000004">
      <c r="A76" t="s">
        <v>56</v>
      </c>
      <c r="B76" s="21">
        <v>0</v>
      </c>
      <c r="C76" s="21">
        <v>0</v>
      </c>
      <c r="D76" s="21">
        <v>0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/>
      <c r="AH76" s="21"/>
      <c r="AI76" s="21"/>
      <c r="AJ76" s="21"/>
      <c r="AK76" s="21"/>
      <c r="AL76" s="21"/>
      <c r="AM76" s="21"/>
      <c r="AN76" s="21"/>
      <c r="AO76" s="21"/>
      <c r="AP76" s="21"/>
    </row>
    <row r="77" spans="1:42" x14ac:dyDescent="0.55000000000000004">
      <c r="A77" t="s">
        <v>51</v>
      </c>
      <c r="B77" s="21">
        <v>0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f>'[1]Only Wind, PV, Batteries'!B19</f>
        <v>1</v>
      </c>
      <c r="P77" s="21">
        <f>'[1]Only Wind, PV, Batteries'!C19</f>
        <v>1.7974896333721377</v>
      </c>
      <c r="Q77" s="21">
        <f>'[1]Only Wind, PV, Batteries'!D19</f>
        <v>3.196512221104566</v>
      </c>
      <c r="R77" s="21">
        <f>'[1]Only Wind, PV, Batteries'!E19</f>
        <v>5.5800279019706212</v>
      </c>
      <c r="S77" s="21">
        <f>'[1]Only Wind, PV, Batteries'!F19</f>
        <v>9.4453096392431313</v>
      </c>
      <c r="T77" s="21">
        <f>'[1]Only Wind, PV, Batteries'!G19</f>
        <v>15.23833892108177</v>
      </c>
      <c r="U77" s="21">
        <f>'[1]Only Wind, PV, Batteries'!H19</f>
        <v>22.970027421525209</v>
      </c>
      <c r="V77" s="21">
        <f>'[1]Only Wind, PV, Batteries'!I19</f>
        <v>31.834646053536815</v>
      </c>
      <c r="W77" s="21">
        <f>'[1]Only Wind, PV, Batteries'!J19</f>
        <v>40.388943482264175</v>
      </c>
      <c r="X77" s="21">
        <f>'[1]Only Wind, PV, Batteries'!K19</f>
        <v>47.375467195364628</v>
      </c>
      <c r="Y77" s="21">
        <f>'[1]Only Wind, PV, Batteries'!L19</f>
        <v>52.344767346206318</v>
      </c>
      <c r="Z77" s="21">
        <f>'[1]Only Wind, PV, Batteries'!M19</f>
        <v>55.54209615174824</v>
      </c>
      <c r="AA77" s="21">
        <f>'[1]Only Wind, PV, Batteries'!N19</f>
        <v>57.468591159367854</v>
      </c>
      <c r="AB77" s="21">
        <f>'[1]Only Wind, PV, Batteries'!O19</f>
        <v>58.583774524228751</v>
      </c>
      <c r="AC77" s="21">
        <f>'[1]Only Wind, PV, Batteries'!P19</f>
        <v>59.214392462826467</v>
      </c>
      <c r="AD77" s="21">
        <f>'[1]Only Wind, PV, Batteries'!Q19</f>
        <v>59.566287233577668</v>
      </c>
      <c r="AE77" s="21">
        <f>'[1]Only Wind, PV, Batteries'!R19</f>
        <v>59.761194538361231</v>
      </c>
      <c r="AF77" s="21">
        <f>'[1]Only Wind, PV, Batteries'!S19</f>
        <v>59.868705008182758</v>
      </c>
      <c r="AG77" s="21"/>
      <c r="AH77" s="21"/>
      <c r="AI77" s="21"/>
      <c r="AJ77" s="21"/>
      <c r="AK77" s="21"/>
      <c r="AL77" s="21"/>
      <c r="AM77" s="21"/>
      <c r="AN77" s="21"/>
      <c r="AO77" s="21"/>
      <c r="AP77" s="21"/>
    </row>
    <row r="78" spans="1:42" x14ac:dyDescent="0.55000000000000004">
      <c r="A78" t="s">
        <v>54</v>
      </c>
      <c r="B78" s="21">
        <v>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/>
      <c r="AH78" s="21"/>
      <c r="AI78" s="21"/>
      <c r="AJ78" s="21"/>
      <c r="AK78" s="21"/>
      <c r="AL78" s="21"/>
      <c r="AM78" s="21"/>
      <c r="AN78" s="21"/>
      <c r="AO78" s="21"/>
      <c r="AP78" s="21"/>
    </row>
    <row r="79" spans="1:42" x14ac:dyDescent="0.55000000000000004">
      <c r="A79" t="s">
        <v>55</v>
      </c>
      <c r="B79" s="21">
        <v>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/>
      <c r="AH79" s="21"/>
      <c r="AI79" s="21"/>
      <c r="AJ79" s="21"/>
      <c r="AK79" s="21"/>
      <c r="AL79" s="21"/>
      <c r="AM79" s="21"/>
      <c r="AN79" s="21"/>
      <c r="AO79" s="21"/>
      <c r="AP79" s="21"/>
    </row>
    <row r="80" spans="1:42" x14ac:dyDescent="0.55000000000000004">
      <c r="A80" t="s">
        <v>47</v>
      </c>
      <c r="B80" s="21">
        <v>0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/>
      <c r="AH80" s="21"/>
      <c r="AI80" s="21"/>
      <c r="AJ80" s="21"/>
      <c r="AK80" s="21"/>
      <c r="AL80" s="21"/>
      <c r="AM80" s="21"/>
      <c r="AN80" s="21"/>
      <c r="AO80" s="21"/>
      <c r="AP80" s="21"/>
    </row>
    <row r="81" spans="1:42" x14ac:dyDescent="0.55000000000000004"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</row>
    <row r="82" spans="1:42" x14ac:dyDescent="0.55000000000000004">
      <c r="A82" s="12" t="s">
        <v>35</v>
      </c>
      <c r="B82" s="12">
        <f t="shared" ref="B82:AF82" si="2">B68</f>
        <v>2010</v>
      </c>
      <c r="C82" s="12">
        <f t="shared" si="2"/>
        <v>2011</v>
      </c>
      <c r="D82" s="12">
        <f t="shared" si="2"/>
        <v>2012</v>
      </c>
      <c r="E82" s="12">
        <f t="shared" si="2"/>
        <v>2013</v>
      </c>
      <c r="F82" s="12">
        <f t="shared" si="2"/>
        <v>2014</v>
      </c>
      <c r="G82" s="12">
        <f t="shared" si="2"/>
        <v>2015</v>
      </c>
      <c r="H82" s="12">
        <f t="shared" si="2"/>
        <v>2016</v>
      </c>
      <c r="I82" s="12">
        <f t="shared" si="2"/>
        <v>2017</v>
      </c>
      <c r="J82" s="12">
        <f t="shared" si="2"/>
        <v>2018</v>
      </c>
      <c r="K82" s="12">
        <f t="shared" si="2"/>
        <v>2019</v>
      </c>
      <c r="L82" s="12">
        <f t="shared" si="2"/>
        <v>2020</v>
      </c>
      <c r="M82" s="12">
        <f t="shared" si="2"/>
        <v>2021</v>
      </c>
      <c r="N82" s="12">
        <f t="shared" si="2"/>
        <v>2022</v>
      </c>
      <c r="O82" s="12">
        <f t="shared" si="2"/>
        <v>2023</v>
      </c>
      <c r="P82" s="12">
        <f t="shared" si="2"/>
        <v>2024</v>
      </c>
      <c r="Q82" s="12">
        <f t="shared" si="2"/>
        <v>2025</v>
      </c>
      <c r="R82" s="12">
        <f t="shared" si="2"/>
        <v>2026</v>
      </c>
      <c r="S82" s="12">
        <f t="shared" si="2"/>
        <v>2027</v>
      </c>
      <c r="T82" s="12">
        <f t="shared" si="2"/>
        <v>2028</v>
      </c>
      <c r="U82" s="12">
        <f t="shared" si="2"/>
        <v>2029</v>
      </c>
      <c r="V82" s="12">
        <f t="shared" si="2"/>
        <v>2030</v>
      </c>
      <c r="W82" s="12">
        <f t="shared" si="2"/>
        <v>2031</v>
      </c>
      <c r="X82" s="12">
        <f t="shared" si="2"/>
        <v>2032</v>
      </c>
      <c r="Y82" s="12">
        <f t="shared" si="2"/>
        <v>2033</v>
      </c>
      <c r="Z82" s="12">
        <f t="shared" si="2"/>
        <v>2034</v>
      </c>
      <c r="AA82" s="12">
        <f t="shared" si="2"/>
        <v>2035</v>
      </c>
      <c r="AB82" s="12">
        <f t="shared" si="2"/>
        <v>2036</v>
      </c>
      <c r="AC82" s="12">
        <f t="shared" si="2"/>
        <v>2037</v>
      </c>
      <c r="AD82" s="12">
        <f t="shared" si="2"/>
        <v>2038</v>
      </c>
      <c r="AE82" s="12">
        <f t="shared" si="2"/>
        <v>2039</v>
      </c>
      <c r="AF82" s="12">
        <f t="shared" si="2"/>
        <v>2040</v>
      </c>
    </row>
    <row r="83" spans="1:42" x14ac:dyDescent="0.55000000000000004">
      <c r="A83" t="s">
        <v>25</v>
      </c>
      <c r="G83" s="11"/>
      <c r="H83" s="11"/>
      <c r="I83" s="11"/>
      <c r="J83" s="11"/>
      <c r="K83" s="11"/>
      <c r="L83" s="11">
        <f>L72*'Background Information'!J11</f>
        <v>0.23760000000000003</v>
      </c>
      <c r="M83" s="11">
        <f>M72*'Background Information'!K11</f>
        <v>0.23056000000000001</v>
      </c>
      <c r="N83" s="11">
        <f>N72*'Background Information'!L11</f>
        <v>0.22352000000000005</v>
      </c>
      <c r="O83" s="11">
        <f>O72*'Background Information'!M11</f>
        <v>0.21648000000000003</v>
      </c>
      <c r="P83" s="11">
        <f>P72*'Background Information'!N11</f>
        <v>0.32825350927102448</v>
      </c>
      <c r="Q83" s="11">
        <f>Q72*'Background Information'!O11</f>
        <v>0.49420554739526384</v>
      </c>
      <c r="R83" s="11">
        <f>R72*'Background Information'!P11</f>
        <v>0.74964300856226962</v>
      </c>
      <c r="S83" s="11">
        <f>S72*'Background Information'!Q11</f>
        <v>1.1212178699742967</v>
      </c>
      <c r="T83" s="11">
        <f>T72*'Background Information'!R11</f>
        <v>1.6431114870309915</v>
      </c>
      <c r="U83" s="11">
        <f>U72*'Background Information'!S11</f>
        <v>2.3404036413462701</v>
      </c>
      <c r="V83" s="11">
        <f>V72*'Background Information'!T11</f>
        <v>3.2107925890491589</v>
      </c>
      <c r="W83" s="11">
        <f>W72*'Background Information'!U11</f>
        <v>4.2066291247898295</v>
      </c>
      <c r="X83" s="11">
        <f>X72*'Background Information'!V11</f>
        <v>5.2337359669981485</v>
      </c>
      <c r="Y83" s="11">
        <f>Y72*'Background Information'!W11</f>
        <v>6.1785294109973163</v>
      </c>
      <c r="Z83" s="11">
        <f>Z72*'Background Information'!X11</f>
        <v>6.9504162742356135</v>
      </c>
      <c r="AA83" s="11">
        <f>AA72*'Background Information'!Y11</f>
        <v>7.5092943023486365</v>
      </c>
      <c r="AB83" s="11">
        <f>AB72*'Background Information'!Z11</f>
        <v>7.9478097120491915</v>
      </c>
      <c r="AC83" s="11">
        <f>AC72*'Background Information'!AA11</f>
        <v>8.2249303136821972</v>
      </c>
      <c r="AD83" s="11">
        <f>AD72*'Background Information'!AB11</f>
        <v>8.3798061448390229</v>
      </c>
      <c r="AE83" s="11">
        <f>AE72*'Background Information'!AC11</f>
        <v>8.4482072928875738</v>
      </c>
      <c r="AF83" s="11">
        <f>AF72*'Background Information'!AD11</f>
        <v>8.4581082504571601</v>
      </c>
      <c r="AG83" s="11"/>
      <c r="AH83" s="11"/>
      <c r="AI83" s="11"/>
      <c r="AJ83" s="11"/>
      <c r="AK83" s="11"/>
      <c r="AL83" s="11"/>
      <c r="AM83" s="11"/>
      <c r="AN83" s="11"/>
      <c r="AO83" s="11"/>
      <c r="AP83" s="11"/>
    </row>
    <row r="84" spans="1:42" x14ac:dyDescent="0.55000000000000004">
      <c r="A84" t="s">
        <v>34</v>
      </c>
      <c r="G84" s="11"/>
      <c r="H84" s="11"/>
      <c r="I84" s="11"/>
      <c r="J84" s="11"/>
      <c r="K84" s="11"/>
      <c r="L84" s="11">
        <f>L73*'Background Information'!J12</f>
        <v>0.75600000000000012</v>
      </c>
      <c r="M84" s="11">
        <f>M73*'Background Information'!K12</f>
        <v>0.73360000000000003</v>
      </c>
      <c r="N84" s="11">
        <f>N73*'Background Information'!L12</f>
        <v>0.71120000000000005</v>
      </c>
      <c r="O84" s="11">
        <f>O73*'Background Information'!M12</f>
        <v>0.68879999999999997</v>
      </c>
      <c r="P84" s="11">
        <f>P73*'Background Information'!N12</f>
        <v>1.0426305208493305</v>
      </c>
      <c r="Q84" s="11">
        <f>Q73*'Background Information'!O12</f>
        <v>1.5655557320073932</v>
      </c>
      <c r="R84" s="11">
        <f>R73*'Background Information'!P12</f>
        <v>2.3651568856161775</v>
      </c>
      <c r="S84" s="11">
        <f>S73*'Background Information'!Q12</f>
        <v>3.516443865015594</v>
      </c>
      <c r="T84" s="11">
        <f>T73*'Background Information'!R12</f>
        <v>5.109632904209958</v>
      </c>
      <c r="U84" s="11">
        <f>U73*'Background Information'!S12</f>
        <v>7.1947894418614657</v>
      </c>
      <c r="V84" s="11">
        <f>V73*'Background Information'!T12</f>
        <v>9.7280413118009879</v>
      </c>
      <c r="W84" s="11">
        <f>W73*'Background Information'!U12</f>
        <v>12.53200815258719</v>
      </c>
      <c r="X84" s="11">
        <f>X73*'Background Information'!V12</f>
        <v>15.317743805646906</v>
      </c>
      <c r="Y84" s="11">
        <f>Y73*'Background Information'!W12</f>
        <v>17.781325333516719</v>
      </c>
      <c r="Z84" s="11">
        <f>Z73*'Background Information'!X12</f>
        <v>19.715733815922214</v>
      </c>
      <c r="AA84" s="11">
        <f>AA73*'Background Information'!Y12</f>
        <v>21.059448023559654</v>
      </c>
      <c r="AB84" s="11">
        <f>AB73*'Background Information'!Z12</f>
        <v>22.102490273271474</v>
      </c>
      <c r="AC84" s="11">
        <f>AC73*'Background Information'!AA12</f>
        <v>22.738584426347213</v>
      </c>
      <c r="AD84" s="11">
        <f>AD73*'Background Information'!AB12</f>
        <v>23.074434388288971</v>
      </c>
      <c r="AE84" s="11">
        <f>AE73*'Background Information'!AC12</f>
        <v>23.201513395283669</v>
      </c>
      <c r="AF84" s="11">
        <f>AF73*'Background Information'!AD12</f>
        <v>23.188924410714556</v>
      </c>
      <c r="AG84" s="11"/>
      <c r="AH84" s="11"/>
      <c r="AI84" s="11"/>
      <c r="AJ84" s="11"/>
      <c r="AK84" s="11"/>
      <c r="AL84" s="11"/>
      <c r="AM84" s="11"/>
      <c r="AN84" s="11"/>
      <c r="AO84" s="11"/>
      <c r="AP84" s="11"/>
    </row>
    <row r="85" spans="1:42" x14ac:dyDescent="0.55000000000000004">
      <c r="A85" t="s">
        <v>46</v>
      </c>
      <c r="G85" s="11"/>
      <c r="H85" s="11"/>
      <c r="I85" s="11"/>
      <c r="J85" s="11"/>
      <c r="K85" s="11"/>
      <c r="L85" s="11">
        <f>L74*'Background Information'!J13</f>
        <v>8.1000000000000013E-3</v>
      </c>
      <c r="M85" s="11">
        <f>M74*'Background Information'!K13</f>
        <v>7.8600000000000007E-3</v>
      </c>
      <c r="N85" s="11">
        <f>N74*'Background Information'!L13</f>
        <v>7.62E-3</v>
      </c>
      <c r="O85" s="11">
        <f>O74*'Background Information'!M13</f>
        <v>0.73799999999999999</v>
      </c>
      <c r="P85" s="11">
        <f>P74*'Background Information'!N13</f>
        <v>1.11796928972306</v>
      </c>
      <c r="Q85" s="11">
        <f>Q74*'Background Information'!O13</f>
        <v>1.6806777534197233</v>
      </c>
      <c r="R85" s="11">
        <f>R74*'Background Information'!P13</f>
        <v>2.5436416308913952</v>
      </c>
      <c r="S85" s="11">
        <f>S74*'Background Information'!Q13</f>
        <v>3.7918236961312224</v>
      </c>
      <c r="T85" s="11">
        <f>T74*'Background Information'!R13</f>
        <v>5.530483894750688</v>
      </c>
      <c r="U85" s="11">
        <f>U74*'Background Information'!S13</f>
        <v>7.8267930223860871</v>
      </c>
      <c r="V85" s="11">
        <f>V74*'Background Information'!T13</f>
        <v>10.649815013280454</v>
      </c>
      <c r="W85" s="11">
        <f>W74*'Background Information'!U13</f>
        <v>13.819779018191717</v>
      </c>
      <c r="X85" s="11">
        <f>X74*'Background Information'!V13</f>
        <v>17.020370910544663</v>
      </c>
      <c r="Y85" s="11">
        <f>Y74*'Background Information'!W13</f>
        <v>19.89896482865289</v>
      </c>
      <c r="Z85" s="11">
        <f>Z74*'Background Information'!X13</f>
        <v>22.197940673287722</v>
      </c>
      <c r="AA85" s="11">
        <f>AA74*'Background Information'!Y13</f>
        <v>23.823723521721469</v>
      </c>
      <c r="AB85" s="11">
        <f>AB74*'Background Information'!Z13</f>
        <v>25.090921484618413</v>
      </c>
      <c r="AC85" s="11">
        <f>AC74*'Background Information'!AA13</f>
        <v>25.875886531818203</v>
      </c>
      <c r="AD85" s="11">
        <f>AD74*'Background Information'!AB13</f>
        <v>26.30120729934924</v>
      </c>
      <c r="AE85" s="11">
        <f>AE74*'Background Information'!AC13</f>
        <v>26.474685449124525</v>
      </c>
      <c r="AF85" s="11">
        <f>AF74*'Background Information'!AD13</f>
        <v>26.478909298547279</v>
      </c>
    </row>
    <row r="86" spans="1:42" x14ac:dyDescent="0.55000000000000004">
      <c r="A86" t="s">
        <v>23</v>
      </c>
      <c r="L86" s="11">
        <f>L75*'Background Information'!J14</f>
        <v>37.800000000000004</v>
      </c>
      <c r="M86" s="11">
        <f>M75*'Background Information'!K14</f>
        <v>36.68</v>
      </c>
      <c r="N86" s="11">
        <f>N75*'Background Information'!L14</f>
        <v>35.56</v>
      </c>
      <c r="O86" s="11">
        <f>O75*'Background Information'!M14</f>
        <v>38.61440736092171</v>
      </c>
      <c r="P86" s="11">
        <f>P75*'Background Information'!N14</f>
        <v>37.475273198550788</v>
      </c>
      <c r="Q86" s="11">
        <f>Q75*'Background Information'!O14</f>
        <v>36.043622844977754</v>
      </c>
      <c r="R86" s="11">
        <f>R75*'Background Information'!P14</f>
        <v>34.83829826259857</v>
      </c>
      <c r="S86" s="11">
        <f>S75*'Background Information'!Q14</f>
        <v>33.090133550039816</v>
      </c>
      <c r="T86" s="11">
        <f>T75*'Background Information'!R14</f>
        <v>30.65916343559638</v>
      </c>
      <c r="U86" s="11">
        <f>U75*'Background Information'!S14</f>
        <v>27.458851269876629</v>
      </c>
      <c r="V86" s="11">
        <f>V75*'Background Information'!T14</f>
        <v>23.53664134878851</v>
      </c>
      <c r="W86" s="11">
        <f>W75*'Background Information'!U14</f>
        <v>19.139828028608044</v>
      </c>
      <c r="X86" s="11">
        <f>X75*'Background Information'!V14</f>
        <v>14.695119793558685</v>
      </c>
      <c r="Y86" s="11">
        <f>Y75*'Background Information'!W14</f>
        <v>10.671911473560378</v>
      </c>
      <c r="Z86" s="11">
        <f>Z75*'Background Information'!X14</f>
        <v>7.4082704004108946</v>
      </c>
      <c r="AA86" s="11">
        <f>AA75*'Background Information'!Y14</f>
        <v>5.022741526954964</v>
      </c>
      <c r="AB86" s="11">
        <f>AB75*'Background Information'!Z14</f>
        <v>3.484638633926858</v>
      </c>
      <c r="AC86" s="11">
        <f>AC75*'Background Information'!AA14</f>
        <v>2.5755558410470543</v>
      </c>
      <c r="AD86" s="11">
        <f>AD75*'Background Information'!AB14</f>
        <v>2.1318445669470627</v>
      </c>
      <c r="AE86" s="11">
        <f>AE75*'Background Information'!AC14</f>
        <v>2.0102635385978309</v>
      </c>
      <c r="AF86" s="11">
        <f>AF75*'Background Information'!AD14</f>
        <v>2.1013396855708208</v>
      </c>
    </row>
    <row r="87" spans="1:42" x14ac:dyDescent="0.55000000000000004">
      <c r="A87" t="s">
        <v>56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11">
        <f>L76*'Background Information'!J16</f>
        <v>0</v>
      </c>
      <c r="M87" s="11">
        <f>M76*'Background Information'!K16</f>
        <v>0</v>
      </c>
      <c r="N87" s="11">
        <f>N76*'Background Information'!L16</f>
        <v>0</v>
      </c>
      <c r="O87" s="11">
        <f>O76*'Background Information'!M16</f>
        <v>0</v>
      </c>
      <c r="P87" s="11">
        <f>P76*'Background Information'!N16</f>
        <v>0</v>
      </c>
      <c r="Q87" s="11">
        <f>Q76*'Background Information'!O16</f>
        <v>0</v>
      </c>
      <c r="R87" s="11">
        <f>R76*'Background Information'!P16</f>
        <v>0</v>
      </c>
      <c r="S87" s="11">
        <f>S76*'Background Information'!Q16</f>
        <v>0</v>
      </c>
      <c r="T87" s="11">
        <f>T76*'Background Information'!R16</f>
        <v>0</v>
      </c>
      <c r="U87" s="11">
        <f>U76*'Background Information'!S16</f>
        <v>0</v>
      </c>
      <c r="V87" s="11">
        <f>V76*'Background Information'!T16</f>
        <v>0</v>
      </c>
      <c r="W87" s="11">
        <f>W76*'Background Information'!U16</f>
        <v>0</v>
      </c>
      <c r="X87" s="11">
        <f>X76*'Background Information'!V16</f>
        <v>0</v>
      </c>
      <c r="Y87" s="11">
        <f>Y76*'Background Information'!W16</f>
        <v>0</v>
      </c>
      <c r="Z87" s="11">
        <f>Z76*'Background Information'!X16</f>
        <v>0</v>
      </c>
      <c r="AA87" s="11">
        <f>AA76*'Background Information'!Y16</f>
        <v>0</v>
      </c>
      <c r="AB87" s="11">
        <f>AB76*'Background Information'!Z16</f>
        <v>0</v>
      </c>
      <c r="AC87" s="11">
        <f>AC76*'Background Information'!AA16</f>
        <v>0</v>
      </c>
      <c r="AD87" s="11">
        <f>AD76*'Background Information'!AB16</f>
        <v>0</v>
      </c>
      <c r="AE87" s="11">
        <f>AE76*'Background Information'!AC16</f>
        <v>0</v>
      </c>
      <c r="AF87" s="11">
        <f>AF76*'Background Information'!AD16</f>
        <v>0</v>
      </c>
      <c r="AG87" s="21"/>
      <c r="AH87" s="21"/>
      <c r="AI87" s="21"/>
      <c r="AJ87" s="21"/>
      <c r="AK87" s="21"/>
      <c r="AL87" s="21"/>
      <c r="AM87" s="21"/>
      <c r="AN87" s="21"/>
      <c r="AO87" s="21"/>
      <c r="AP87" s="21"/>
    </row>
    <row r="88" spans="1:42" x14ac:dyDescent="0.55000000000000004">
      <c r="A88" t="s">
        <v>51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11">
        <f>L77*'Background Information'!J17</f>
        <v>0</v>
      </c>
      <c r="M88" s="11">
        <f>M77*'Background Information'!K17</f>
        <v>0</v>
      </c>
      <c r="N88" s="11">
        <f>N77*'Background Information'!L17</f>
        <v>0</v>
      </c>
      <c r="O88" s="11">
        <f>O77*'Background Information'!M17</f>
        <v>1.476</v>
      </c>
      <c r="P88" s="11">
        <f>P77*'Background Information'!N17</f>
        <v>2.5668151964554125</v>
      </c>
      <c r="Q88" s="11">
        <f>Q77*'Background Information'!O17</f>
        <v>4.4111868651243009</v>
      </c>
      <c r="R88" s="11">
        <f>R77*'Background Information'!P17</f>
        <v>7.5665178350721618</v>
      </c>
      <c r="S88" s="11">
        <f>S77*'Background Information'!Q17</f>
        <v>12.581152439471849</v>
      </c>
      <c r="T88" s="11">
        <f>T77*'Background Information'!R17</f>
        <v>19.931747308774952</v>
      </c>
      <c r="U88" s="11">
        <f>U77*'Background Information'!S17</f>
        <v>29.493515209238364</v>
      </c>
      <c r="V88" s="11">
        <f>V77*'Background Information'!T17</f>
        <v>40.111654027456389</v>
      </c>
      <c r="W88" s="11">
        <f>W77*'Background Information'!U17</f>
        <v>49.920734144078523</v>
      </c>
      <c r="X88" s="11">
        <f>X77*'Background Information'!V17</f>
        <v>57.41906624078193</v>
      </c>
      <c r="Y88" s="11">
        <f>Y77*'Background Information'!W17</f>
        <v>62.185583607293104</v>
      </c>
      <c r="Z88" s="11">
        <f>Z77*'Background Information'!X17</f>
        <v>64.650999920634945</v>
      </c>
      <c r="AA88" s="11">
        <f>AA77*'Background Information'!Y17</f>
        <v>65.51419392167935</v>
      </c>
      <c r="AB88" s="11">
        <f>AB77*'Background Information'!Z17</f>
        <v>66.082497663330031</v>
      </c>
      <c r="AC88" s="11">
        <f>AC77*'Background Information'!AA17</f>
        <v>66.083261988514323</v>
      </c>
      <c r="AD88" s="11">
        <f>AD77*'Background Information'!AB17</f>
        <v>65.761181105869738</v>
      </c>
      <c r="AE88" s="11">
        <f>AE77*'Background Information'!AC17</f>
        <v>65.259224435890459</v>
      </c>
      <c r="AF88" s="11">
        <f>AF77*'Background Information'!AD17</f>
        <v>64.658201408837385</v>
      </c>
      <c r="AG88" s="21"/>
      <c r="AH88" s="21"/>
      <c r="AI88" s="21"/>
      <c r="AJ88" s="21"/>
      <c r="AK88" s="21"/>
      <c r="AL88" s="21"/>
      <c r="AM88" s="21"/>
      <c r="AN88" s="21"/>
      <c r="AO88" s="21"/>
      <c r="AP88" s="21"/>
    </row>
    <row r="89" spans="1:42" x14ac:dyDescent="0.55000000000000004">
      <c r="A89" t="s">
        <v>54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11">
        <f>L78*'Background Information'!J18</f>
        <v>0</v>
      </c>
      <c r="M89" s="11">
        <f>M78*'Background Information'!K18</f>
        <v>0</v>
      </c>
      <c r="N89" s="11">
        <f>N78*'Background Information'!L18</f>
        <v>0</v>
      </c>
      <c r="O89" s="11">
        <f>O78*'Background Information'!M18</f>
        <v>0</v>
      </c>
      <c r="P89" s="11">
        <f>P78*'Background Information'!N18</f>
        <v>0</v>
      </c>
      <c r="Q89" s="11">
        <f>Q78*'Background Information'!O18</f>
        <v>0</v>
      </c>
      <c r="R89" s="11">
        <f>R78*'Background Information'!P18</f>
        <v>0</v>
      </c>
      <c r="S89" s="11">
        <f>S78*'Background Information'!Q18</f>
        <v>0</v>
      </c>
      <c r="T89" s="11">
        <f>T78*'Background Information'!R18</f>
        <v>0</v>
      </c>
      <c r="U89" s="11">
        <f>U78*'Background Information'!S18</f>
        <v>0</v>
      </c>
      <c r="V89" s="11">
        <f>V78*'Background Information'!T18</f>
        <v>0</v>
      </c>
      <c r="W89" s="11">
        <f>W78*'Background Information'!U18</f>
        <v>0</v>
      </c>
      <c r="X89" s="11">
        <f>X78*'Background Information'!V18</f>
        <v>0</v>
      </c>
      <c r="Y89" s="11">
        <f>Y78*'Background Information'!W18</f>
        <v>0</v>
      </c>
      <c r="Z89" s="11">
        <f>Z78*'Background Information'!X18</f>
        <v>0</v>
      </c>
      <c r="AA89" s="11">
        <f>AA78*'Background Information'!Y18</f>
        <v>0</v>
      </c>
      <c r="AB89" s="11">
        <f>AB78*'Background Information'!Z18</f>
        <v>0</v>
      </c>
      <c r="AC89" s="11">
        <f>AC78*'Background Information'!AA18</f>
        <v>0</v>
      </c>
      <c r="AD89" s="11">
        <f>AD78*'Background Information'!AB18</f>
        <v>0</v>
      </c>
      <c r="AE89" s="11">
        <f>AE78*'Background Information'!AC18</f>
        <v>0</v>
      </c>
      <c r="AF89" s="11">
        <f>AF78*'Background Information'!AD18</f>
        <v>0</v>
      </c>
      <c r="AG89" s="21"/>
      <c r="AH89" s="21"/>
      <c r="AI89" s="21"/>
      <c r="AJ89" s="21"/>
      <c r="AK89" s="21"/>
      <c r="AL89" s="21"/>
      <c r="AM89" s="21"/>
      <c r="AN89" s="21"/>
      <c r="AO89" s="21"/>
      <c r="AP89" s="21"/>
    </row>
    <row r="90" spans="1:42" x14ac:dyDescent="0.55000000000000004">
      <c r="A90" t="s">
        <v>55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11">
        <f>L79*'Background Information'!J19</f>
        <v>0</v>
      </c>
      <c r="M90" s="11">
        <f>M79*'Background Information'!K19</f>
        <v>0</v>
      </c>
      <c r="N90" s="11">
        <f>N79*'Background Information'!L19</f>
        <v>0</v>
      </c>
      <c r="O90" s="11">
        <f>O79*'Background Information'!M19</f>
        <v>0</v>
      </c>
      <c r="P90" s="11">
        <f>P79*'Background Information'!N19</f>
        <v>0</v>
      </c>
      <c r="Q90" s="11">
        <f>Q79*'Background Information'!O19</f>
        <v>0</v>
      </c>
      <c r="R90" s="11">
        <f>R79*'Background Information'!P19</f>
        <v>0</v>
      </c>
      <c r="S90" s="11">
        <f>S79*'Background Information'!Q19</f>
        <v>0</v>
      </c>
      <c r="T90" s="11">
        <f>T79*'Background Information'!R19</f>
        <v>0</v>
      </c>
      <c r="U90" s="11">
        <f>U79*'Background Information'!S19</f>
        <v>0</v>
      </c>
      <c r="V90" s="11">
        <f>V79*'Background Information'!T19</f>
        <v>0</v>
      </c>
      <c r="W90" s="11">
        <f>W79*'Background Information'!U19</f>
        <v>0</v>
      </c>
      <c r="X90" s="11">
        <f>X79*'Background Information'!V19</f>
        <v>0</v>
      </c>
      <c r="Y90" s="11">
        <f>Y79*'Background Information'!W19</f>
        <v>0</v>
      </c>
      <c r="Z90" s="11">
        <f>Z79*'Background Information'!X19</f>
        <v>0</v>
      </c>
      <c r="AA90" s="11">
        <f>AA79*'Background Information'!Y19</f>
        <v>0</v>
      </c>
      <c r="AB90" s="11">
        <f>AB79*'Background Information'!Z19</f>
        <v>0</v>
      </c>
      <c r="AC90" s="11">
        <f>AC79*'Background Information'!AA19</f>
        <v>0</v>
      </c>
      <c r="AD90" s="11">
        <f>AD79*'Background Information'!AB19</f>
        <v>0</v>
      </c>
      <c r="AE90" s="11">
        <f>AE79*'Background Information'!AC19</f>
        <v>0</v>
      </c>
      <c r="AF90" s="11">
        <f>AF79*'Background Information'!AD19</f>
        <v>0</v>
      </c>
      <c r="AG90" s="21"/>
      <c r="AH90" s="21"/>
      <c r="AI90" s="21"/>
      <c r="AJ90" s="21"/>
      <c r="AK90" s="21"/>
      <c r="AL90" s="21"/>
      <c r="AM90" s="21"/>
      <c r="AN90" s="21"/>
      <c r="AO90" s="21"/>
      <c r="AP90" s="21"/>
    </row>
    <row r="91" spans="1:42" x14ac:dyDescent="0.55000000000000004">
      <c r="A91" t="s">
        <v>47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11">
        <f>L80*'Background Information'!J20</f>
        <v>0</v>
      </c>
      <c r="M91" s="11">
        <f>M80*'Background Information'!K20</f>
        <v>0</v>
      </c>
      <c r="N91" s="11">
        <f>N80*'Background Information'!L20</f>
        <v>0</v>
      </c>
      <c r="O91" s="11">
        <f>O80*'Background Information'!M20</f>
        <v>0</v>
      </c>
      <c r="P91" s="11">
        <f>P80*'Background Information'!N20</f>
        <v>0</v>
      </c>
      <c r="Q91" s="11">
        <f>Q80*'Background Information'!O20</f>
        <v>0</v>
      </c>
      <c r="R91" s="11">
        <f>R80*'Background Information'!P20</f>
        <v>0</v>
      </c>
      <c r="S91" s="11">
        <f>S80*'Background Information'!Q20</f>
        <v>0</v>
      </c>
      <c r="T91" s="11">
        <f>T80*'Background Information'!R20</f>
        <v>0</v>
      </c>
      <c r="U91" s="11">
        <f>U80*'Background Information'!S20</f>
        <v>0</v>
      </c>
      <c r="V91" s="11">
        <f>V80*'Background Information'!T20</f>
        <v>0</v>
      </c>
      <c r="W91" s="11">
        <f>W80*'Background Information'!U20</f>
        <v>0</v>
      </c>
      <c r="X91" s="11">
        <f>X80*'Background Information'!V20</f>
        <v>0</v>
      </c>
      <c r="Y91" s="11">
        <f>Y80*'Background Information'!W20</f>
        <v>0</v>
      </c>
      <c r="Z91" s="11">
        <f>Z80*'Background Information'!X20</f>
        <v>0</v>
      </c>
      <c r="AA91" s="11">
        <f>AA80*'Background Information'!Y20</f>
        <v>0</v>
      </c>
      <c r="AB91" s="11">
        <f>AB80*'Background Information'!Z20</f>
        <v>0</v>
      </c>
      <c r="AC91" s="11">
        <f>AC80*'Background Information'!AA20</f>
        <v>0</v>
      </c>
      <c r="AD91" s="11">
        <f>AD80*'Background Information'!AB20</f>
        <v>0</v>
      </c>
      <c r="AE91" s="11">
        <f>AE80*'Background Information'!AC20</f>
        <v>0</v>
      </c>
      <c r="AF91" s="11">
        <f>AF80*'Background Information'!AD20</f>
        <v>0</v>
      </c>
      <c r="AG91" s="21"/>
      <c r="AH91" s="21"/>
      <c r="AI91" s="21"/>
      <c r="AJ91" s="21"/>
      <c r="AK91" s="21"/>
      <c r="AL91" s="21"/>
      <c r="AM91" s="21"/>
      <c r="AN91" s="21"/>
      <c r="AO91" s="21"/>
      <c r="AP91" s="2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2C03-20D2-4AC3-A315-DA0C91B4D801}">
  <dimension ref="A1:AP88"/>
  <sheetViews>
    <sheetView topLeftCell="A31" zoomScale="90" zoomScaleNormal="90" workbookViewId="0">
      <selection activeCell="A54" sqref="A54:A58"/>
    </sheetView>
  </sheetViews>
  <sheetFormatPr defaultRowHeight="14.4" x14ac:dyDescent="0.55000000000000004"/>
  <cols>
    <col min="1" max="1" width="18.47265625" customWidth="1"/>
    <col min="2" max="3" width="8.41796875" customWidth="1"/>
  </cols>
  <sheetData>
    <row r="1" spans="1:42" x14ac:dyDescent="0.55000000000000004">
      <c r="A1" s="4" t="s">
        <v>11</v>
      </c>
      <c r="B1" s="4"/>
      <c r="C1" s="4"/>
    </row>
    <row r="2" spans="1:42" x14ac:dyDescent="0.55000000000000004">
      <c r="A2" s="4" t="s">
        <v>57</v>
      </c>
      <c r="B2" s="4"/>
      <c r="C2" s="4"/>
    </row>
    <row r="3" spans="1:42" x14ac:dyDescent="0.55000000000000004">
      <c r="A3" s="4" t="s">
        <v>5</v>
      </c>
      <c r="B3" s="4"/>
      <c r="C3" s="4"/>
    </row>
    <row r="4" spans="1:42" x14ac:dyDescent="0.55000000000000004">
      <c r="A4" s="4" t="s">
        <v>10</v>
      </c>
      <c r="B4" s="4"/>
      <c r="C4" s="4"/>
    </row>
    <row r="5" spans="1:42" x14ac:dyDescent="0.55000000000000004">
      <c r="A5" s="4"/>
      <c r="B5" s="4"/>
      <c r="C5" s="4"/>
    </row>
    <row r="6" spans="1:42" x14ac:dyDescent="0.55000000000000004">
      <c r="A6" s="4" t="s">
        <v>7</v>
      </c>
      <c r="B6" s="4">
        <v>2010</v>
      </c>
      <c r="C6" s="4">
        <v>2011</v>
      </c>
      <c r="D6" s="4">
        <v>2012</v>
      </c>
      <c r="E6" s="4">
        <v>2013</v>
      </c>
      <c r="F6" s="4">
        <v>2014</v>
      </c>
      <c r="G6" s="4">
        <v>2015</v>
      </c>
      <c r="H6" s="4">
        <v>2016</v>
      </c>
      <c r="I6" s="4">
        <v>2017</v>
      </c>
      <c r="J6" s="4">
        <v>2018</v>
      </c>
      <c r="K6" s="4">
        <v>2019</v>
      </c>
      <c r="L6" s="4">
        <v>2020</v>
      </c>
      <c r="M6" s="4">
        <v>2021</v>
      </c>
      <c r="N6" s="4">
        <v>2022</v>
      </c>
      <c r="O6" s="4">
        <v>2023</v>
      </c>
      <c r="P6" s="4">
        <v>2024</v>
      </c>
      <c r="Q6" s="4">
        <v>2025</v>
      </c>
      <c r="R6" s="4">
        <v>2026</v>
      </c>
      <c r="S6" s="4">
        <v>2027</v>
      </c>
      <c r="T6" s="4">
        <v>2028</v>
      </c>
      <c r="U6" s="4">
        <v>2029</v>
      </c>
      <c r="V6" s="4">
        <v>2030</v>
      </c>
      <c r="W6" s="4">
        <v>2031</v>
      </c>
      <c r="X6" s="4">
        <v>2032</v>
      </c>
      <c r="Y6" s="4">
        <v>2033</v>
      </c>
      <c r="Z6" s="4">
        <v>2034</v>
      </c>
      <c r="AA6" s="4">
        <v>2035</v>
      </c>
      <c r="AB6" s="4">
        <v>2036</v>
      </c>
      <c r="AC6" s="4">
        <v>2037</v>
      </c>
      <c r="AD6" s="4">
        <v>2038</v>
      </c>
      <c r="AE6" s="4">
        <v>2039</v>
      </c>
      <c r="AF6" s="4">
        <v>2040</v>
      </c>
    </row>
    <row r="8" spans="1:42" x14ac:dyDescent="0.55000000000000004">
      <c r="A8" s="12" t="s">
        <v>32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>
        <v>2020</v>
      </c>
      <c r="M8" s="12">
        <v>2021</v>
      </c>
      <c r="N8" s="12">
        <v>2022</v>
      </c>
      <c r="O8" s="12">
        <v>2023</v>
      </c>
      <c r="P8" s="12">
        <v>2024</v>
      </c>
      <c r="Q8" s="12">
        <v>2025</v>
      </c>
      <c r="R8" s="12">
        <v>2026</v>
      </c>
      <c r="S8" s="12">
        <v>2027</v>
      </c>
      <c r="T8" s="12">
        <v>2028</v>
      </c>
      <c r="U8" s="12">
        <v>2029</v>
      </c>
      <c r="V8" s="12">
        <v>2030</v>
      </c>
      <c r="W8" s="12">
        <v>2031</v>
      </c>
      <c r="X8" s="12">
        <v>2032</v>
      </c>
      <c r="Y8" s="12">
        <v>2033</v>
      </c>
      <c r="Z8" s="12">
        <v>2034</v>
      </c>
      <c r="AA8" s="12">
        <v>2035</v>
      </c>
      <c r="AB8" s="12">
        <v>2036</v>
      </c>
      <c r="AC8" s="12">
        <v>2037</v>
      </c>
      <c r="AD8" s="12">
        <v>2038</v>
      </c>
      <c r="AE8" s="12">
        <v>2039</v>
      </c>
      <c r="AF8" s="12">
        <v>2040</v>
      </c>
    </row>
    <row r="9" spans="1:42" x14ac:dyDescent="0.55000000000000004">
      <c r="A9" t="s">
        <v>25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>
        <v>0.01</v>
      </c>
      <c r="M9" s="19">
        <v>0.01</v>
      </c>
      <c r="N9" s="19">
        <v>0.01</v>
      </c>
      <c r="O9" s="19">
        <f>Capacity!O10-Capacity!N10</f>
        <v>0</v>
      </c>
      <c r="P9" s="19">
        <f>Capacity!P10-Capacity!O10</f>
        <v>1.2147087637389351</v>
      </c>
      <c r="Q9" s="19">
        <f>Capacity!Q10-Capacity!P10</f>
        <v>1.8553933607607211</v>
      </c>
      <c r="R9" s="19">
        <f>Capacity!R10-Capacity!Q10</f>
        <v>2.7937975103193402</v>
      </c>
      <c r="S9" s="19">
        <f>Capacity!S10-Capacity!R10</f>
        <v>4.1175997039916439</v>
      </c>
      <c r="T9" s="19">
        <f>Capacity!T10-Capacity!S10</f>
        <v>5.8808626242532167</v>
      </c>
      <c r="U9" s="19">
        <f>Capacity!U10-Capacity!T10</f>
        <v>8.0328217596445874</v>
      </c>
      <c r="V9" s="19">
        <f>Capacity!V10-Capacity!U10</f>
        <v>10.328755105935652</v>
      </c>
      <c r="W9" s="19">
        <f>Capacity!W10-Capacity!V10</f>
        <v>12.295923676326382</v>
      </c>
      <c r="X9" s="19">
        <f>Capacity!X10-Capacity!W10</f>
        <v>13.363372437084656</v>
      </c>
      <c r="Y9" s="19">
        <f>Capacity!Y10-Capacity!X10</f>
        <v>13.159598644488035</v>
      </c>
      <c r="Z9" s="19">
        <f>Capacity!Z10-Capacity!Y10</f>
        <v>11.758806015285458</v>
      </c>
      <c r="AA9" s="19">
        <f>Capacity!AA10-Capacity!Z10</f>
        <v>9.6289811394091487</v>
      </c>
      <c r="AB9" s="19">
        <f>Capacity!AB10-Capacity!AA10</f>
        <v>7.3369994234176232</v>
      </c>
      <c r="AC9" s="19">
        <f>Capacity!AC10-Capacity!AB10</f>
        <v>5.2895809718058189</v>
      </c>
      <c r="AD9" s="19">
        <f>Capacity!AD10-Capacity!AC10</f>
        <v>3.6632211967598067</v>
      </c>
      <c r="AE9" s="19">
        <f>Capacity!AE10-Capacity!AD10</f>
        <v>2.4668251602468274</v>
      </c>
      <c r="AF9" s="19">
        <f>Capacity!AF10-Capacity!AE10</f>
        <v>1.6299833768146641</v>
      </c>
      <c r="AG9" s="22"/>
      <c r="AH9" s="22"/>
      <c r="AI9" s="22"/>
      <c r="AJ9" s="22"/>
      <c r="AK9" s="22"/>
      <c r="AL9" s="22"/>
      <c r="AM9" s="22"/>
      <c r="AN9" s="22"/>
      <c r="AO9" s="22"/>
      <c r="AP9" s="22"/>
    </row>
    <row r="10" spans="1:42" x14ac:dyDescent="0.55000000000000004">
      <c r="A10" t="s">
        <v>34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>
        <v>0.01</v>
      </c>
      <c r="M10" s="19">
        <v>0.01</v>
      </c>
      <c r="N10" s="19">
        <v>0.01</v>
      </c>
      <c r="O10" s="19">
        <f>Capacity!O11-Capacity!N11</f>
        <v>0</v>
      </c>
      <c r="P10" s="19">
        <f>Capacity!P11-Capacity!O11</f>
        <v>3.7769058228119903</v>
      </c>
      <c r="Q10" s="19">
        <f>Capacity!Q11-Capacity!P11</f>
        <v>5.6522397848717283</v>
      </c>
      <c r="R10" s="19">
        <f>Capacity!R11-Capacity!Q11</f>
        <v>8.2548570689936369</v>
      </c>
      <c r="S10" s="19">
        <f>Capacity!S11-Capacity!R11</f>
        <v>11.636166433468315</v>
      </c>
      <c r="T10" s="19">
        <f>Capacity!T11-Capacity!S11</f>
        <v>15.608903177900558</v>
      </c>
      <c r="U10" s="19">
        <f>Capacity!U11-Capacity!T11</f>
        <v>19.601151887364225</v>
      </c>
      <c r="V10" s="19">
        <f>Capacity!V11-Capacity!U11</f>
        <v>22.672676321136862</v>
      </c>
      <c r="W10" s="19">
        <f>Capacity!W11-Capacity!V11</f>
        <v>23.861631529827307</v>
      </c>
      <c r="X10" s="19">
        <f>Capacity!X11-Capacity!W11</f>
        <v>22.741843268546575</v>
      </c>
      <c r="Y10" s="19">
        <f>Capacity!Y11-Capacity!X11</f>
        <v>19.715506438217488</v>
      </c>
      <c r="Z10" s="19">
        <f>Capacity!Z11-Capacity!Y11</f>
        <v>15.736290488062366</v>
      </c>
      <c r="AA10" s="19">
        <f>Capacity!AA11-Capacity!Z11</f>
        <v>11.752149211856135</v>
      </c>
      <c r="AB10" s="19">
        <f>Capacity!AB11-Capacity!AA11</f>
        <v>8.3480479458662558</v>
      </c>
      <c r="AC10" s="19">
        <f>Capacity!AC11-Capacity!AB11</f>
        <v>5.721281395392964</v>
      </c>
      <c r="AD10" s="19">
        <f>Capacity!AD11-Capacity!AC11</f>
        <v>3.8254136523265458</v>
      </c>
      <c r="AE10" s="19">
        <f>Capacity!AE11-Capacity!AD11</f>
        <v>2.5157318887672773</v>
      </c>
      <c r="AF10" s="19">
        <f>Capacity!AF11-Capacity!AE11</f>
        <v>1.636449000504939</v>
      </c>
      <c r="AG10" s="22"/>
      <c r="AH10" s="22"/>
      <c r="AI10" s="22"/>
      <c r="AJ10" s="22"/>
      <c r="AK10" s="22"/>
      <c r="AL10" s="22"/>
      <c r="AM10" s="22"/>
      <c r="AN10" s="22"/>
      <c r="AO10" s="22"/>
      <c r="AP10" s="22"/>
    </row>
    <row r="11" spans="1:42" x14ac:dyDescent="0.55000000000000004">
      <c r="A11" t="s">
        <v>46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>
        <v>0.01</v>
      </c>
      <c r="M11" s="19">
        <v>0.01</v>
      </c>
      <c r="N11" s="19">
        <v>0.01</v>
      </c>
      <c r="O11" s="19">
        <f>Capacity!O12-Capacity!N12</f>
        <v>0.99</v>
      </c>
      <c r="P11" s="19">
        <f>Capacity!P12-Capacity!O12</f>
        <v>0.55068670251186758</v>
      </c>
      <c r="Q11" s="19">
        <f>Capacity!Q12-Capacity!P12</f>
        <v>0.83915208602679048</v>
      </c>
      <c r="R11" s="19">
        <f>Capacity!R12-Capacity!Q12</f>
        <v>1.2590577401588785</v>
      </c>
      <c r="S11" s="19">
        <f>Capacity!S12-Capacity!R12</f>
        <v>1.8458230045417667</v>
      </c>
      <c r="T11" s="19">
        <f>Capacity!T12-Capacity!S12</f>
        <v>2.6161567903920666</v>
      </c>
      <c r="U11" s="19">
        <f>Capacity!U12-Capacity!T12</f>
        <v>3.5358004258571665</v>
      </c>
      <c r="V11" s="19">
        <f>Capacity!V12-Capacity!U12</f>
        <v>4.4836344003737079</v>
      </c>
      <c r="W11" s="19">
        <f>Capacity!W12-Capacity!V12</f>
        <v>5.2476031736854729</v>
      </c>
      <c r="X11" s="19">
        <f>Capacity!X12-Capacity!W12</f>
        <v>5.595219546056736</v>
      </c>
      <c r="Y11" s="19">
        <f>Capacity!Y12-Capacity!X12</f>
        <v>5.4031389172099651</v>
      </c>
      <c r="Z11" s="19">
        <f>Capacity!Z12-Capacity!Y12</f>
        <v>4.7408537293152051</v>
      </c>
      <c r="AA11" s="19">
        <f>Capacity!AA12-Capacity!Z12</f>
        <v>3.8224375874455845</v>
      </c>
      <c r="AB11" s="19">
        <f>Capacity!AB12-Capacity!AA12</f>
        <v>2.8772268648413046</v>
      </c>
      <c r="AC11" s="19">
        <f>Capacity!AC12-Capacity!AB12</f>
        <v>2.0556552201502285</v>
      </c>
      <c r="AD11" s="19">
        <f>Capacity!AD12-Capacity!AC12</f>
        <v>1.4145520648508452</v>
      </c>
      <c r="AE11" s="19">
        <f>Capacity!AE12-Capacity!AD12</f>
        <v>0.94841969983656327</v>
      </c>
      <c r="AF11" s="19">
        <f>Capacity!AF12-Capacity!AE12</f>
        <v>0.62485928869769936</v>
      </c>
      <c r="AG11" s="22"/>
      <c r="AH11" s="22"/>
      <c r="AI11" s="22"/>
      <c r="AJ11" s="22"/>
      <c r="AK11" s="22"/>
      <c r="AL11" s="22"/>
      <c r="AM11" s="22"/>
      <c r="AN11" s="22"/>
      <c r="AO11" s="22"/>
      <c r="AP11" s="22"/>
    </row>
    <row r="12" spans="1:42" x14ac:dyDescent="0.55000000000000004">
      <c r="A12" t="s">
        <v>23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19">
        <v>0.01</v>
      </c>
      <c r="M12" s="19">
        <v>0.01</v>
      </c>
      <c r="N12" s="19">
        <v>0.01</v>
      </c>
      <c r="O12" s="19">
        <f>Capacity!O14-Capacity!N14</f>
        <v>0</v>
      </c>
      <c r="P12" s="19">
        <f>Capacity!P13-Capacity!O13</f>
        <v>2.7698489851815111E-3</v>
      </c>
      <c r="Q12" s="19">
        <f>Capacity!Q13-Capacity!P13</f>
        <v>-0.69290840432567791</v>
      </c>
      <c r="R12" s="19">
        <f>Capacity!R13-Capacity!Q13</f>
        <v>-1.6744125641418748</v>
      </c>
      <c r="S12" s="19">
        <f>Capacity!S13-Capacity!R13</f>
        <v>-2.9895955755460051</v>
      </c>
      <c r="T12" s="19">
        <f>Capacity!T13-Capacity!S13</f>
        <v>-4.62174442132374</v>
      </c>
      <c r="U12" s="19">
        <f>Capacity!U13-Capacity!T13</f>
        <v>-6.4283873012714139</v>
      </c>
      <c r="V12" s="19">
        <f>Capacity!V13-Capacity!U13</f>
        <v>-8.1040960795694161</v>
      </c>
      <c r="W12" s="19">
        <f>Capacity!W13-Capacity!V13</f>
        <v>-9.2344082223374713</v>
      </c>
      <c r="X12" s="19">
        <f>Capacity!X13-Capacity!W13</f>
        <v>-9.4695855058766085</v>
      </c>
      <c r="Y12" s="19">
        <f>Capacity!Y13-Capacity!X13</f>
        <v>-8.7250416992230662</v>
      </c>
      <c r="Z12" s="19">
        <f>Capacity!Z13-Capacity!Y13</f>
        <v>-7.2387422274762692</v>
      </c>
      <c r="AA12" s="19">
        <f>Capacity!AA13-Capacity!Z13</f>
        <v>-5.4270917430177228</v>
      </c>
      <c r="AB12" s="19">
        <f>Capacity!AB13-Capacity!AA13</f>
        <v>-3.6710431501204681</v>
      </c>
      <c r="AC12" s="19">
        <f>Capacity!AC13-Capacity!AB13</f>
        <v>-2.1937313638734617</v>
      </c>
      <c r="AD12" s="19">
        <f>Capacity!AD13-Capacity!AC13</f>
        <v>-1.062156608281378</v>
      </c>
      <c r="AE12" s="19">
        <f>Capacity!AE13-Capacity!AD13</f>
        <v>-0.24801598946203374</v>
      </c>
      <c r="AF12" s="19">
        <f>Capacity!AF13-Capacity!AE13</f>
        <v>0.31393138411788168</v>
      </c>
      <c r="AG12" s="20"/>
      <c r="AH12" s="20"/>
      <c r="AI12" s="20"/>
      <c r="AJ12" s="20"/>
      <c r="AK12" s="20"/>
      <c r="AL12" s="20"/>
      <c r="AM12" s="20"/>
      <c r="AN12" s="20"/>
      <c r="AO12" s="20"/>
      <c r="AP12" s="20"/>
    </row>
    <row r="13" spans="1:42" x14ac:dyDescent="0.55000000000000004">
      <c r="A13" t="s">
        <v>56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19"/>
      <c r="M13" s="19"/>
      <c r="N13" s="19"/>
      <c r="O13" s="19">
        <f>Capacity!O15-Capacity!N15</f>
        <v>0</v>
      </c>
      <c r="P13" s="19">
        <f>Capacity!P14-Capacity!O14</f>
        <v>1.4521468268606337</v>
      </c>
      <c r="Q13" s="19">
        <f>Capacity!Q14-Capacity!P14</f>
        <v>0.63152597391322862</v>
      </c>
      <c r="R13" s="19">
        <f>Capacity!R14-Capacity!Q14</f>
        <v>0.85735873149989938</v>
      </c>
      <c r="S13" s="19">
        <f>Capacity!S14-Capacity!R14</f>
        <v>1.1201196524728081</v>
      </c>
      <c r="T13" s="19">
        <f>Capacity!T14-Capacity!S14</f>
        <v>1.3922377960013685</v>
      </c>
      <c r="U13" s="19">
        <f>Capacity!U14-Capacity!T14</f>
        <v>1.6270779926039962</v>
      </c>
      <c r="V13" s="19">
        <f>Capacity!V14-Capacity!U14</f>
        <v>1.7700867163211766</v>
      </c>
      <c r="W13" s="19">
        <f>Capacity!W14-Capacity!V14</f>
        <v>1.7817275956771006</v>
      </c>
      <c r="X13" s="19">
        <f>Capacity!X14-Capacity!W14</f>
        <v>1.6585754345376333</v>
      </c>
      <c r="Y13" s="19">
        <f>Capacity!Y14-Capacity!X14</f>
        <v>1.4352898375532845</v>
      </c>
      <c r="Z13" s="19">
        <f>Capacity!Z14-Capacity!Y14</f>
        <v>1.1657041275809679</v>
      </c>
      <c r="AA13" s="19">
        <f>Capacity!AA14-Capacity!Z14</f>
        <v>0.89892920372807161</v>
      </c>
      <c r="AB13" s="19">
        <f>Capacity!AB14-Capacity!AA14</f>
        <v>0.66588758468928688</v>
      </c>
      <c r="AC13" s="19">
        <f>Capacity!AC14-Capacity!AB14</f>
        <v>0.47871218516543479</v>
      </c>
      <c r="AD13" s="19">
        <f>Capacity!AD14-Capacity!AC14</f>
        <v>0.33679197964593399</v>
      </c>
      <c r="AE13" s="19">
        <f>Capacity!AE14-Capacity!AD14</f>
        <v>0.23335885601929363</v>
      </c>
      <c r="AF13" s="19">
        <f>Capacity!AF14-Capacity!AE14</f>
        <v>0.15998745304984752</v>
      </c>
      <c r="AG13" s="20"/>
      <c r="AH13" s="20"/>
      <c r="AI13" s="20"/>
      <c r="AJ13" s="20"/>
      <c r="AK13" s="20"/>
      <c r="AL13" s="20"/>
      <c r="AM13" s="20"/>
      <c r="AN13" s="20"/>
      <c r="AO13" s="20"/>
      <c r="AP13" s="20"/>
    </row>
    <row r="14" spans="1:42" x14ac:dyDescent="0.55000000000000004">
      <c r="A14" t="s">
        <v>51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19"/>
      <c r="M14" s="19"/>
      <c r="N14" s="19"/>
      <c r="O14" s="19">
        <f>Capacity!O16-Capacity!N16</f>
        <v>0</v>
      </c>
      <c r="P14" s="19">
        <f>Capacity!P15-Capacity!O15</f>
        <v>1.8009672428302486</v>
      </c>
      <c r="Q14" s="19">
        <f>Capacity!Q15-Capacity!P15</f>
        <v>1.4126363087216995</v>
      </c>
      <c r="R14" s="19">
        <f>Capacity!R15-Capacity!Q15</f>
        <v>2.428998869861287</v>
      </c>
      <c r="S14" s="19">
        <f>Capacity!S15-Capacity!R15</f>
        <v>3.9998834376156651</v>
      </c>
      <c r="T14" s="19">
        <f>Capacity!T15-Capacity!S15</f>
        <v>6.1399591166962075</v>
      </c>
      <c r="U14" s="19">
        <f>Capacity!U15-Capacity!T15</f>
        <v>8.4781539306312705</v>
      </c>
      <c r="V14" s="19">
        <f>Capacity!V15-Capacity!U15</f>
        <v>10.14259511513135</v>
      </c>
      <c r="W14" s="19">
        <f>Capacity!W15-Capacity!V15</f>
        <v>10.243861699100272</v>
      </c>
      <c r="X14" s="19">
        <f>Capacity!X15-Capacity!W15</f>
        <v>8.7210803449595673</v>
      </c>
      <c r="Y14" s="19">
        <f>Capacity!Y15-Capacity!X15</f>
        <v>6.4081009747667963</v>
      </c>
      <c r="Z14" s="19">
        <f>Capacity!Z15-Capacity!Y15</f>
        <v>4.2170114399392205</v>
      </c>
      <c r="AA14" s="19">
        <f>Capacity!AA15-Capacity!Z15</f>
        <v>2.5774029694988911</v>
      </c>
      <c r="AB14" s="19">
        <f>Capacity!AB15-Capacity!AA15</f>
        <v>1.5047405673625605</v>
      </c>
      <c r="AC14" s="19">
        <f>Capacity!AC15-Capacity!AB15</f>
        <v>0.85509323258592929</v>
      </c>
      <c r="AD14" s="19">
        <f>Capacity!AD15-Capacity!AC15</f>
        <v>0.47847823589150096</v>
      </c>
      <c r="AE14" s="19">
        <f>Capacity!AE15-Capacity!AD15</f>
        <v>0.26542837607493652</v>
      </c>
      <c r="AF14" s="19">
        <f>Capacity!AF15-Capacity!AE15</f>
        <v>0.14653477784578683</v>
      </c>
      <c r="AG14" s="20"/>
      <c r="AH14" s="20"/>
      <c r="AI14" s="20"/>
      <c r="AJ14" s="20"/>
      <c r="AK14" s="20"/>
      <c r="AL14" s="20"/>
      <c r="AM14" s="20"/>
      <c r="AN14" s="20"/>
      <c r="AO14" s="20"/>
      <c r="AP14" s="20"/>
    </row>
    <row r="15" spans="1:42" x14ac:dyDescent="0.55000000000000004">
      <c r="A15" t="s">
        <v>54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19"/>
      <c r="M15" s="19"/>
      <c r="N15" s="19"/>
      <c r="O15" s="19">
        <f>Capacity!O17-Capacity!N17</f>
        <v>0</v>
      </c>
      <c r="P15" s="19">
        <f>Capacity!P16-Capacity!O16</f>
        <v>0</v>
      </c>
      <c r="Q15" s="19">
        <f>Capacity!Q16-Capacity!P16</f>
        <v>0</v>
      </c>
      <c r="R15" s="19">
        <f>Capacity!R16-Capacity!Q16</f>
        <v>0</v>
      </c>
      <c r="S15" s="19">
        <f>Capacity!S16-Capacity!R16</f>
        <v>0</v>
      </c>
      <c r="T15" s="19">
        <f>Capacity!T16-Capacity!S16</f>
        <v>0</v>
      </c>
      <c r="U15" s="19">
        <f>Capacity!U16-Capacity!T16</f>
        <v>0</v>
      </c>
      <c r="V15" s="19">
        <f>Capacity!V16-Capacity!U16</f>
        <v>0</v>
      </c>
      <c r="W15" s="19">
        <f>Capacity!W16-Capacity!V16</f>
        <v>0</v>
      </c>
      <c r="X15" s="19">
        <f>Capacity!X16-Capacity!W16</f>
        <v>0</v>
      </c>
      <c r="Y15" s="19">
        <f>Capacity!Y16-Capacity!X16</f>
        <v>0</v>
      </c>
      <c r="Z15" s="19">
        <f>Capacity!Z16-Capacity!Y16</f>
        <v>0</v>
      </c>
      <c r="AA15" s="19">
        <f>Capacity!AA16-Capacity!Z16</f>
        <v>0</v>
      </c>
      <c r="AB15" s="19">
        <f>Capacity!AB16-Capacity!AA16</f>
        <v>0</v>
      </c>
      <c r="AC15" s="19">
        <f>Capacity!AC16-Capacity!AB16</f>
        <v>0</v>
      </c>
      <c r="AD15" s="19">
        <f>Capacity!AD16-Capacity!AC16</f>
        <v>0</v>
      </c>
      <c r="AE15" s="19">
        <f>Capacity!AE16-Capacity!AD16</f>
        <v>0</v>
      </c>
      <c r="AF15" s="19">
        <f>Capacity!AF16-Capacity!AE16</f>
        <v>0</v>
      </c>
      <c r="AG15" s="20"/>
      <c r="AH15" s="20"/>
      <c r="AI15" s="20"/>
      <c r="AJ15" s="20"/>
      <c r="AK15" s="20"/>
      <c r="AL15" s="20"/>
      <c r="AM15" s="20"/>
      <c r="AN15" s="20"/>
      <c r="AO15" s="20"/>
      <c r="AP15" s="20"/>
    </row>
    <row r="16" spans="1:42" x14ac:dyDescent="0.55000000000000004">
      <c r="A16" t="s">
        <v>55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19"/>
      <c r="M16" s="19"/>
      <c r="N16" s="19"/>
      <c r="O16" s="19">
        <f>Capacity!O18-Capacity!N18</f>
        <v>0</v>
      </c>
      <c r="P16" s="19">
        <f>Capacity!P17-Capacity!O17</f>
        <v>0</v>
      </c>
      <c r="Q16" s="19">
        <f>Capacity!Q17-Capacity!P17</f>
        <v>0</v>
      </c>
      <c r="R16" s="19">
        <f>Capacity!R17-Capacity!Q17</f>
        <v>0</v>
      </c>
      <c r="S16" s="19">
        <f>Capacity!S17-Capacity!R17</f>
        <v>0</v>
      </c>
      <c r="T16" s="19">
        <f>Capacity!T17-Capacity!S17</f>
        <v>0</v>
      </c>
      <c r="U16" s="19">
        <f>Capacity!U17-Capacity!T17</f>
        <v>0</v>
      </c>
      <c r="V16" s="19">
        <f>Capacity!V17-Capacity!U17</f>
        <v>0</v>
      </c>
      <c r="W16" s="19">
        <f>Capacity!W17-Capacity!V17</f>
        <v>0</v>
      </c>
      <c r="X16" s="19">
        <f>Capacity!X17-Capacity!W17</f>
        <v>0</v>
      </c>
      <c r="Y16" s="19">
        <f>Capacity!Y17-Capacity!X17</f>
        <v>0</v>
      </c>
      <c r="Z16" s="19">
        <f>Capacity!Z17-Capacity!Y17</f>
        <v>0</v>
      </c>
      <c r="AA16" s="19">
        <f>Capacity!AA17-Capacity!Z17</f>
        <v>0</v>
      </c>
      <c r="AB16" s="19">
        <f>Capacity!AB17-Capacity!AA17</f>
        <v>0</v>
      </c>
      <c r="AC16" s="19">
        <f>Capacity!AC17-Capacity!AB17</f>
        <v>0</v>
      </c>
      <c r="AD16" s="19">
        <f>Capacity!AD17-Capacity!AC17</f>
        <v>0</v>
      </c>
      <c r="AE16" s="19">
        <f>Capacity!AE17-Capacity!AD17</f>
        <v>0</v>
      </c>
      <c r="AF16" s="19">
        <f>Capacity!AF17-Capacity!AE17</f>
        <v>0</v>
      </c>
      <c r="AG16" s="20"/>
      <c r="AH16" s="20"/>
      <c r="AI16" s="20"/>
      <c r="AJ16" s="20"/>
      <c r="AK16" s="20"/>
      <c r="AL16" s="20"/>
      <c r="AM16" s="20"/>
      <c r="AN16" s="20"/>
      <c r="AO16" s="20"/>
      <c r="AP16" s="20"/>
    </row>
    <row r="17" spans="1:42" x14ac:dyDescent="0.55000000000000004">
      <c r="A17" t="s">
        <v>47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19"/>
      <c r="M17" s="19"/>
      <c r="N17" s="19"/>
      <c r="O17" s="19">
        <f>Capacity!O19-Capacity!N19</f>
        <v>0</v>
      </c>
      <c r="P17" s="19">
        <f>Capacity!P18-Capacity!O18</f>
        <v>0</v>
      </c>
      <c r="Q17" s="19">
        <f>Capacity!Q18-Capacity!P18</f>
        <v>0</v>
      </c>
      <c r="R17" s="19">
        <f>Capacity!R18-Capacity!Q18</f>
        <v>0</v>
      </c>
      <c r="S17" s="19">
        <f>Capacity!S18-Capacity!R18</f>
        <v>0</v>
      </c>
      <c r="T17" s="19">
        <f>Capacity!T18-Capacity!S18</f>
        <v>0</v>
      </c>
      <c r="U17" s="19">
        <f>Capacity!U18-Capacity!T18</f>
        <v>0</v>
      </c>
      <c r="V17" s="19">
        <f>Capacity!V18-Capacity!U18</f>
        <v>0</v>
      </c>
      <c r="W17" s="19">
        <f>Capacity!W18-Capacity!V18</f>
        <v>0</v>
      </c>
      <c r="X17" s="19">
        <f>Capacity!X18-Capacity!W18</f>
        <v>0</v>
      </c>
      <c r="Y17" s="19">
        <f>Capacity!Y18-Capacity!X18</f>
        <v>0</v>
      </c>
      <c r="Z17" s="19">
        <f>Capacity!Z18-Capacity!Y18</f>
        <v>0</v>
      </c>
      <c r="AA17" s="19">
        <f>Capacity!AA18-Capacity!Z18</f>
        <v>0</v>
      </c>
      <c r="AB17" s="19">
        <f>Capacity!AB18-Capacity!AA18</f>
        <v>0</v>
      </c>
      <c r="AC17" s="19">
        <f>Capacity!AC18-Capacity!AB18</f>
        <v>0</v>
      </c>
      <c r="AD17" s="19">
        <f>Capacity!AD18-Capacity!AC18</f>
        <v>0</v>
      </c>
      <c r="AE17" s="19">
        <f>Capacity!AE18-Capacity!AD18</f>
        <v>0</v>
      </c>
      <c r="AF17" s="19">
        <f>Capacity!AF18-Capacity!AE18</f>
        <v>0</v>
      </c>
      <c r="AG17" s="20"/>
      <c r="AH17" s="20"/>
      <c r="AI17" s="20"/>
      <c r="AJ17" s="20"/>
      <c r="AK17" s="20"/>
      <c r="AL17" s="20"/>
      <c r="AM17" s="20"/>
      <c r="AN17" s="20"/>
      <c r="AO17" s="20"/>
      <c r="AP17" s="20"/>
    </row>
    <row r="19" spans="1:42" x14ac:dyDescent="0.55000000000000004">
      <c r="A19" s="12" t="s">
        <v>33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2020</v>
      </c>
      <c r="M19" s="12">
        <v>2021</v>
      </c>
      <c r="N19" s="12">
        <v>2022</v>
      </c>
      <c r="O19" s="12">
        <v>2023</v>
      </c>
      <c r="P19" s="12">
        <v>2024</v>
      </c>
      <c r="Q19" s="12">
        <v>2025</v>
      </c>
      <c r="R19" s="12">
        <v>2026</v>
      </c>
      <c r="S19" s="12">
        <v>2027</v>
      </c>
      <c r="T19" s="12">
        <v>2028</v>
      </c>
      <c r="U19" s="12">
        <v>2029</v>
      </c>
      <c r="V19" s="12">
        <v>2030</v>
      </c>
      <c r="W19" s="12">
        <v>2031</v>
      </c>
      <c r="X19" s="12">
        <v>2032</v>
      </c>
      <c r="Y19" s="12">
        <v>2033</v>
      </c>
      <c r="Z19" s="12">
        <v>2034</v>
      </c>
      <c r="AA19" s="12">
        <v>2035</v>
      </c>
      <c r="AB19" s="12">
        <v>2036</v>
      </c>
      <c r="AC19" s="12">
        <v>2037</v>
      </c>
      <c r="AD19" s="12">
        <v>2038</v>
      </c>
      <c r="AE19" s="12">
        <v>2039</v>
      </c>
      <c r="AF19" s="12">
        <v>2040</v>
      </c>
    </row>
    <row r="20" spans="1:42" x14ac:dyDescent="0.55000000000000004">
      <c r="A20" t="s">
        <v>25</v>
      </c>
      <c r="L20" s="14">
        <f>M9*'Background Information'!J25</f>
        <v>0.16200000000000003</v>
      </c>
      <c r="M20" s="14">
        <f>N9*'Background Information'!K25</f>
        <v>0.15720000000000001</v>
      </c>
      <c r="N20" s="14">
        <f>O9*'Background Information'!L25</f>
        <v>0</v>
      </c>
      <c r="O20" s="14">
        <f>P9*'Background Information'!M25</f>
        <v>17.929101352786681</v>
      </c>
      <c r="P20" s="14">
        <f>Q9*'Background Information'!N25</f>
        <v>26.495017191663095</v>
      </c>
      <c r="Q20" s="14">
        <f>R9*'Background Information'!O25</f>
        <v>38.554405642406891</v>
      </c>
      <c r="R20" s="14">
        <f>S9*'Background Information'!P25</f>
        <v>55.834651986126687</v>
      </c>
      <c r="S20" s="14">
        <f>T9*'Background Information'!Q25</f>
        <v>78.333090155052844</v>
      </c>
      <c r="T20" s="14">
        <f>U9*'Background Information'!R25</f>
        <v>105.06930861615119</v>
      </c>
      <c r="U20" s="14">
        <f>V9*'Background Information'!S25</f>
        <v>132.62121556021376</v>
      </c>
      <c r="V20" s="14">
        <f>W9*'Background Information'!T25</f>
        <v>154.92863832171244</v>
      </c>
      <c r="W20" s="14">
        <f>X9*'Background Information'!U25</f>
        <v>165.17128332236635</v>
      </c>
      <c r="X20" s="14">
        <f>Y9*'Background Information'!V25</f>
        <v>159.49433557119499</v>
      </c>
      <c r="Y20" s="14">
        <f>Z9*'Background Information'!W25</f>
        <v>139.69461546159124</v>
      </c>
      <c r="Z20" s="14">
        <f>AA9*'Background Information'!X25</f>
        <v>112.08134046272249</v>
      </c>
      <c r="AA20" s="14">
        <f>AB9*'Background Information'!Y25</f>
        <v>83.641793426960888</v>
      </c>
      <c r="AB20" s="14">
        <f>AC9*'Background Information'!Z25</f>
        <v>59.666473361969636</v>
      </c>
      <c r="AC20" s="14">
        <f>AD9*'Background Information'!AA25</f>
        <v>40.881548555839444</v>
      </c>
      <c r="AD20" s="14">
        <f>AE9*'Background Information'!AB25</f>
        <v>27.233749769124973</v>
      </c>
      <c r="AE20" s="14">
        <f>AF9*'Background Information'!AC25</f>
        <v>17.799418474816129</v>
      </c>
      <c r="AF20" s="14">
        <f>AG9*'Background Information'!AD25</f>
        <v>0</v>
      </c>
    </row>
    <row r="21" spans="1:42" x14ac:dyDescent="0.55000000000000004">
      <c r="A21" t="s">
        <v>34</v>
      </c>
      <c r="L21" s="14">
        <f>M10*'Background Information'!J26</f>
        <v>8.1000000000000016E-2</v>
      </c>
      <c r="M21" s="14">
        <f>N10*'Background Information'!K26</f>
        <v>7.8600000000000003E-2</v>
      </c>
      <c r="N21" s="14">
        <f>O10*'Background Information'!L26</f>
        <v>0</v>
      </c>
      <c r="O21" s="14">
        <f>P10*'Background Information'!M26</f>
        <v>27.873564972352487</v>
      </c>
      <c r="P21" s="14">
        <f>Q10*'Background Information'!N26</f>
        <v>40.356992063984137</v>
      </c>
      <c r="Q21" s="14">
        <f>R10*'Background Information'!O26</f>
        <v>56.958513776056087</v>
      </c>
      <c r="R21" s="14">
        <f>S10*'Background Information'!P26</f>
        <v>78.893208418915165</v>
      </c>
      <c r="S21" s="14">
        <f>T10*'Background Information'!Q26</f>
        <v>103.9552951648177</v>
      </c>
      <c r="T21" s="14">
        <f>U10*'Background Information'!R26</f>
        <v>128.19153334336201</v>
      </c>
      <c r="U21" s="14">
        <f>V10*'Background Information'!S26</f>
        <v>145.55858198169864</v>
      </c>
      <c r="V21" s="14">
        <f>W10*'Background Information'!T26</f>
        <v>150.32827863791204</v>
      </c>
      <c r="W21" s="14">
        <f>X10*'Background Information'!U26</f>
        <v>140.54459139961781</v>
      </c>
      <c r="X21" s="14">
        <f>Y10*'Background Information'!V26</f>
        <v>119.475969015598</v>
      </c>
      <c r="Y21" s="14">
        <f>Z10*'Background Information'!W26</f>
        <v>93.473565499090441</v>
      </c>
      <c r="Z21" s="14">
        <f>AA10*'Background Information'!X26</f>
        <v>68.397508413002711</v>
      </c>
      <c r="AA21" s="14">
        <f>AB10*'Background Information'!Y26</f>
        <v>47.583873291437655</v>
      </c>
      <c r="AB21" s="14">
        <f>AC10*'Background Information'!Z26</f>
        <v>32.268027070016316</v>
      </c>
      <c r="AC21" s="14">
        <f>AD10*'Background Information'!AA26</f>
        <v>21.345808179982125</v>
      </c>
      <c r="AD21" s="14">
        <f>AE10*'Background Information'!AB26</f>
        <v>13.886840025995369</v>
      </c>
      <c r="AE21" s="14">
        <f>AF10*'Background Information'!AC26</f>
        <v>8.9350115427569659</v>
      </c>
      <c r="AF21" s="14">
        <f>AG10*'Background Information'!AD26</f>
        <v>0</v>
      </c>
    </row>
    <row r="22" spans="1:42" x14ac:dyDescent="0.55000000000000004">
      <c r="A22" t="s">
        <v>46</v>
      </c>
      <c r="L22" s="11">
        <f>SUM(L11:M11)/2*'Background Information'!J27</f>
        <v>8.6400000000000005E-2</v>
      </c>
      <c r="M22" s="11">
        <f>SUM(M11:N11)/2*'Background Information'!K27</f>
        <v>8.3840000000000012E-2</v>
      </c>
      <c r="N22" s="11">
        <f>SUM(N11:O11)/2*'Background Information'!L27</f>
        <v>4.0640000000000001</v>
      </c>
      <c r="O22" s="11">
        <f>SUM(O11:P11)/2*'Background Information'!M27</f>
        <v>6.0641428610867107</v>
      </c>
      <c r="P22" s="11">
        <f>SUM(P11:Q11)/2*'Background Information'!N27</f>
        <v>5.2925061067552095</v>
      </c>
      <c r="Q22" s="11">
        <f>SUM(Q11:R11)/2*'Background Information'!O27</f>
        <v>7.7214121603632613</v>
      </c>
      <c r="R22" s="11">
        <f>SUM(R11:S11)/2*'Background Information'!P27</f>
        <v>11.227248772837532</v>
      </c>
      <c r="S22" s="11">
        <f>SUM(S11:T11)/2*'Background Information'!Q27</f>
        <v>15.848952231604976</v>
      </c>
      <c r="T22" s="11">
        <f>SUM(T11:U11)/2*'Background Information'!R27</f>
        <v>21.458026770277321</v>
      </c>
      <c r="U22" s="11">
        <f>SUM(U11:V11)/2*'Background Information'!S27</f>
        <v>27.458544845014508</v>
      </c>
      <c r="V22" s="11">
        <f>SUM(V11:W11)/2*'Background Information'!T27</f>
        <v>32.696958248838854</v>
      </c>
      <c r="W22" s="11">
        <f>SUM(W11:X11)/2*'Background Information'!U27</f>
        <v>35.73794368427032</v>
      </c>
      <c r="X22" s="11">
        <f>SUM(X11:Y11)/2*'Background Information'!V27</f>
        <v>35.54669455327798</v>
      </c>
      <c r="Y22" s="11">
        <f>SUM(Y11:Z11)/2*'Background Information'!W27</f>
        <v>32.136168704191739</v>
      </c>
      <c r="Z22" s="11">
        <f>SUM(Z11:AA11)/2*'Background Information'!X27</f>
        <v>26.580456247225491</v>
      </c>
      <c r="AA22" s="11">
        <f>SUM(AA11:AB11)/2*'Background Information'!Y27</f>
        <v>20.366979934952145</v>
      </c>
      <c r="AB22" s="11">
        <f>SUM(AB11:AC11)/2*'Background Information'!Z27</f>
        <v>14.838109311654531</v>
      </c>
      <c r="AC22" s="11">
        <f>SUM(AC11:AD11)/2*'Background Information'!AA27</f>
        <v>10.327336880163195</v>
      </c>
      <c r="AD22" s="11">
        <f>SUM(AD11:AE11)/2*'Background Information'!AB27</f>
        <v>6.9565888752397305</v>
      </c>
      <c r="AE22" s="11">
        <f>SUM(AE11:AF11)/2*'Background Information'!AC27</f>
        <v>4.5813884146117729</v>
      </c>
      <c r="AF22" s="11">
        <f>SUM(AF11:AG11)/2*'Background Information'!AD27</f>
        <v>1.7995947514493744</v>
      </c>
    </row>
    <row r="23" spans="1:42" x14ac:dyDescent="0.55000000000000004">
      <c r="A23" t="s">
        <v>23</v>
      </c>
      <c r="L23" s="11">
        <f>SUM(L12:M12)/2*'Background Information'!J29</f>
        <v>3.5100000000000006E-2</v>
      </c>
      <c r="M23" s="11">
        <f>SUM(M12:N12)/2*'Background Information'!K29</f>
        <v>3.406E-2</v>
      </c>
      <c r="N23" s="11">
        <f>SUM(N12:O12)/2*'Background Information'!L29</f>
        <v>1.651E-2</v>
      </c>
      <c r="O23" s="11">
        <f>SUM(O12:P12)/2*'Background Information'!M29</f>
        <v>4.428988527305236E-3</v>
      </c>
      <c r="P23" s="11">
        <f>SUM(P12:Q12)/2*'Background Information'!N29</f>
        <v>-1.0676443451117479</v>
      </c>
      <c r="Q23" s="11">
        <f>SUM(Q12:R12)/2*'Background Information'!O29</f>
        <v>-3.5391448478589909</v>
      </c>
      <c r="R23" s="11">
        <f>SUM(R12:S12)/2*'Background Information'!P29</f>
        <v>-6.8514279572014951</v>
      </c>
      <c r="S23" s="11">
        <f>SUM(S12:T12)/2*'Background Information'!Q29</f>
        <v>-10.983163615483042</v>
      </c>
      <c r="T23" s="11">
        <f>SUM(T12:U12)/2*'Background Information'!R29</f>
        <v>-15.658036650917332</v>
      </c>
      <c r="U23" s="11">
        <f>SUM(U12:V12)/2*'Background Information'!S29</f>
        <v>-20.214684382749592</v>
      </c>
      <c r="V23" s="11">
        <f>SUM(V12:W12)/2*'Background Information'!T29</f>
        <v>-23.667058372102904</v>
      </c>
      <c r="W23" s="11">
        <f>SUM(W12:X12)/2*'Background Information'!U29</f>
        <v>-25.044647602078655</v>
      </c>
      <c r="X23" s="11">
        <f>SUM(X12:Y12)/2*'Background Information'!V29</f>
        <v>-23.889545520295876</v>
      </c>
      <c r="Y23" s="11">
        <f>SUM(Y12:Z12)/2*'Background Information'!W29</f>
        <v>-20.545389913662042</v>
      </c>
      <c r="Z23" s="11">
        <f>SUM(Z12:AA12)/2*'Background Information'!X29</f>
        <v>-15.971616636792923</v>
      </c>
      <c r="AA23" s="11">
        <f>SUM(AA12:AB12)/2*'Background Information'!Y29</f>
        <v>-11.236196593025664</v>
      </c>
      <c r="AB23" s="11">
        <f>SUM(AB12:AC12)/2*'Background Information'!Z29</f>
        <v>-7.1667544561005823</v>
      </c>
      <c r="AC23" s="11">
        <f>SUM(AC12:AD12)/2*'Background Information'!AA29</f>
        <v>-3.9363685583352006</v>
      </c>
      <c r="AD23" s="11">
        <f>SUM(AD12:AE12)/2*'Background Information'!AB29</f>
        <v>-1.5669664269011203</v>
      </c>
      <c r="AE23" s="11">
        <f>SUM(AE12:AF12)/2*'Background Information'!AC29</f>
        <v>7.7977911877868109E-2</v>
      </c>
      <c r="AF23" s="11">
        <f>SUM(AF12:AG12)/2*'Background Information'!AD29</f>
        <v>0.36729971941792161</v>
      </c>
    </row>
    <row r="24" spans="1:42" x14ac:dyDescent="0.55000000000000004">
      <c r="A24" t="s">
        <v>56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14">
        <f>SUM(L13:M13)/2*'Background Information'!J31</f>
        <v>0</v>
      </c>
      <c r="M24" s="14">
        <f>SUM(M13:N13)/2*'Background Information'!K31</f>
        <v>0</v>
      </c>
      <c r="N24" s="14">
        <f>SUM(N13:O13)/2*'Background Information'!L31</f>
        <v>0</v>
      </c>
      <c r="O24" s="14">
        <f>SUM(O13:P13)/2*'Background Information'!M31</f>
        <v>14.289124776308634</v>
      </c>
      <c r="P24" s="14">
        <f>SUM(P13:Q13)/2*'Background Information'!N31</f>
        <v>19.836565063367168</v>
      </c>
      <c r="Q24" s="14">
        <f>SUM(Q13:R13)/2*'Background Information'!O31</f>
        <v>13.697739289800777</v>
      </c>
      <c r="R24" s="14">
        <f>SUM(R13:S13)/2*'Background Information'!P31</f>
        <v>17.876404591113275</v>
      </c>
      <c r="S24" s="14">
        <f>SUM(S13:T13)/2*'Background Information'!Q31</f>
        <v>22.309734142450687</v>
      </c>
      <c r="T24" s="14">
        <f>SUM(T13:U13)/2*'Background Information'!R31</f>
        <v>26.328433676638777</v>
      </c>
      <c r="U24" s="14">
        <f>SUM(U13:V13)/2*'Background Information'!S31</f>
        <v>29.079729908399475</v>
      </c>
      <c r="V24" s="14">
        <f>SUM(V13:W13)/2*'Background Information'!T31</f>
        <v>29.835240220785529</v>
      </c>
      <c r="W24" s="14">
        <f>SUM(W13:X13)/2*'Background Information'!U31</f>
        <v>28.348096968969408</v>
      </c>
      <c r="X24" s="14">
        <f>SUM(X13:Y13)/2*'Background Information'!V31</f>
        <v>24.998431398494617</v>
      </c>
      <c r="Y24" s="14">
        <f>SUM(Y13:Z13)/2*'Background Information'!W31</f>
        <v>20.599872203863278</v>
      </c>
      <c r="Z24" s="14">
        <f>SUM(Z13:AA13)/2*'Background Information'!X31</f>
        <v>16.021554650958144</v>
      </c>
      <c r="AA24" s="14">
        <f>SUM(AA13:AB13)/2*'Background Information'!Y31</f>
        <v>11.892607591971924</v>
      </c>
      <c r="AB24" s="14">
        <f>SUM(AB13:AC13)/2*'Background Information'!Z31</f>
        <v>8.6073902693075066</v>
      </c>
      <c r="AC24" s="14">
        <f>SUM(AC13:AD13)/2*'Background Information'!AA31</f>
        <v>6.0673509861965833</v>
      </c>
      <c r="AD24" s="14">
        <f>SUM(AD13:AE13)/2*'Background Information'!AB31</f>
        <v>4.1963101504960747</v>
      </c>
      <c r="AE24" s="14">
        <f>SUM(AE13:AF13)/2*'Background Information'!AC31</f>
        <v>2.8635611300233474</v>
      </c>
      <c r="AF24" s="14">
        <f>SUM(AF13:AG13)/2*'Background Information'!AD31</f>
        <v>1.1519096619589022</v>
      </c>
      <c r="AG24" s="20"/>
      <c r="AH24" s="20"/>
      <c r="AI24" s="20"/>
      <c r="AJ24" s="20"/>
      <c r="AK24" s="20"/>
      <c r="AL24" s="20"/>
      <c r="AM24" s="20"/>
      <c r="AN24" s="20"/>
      <c r="AO24" s="20"/>
      <c r="AP24" s="20"/>
    </row>
    <row r="25" spans="1:42" x14ac:dyDescent="0.55000000000000004">
      <c r="A25" t="s">
        <v>51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14">
        <f>M14*'Background Information'!J32</f>
        <v>0</v>
      </c>
      <c r="M25" s="14">
        <f>N14*'Background Information'!K32</f>
        <v>0</v>
      </c>
      <c r="N25" s="14">
        <f>O14*'Background Information'!L32</f>
        <v>0</v>
      </c>
      <c r="O25" s="14">
        <f>P14*'Background Information'!M32</f>
        <v>20.822783261603334</v>
      </c>
      <c r="P25" s="14">
        <f>Q14*'Background Information'!N32</f>
        <v>15.801749749360932</v>
      </c>
      <c r="Q25" s="14">
        <f>R14*'Background Information'!O32</f>
        <v>26.25747778320051</v>
      </c>
      <c r="R25" s="14">
        <f>S14*'Background Information'!P32</f>
        <v>42.486761874353597</v>
      </c>
      <c r="S25" s="14">
        <f>T14*'Background Information'!Q32</f>
        <v>64.064333423608218</v>
      </c>
      <c r="T25" s="14">
        <f>U14*'Background Information'!R32</f>
        <v>86.867165173247983</v>
      </c>
      <c r="U25" s="14">
        <f>V14*'Background Information'!S32</f>
        <v>102.01422166799109</v>
      </c>
      <c r="V25" s="14">
        <f>W14*'Background Information'!T32</f>
        <v>101.10691497011969</v>
      </c>
      <c r="W25" s="14">
        <f>X14*'Background Information'!U32</f>
        <v>84.43749989989854</v>
      </c>
      <c r="X25" s="14">
        <f>Y14*'Background Information'!V32</f>
        <v>60.838510654435964</v>
      </c>
      <c r="Y25" s="14">
        <f>Z14*'Background Information'!W32</f>
        <v>39.243508460074388</v>
      </c>
      <c r="Z25" s="14">
        <f>AA14*'Background Information'!X32</f>
        <v>23.50076027589089</v>
      </c>
      <c r="AA25" s="14">
        <f>AB14*'Background Information'!Y32</f>
        <v>13.437333266547665</v>
      </c>
      <c r="AB25" s="14">
        <f>AC14*'Background Information'!Z32</f>
        <v>7.5556038031292712</v>
      </c>
      <c r="AC25" s="14">
        <f>AD14*'Background Information'!AA32</f>
        <v>4.1828567381635011</v>
      </c>
      <c r="AD25" s="14">
        <f>AE14*'Background Information'!AB32</f>
        <v>2.2954245962960509</v>
      </c>
      <c r="AE25" s="14">
        <f>AF14*'Background Information'!AC32</f>
        <v>1.2534584896928607</v>
      </c>
      <c r="AF25" s="14">
        <f>AG14*'Background Information'!AD32</f>
        <v>0</v>
      </c>
      <c r="AG25" s="20"/>
      <c r="AH25" s="20"/>
      <c r="AI25" s="20"/>
      <c r="AJ25" s="20"/>
      <c r="AK25" s="20"/>
      <c r="AL25" s="20"/>
      <c r="AM25" s="20"/>
      <c r="AN25" s="20"/>
      <c r="AO25" s="20"/>
      <c r="AP25" s="20"/>
    </row>
    <row r="26" spans="1:42" x14ac:dyDescent="0.55000000000000004">
      <c r="A26" t="s">
        <v>54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14">
        <f>M15*'Background Information'!J33</f>
        <v>0</v>
      </c>
      <c r="M26" s="14">
        <f>N15*'Background Information'!K33</f>
        <v>0</v>
      </c>
      <c r="N26" s="14">
        <f>O15*'Background Information'!L33</f>
        <v>0</v>
      </c>
      <c r="O26" s="14">
        <f>P15*'Background Information'!M33</f>
        <v>0</v>
      </c>
      <c r="P26" s="14">
        <f>Q15*'Background Information'!N33</f>
        <v>0</v>
      </c>
      <c r="Q26" s="14">
        <f>R15*'Background Information'!O33</f>
        <v>0</v>
      </c>
      <c r="R26" s="14">
        <f>S15*'Background Information'!P33</f>
        <v>0</v>
      </c>
      <c r="S26" s="14">
        <f>T15*'Background Information'!Q33</f>
        <v>0</v>
      </c>
      <c r="T26" s="14">
        <f>U15*'Background Information'!R33</f>
        <v>0</v>
      </c>
      <c r="U26" s="14">
        <f>V15*'Background Information'!S33</f>
        <v>0</v>
      </c>
      <c r="V26" s="14">
        <f>W15*'Background Information'!T33</f>
        <v>0</v>
      </c>
      <c r="W26" s="14">
        <f>X15*'Background Information'!U33</f>
        <v>0</v>
      </c>
      <c r="X26" s="14">
        <f>Y15*'Background Information'!V33</f>
        <v>0</v>
      </c>
      <c r="Y26" s="14">
        <f>Z15*'Background Information'!W33</f>
        <v>0</v>
      </c>
      <c r="Z26" s="14">
        <f>AA15*'Background Information'!X33</f>
        <v>0</v>
      </c>
      <c r="AA26" s="14">
        <f>AB15*'Background Information'!Y33</f>
        <v>0</v>
      </c>
      <c r="AB26" s="14">
        <f>AC15*'Background Information'!Z33</f>
        <v>0</v>
      </c>
      <c r="AC26" s="14">
        <f>AD15*'Background Information'!AA33</f>
        <v>0</v>
      </c>
      <c r="AD26" s="14">
        <f>AE15*'Background Information'!AB33</f>
        <v>0</v>
      </c>
      <c r="AE26" s="14">
        <f>AF15*'Background Information'!AC33</f>
        <v>0</v>
      </c>
      <c r="AF26" s="14">
        <f>AG15*'Background Information'!AD33</f>
        <v>0</v>
      </c>
      <c r="AG26" s="20"/>
      <c r="AH26" s="20"/>
      <c r="AI26" s="20"/>
      <c r="AJ26" s="20"/>
      <c r="AK26" s="20"/>
      <c r="AL26" s="20"/>
      <c r="AM26" s="20"/>
      <c r="AN26" s="20"/>
      <c r="AO26" s="20"/>
      <c r="AP26" s="20"/>
    </row>
    <row r="27" spans="1:42" x14ac:dyDescent="0.55000000000000004">
      <c r="A27" t="s">
        <v>55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14">
        <f>M16*'Background Information'!J34</f>
        <v>0</v>
      </c>
      <c r="M27" s="14">
        <f>N16*'Background Information'!K34</f>
        <v>0</v>
      </c>
      <c r="N27" s="14">
        <f>O16*'Background Information'!L34</f>
        <v>0</v>
      </c>
      <c r="O27" s="14">
        <f>P16*'Background Information'!M34</f>
        <v>0</v>
      </c>
      <c r="P27" s="14">
        <f>Q16*'Background Information'!N34</f>
        <v>0</v>
      </c>
      <c r="Q27" s="14">
        <f>R16*'Background Information'!O34</f>
        <v>0</v>
      </c>
      <c r="R27" s="14">
        <f>S16*'Background Information'!P34</f>
        <v>0</v>
      </c>
      <c r="S27" s="14">
        <f>T16*'Background Information'!Q34</f>
        <v>0</v>
      </c>
      <c r="T27" s="14">
        <f>U16*'Background Information'!R34</f>
        <v>0</v>
      </c>
      <c r="U27" s="14">
        <f>V16*'Background Information'!S34</f>
        <v>0</v>
      </c>
      <c r="V27" s="14">
        <f>W16*'Background Information'!T34</f>
        <v>0</v>
      </c>
      <c r="W27" s="14">
        <f>X16*'Background Information'!U34</f>
        <v>0</v>
      </c>
      <c r="X27" s="14">
        <f>Y16*'Background Information'!V34</f>
        <v>0</v>
      </c>
      <c r="Y27" s="14">
        <f>Z16*'Background Information'!W34</f>
        <v>0</v>
      </c>
      <c r="Z27" s="14">
        <f>AA16*'Background Information'!X34</f>
        <v>0</v>
      </c>
      <c r="AA27" s="14">
        <f>AB16*'Background Information'!Y34</f>
        <v>0</v>
      </c>
      <c r="AB27" s="14">
        <f>AC16*'Background Information'!Z34</f>
        <v>0</v>
      </c>
      <c r="AC27" s="14">
        <f>AD16*'Background Information'!AA34</f>
        <v>0</v>
      </c>
      <c r="AD27" s="14">
        <f>AE16*'Background Information'!AB34</f>
        <v>0</v>
      </c>
      <c r="AE27" s="14">
        <f>AF16*'Background Information'!AC34</f>
        <v>0</v>
      </c>
      <c r="AF27" s="14">
        <f>AG16*'Background Information'!AD34</f>
        <v>0</v>
      </c>
      <c r="AG27" s="20"/>
      <c r="AH27" s="20"/>
      <c r="AI27" s="20"/>
      <c r="AJ27" s="20"/>
      <c r="AK27" s="20"/>
      <c r="AL27" s="20"/>
      <c r="AM27" s="20"/>
      <c r="AN27" s="20"/>
      <c r="AO27" s="20"/>
      <c r="AP27" s="20"/>
    </row>
    <row r="28" spans="1:42" x14ac:dyDescent="0.55000000000000004">
      <c r="A28" t="s">
        <v>47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14">
        <f>M17*'Background Information'!J35</f>
        <v>0</v>
      </c>
      <c r="M28" s="14">
        <f>N17*'Background Information'!K35</f>
        <v>0</v>
      </c>
      <c r="N28" s="14">
        <f>O17*'Background Information'!L35</f>
        <v>0</v>
      </c>
      <c r="O28" s="14">
        <f>P17*'Background Information'!M35</f>
        <v>0</v>
      </c>
      <c r="P28" s="14">
        <f>Q17*'Background Information'!N35</f>
        <v>0</v>
      </c>
      <c r="Q28" s="14">
        <f>R17*'Background Information'!O35</f>
        <v>0</v>
      </c>
      <c r="R28" s="14">
        <f>S17*'Background Information'!P35</f>
        <v>0</v>
      </c>
      <c r="S28" s="14">
        <f>T17*'Background Information'!Q35</f>
        <v>0</v>
      </c>
      <c r="T28" s="14">
        <f>U17*'Background Information'!R35</f>
        <v>0</v>
      </c>
      <c r="U28" s="14">
        <f>V17*'Background Information'!S35</f>
        <v>0</v>
      </c>
      <c r="V28" s="14">
        <f>W17*'Background Information'!T35</f>
        <v>0</v>
      </c>
      <c r="W28" s="14">
        <f>X17*'Background Information'!U35</f>
        <v>0</v>
      </c>
      <c r="X28" s="14">
        <f>Y17*'Background Information'!V35</f>
        <v>0</v>
      </c>
      <c r="Y28" s="14">
        <f>Z17*'Background Information'!W35</f>
        <v>0</v>
      </c>
      <c r="Z28" s="14">
        <f>AA17*'Background Information'!X35</f>
        <v>0</v>
      </c>
      <c r="AA28" s="14">
        <f>AB17*'Background Information'!Y35</f>
        <v>0</v>
      </c>
      <c r="AB28" s="14">
        <f>AC17*'Background Information'!Z35</f>
        <v>0</v>
      </c>
      <c r="AC28" s="14">
        <f>AD17*'Background Information'!AA35</f>
        <v>0</v>
      </c>
      <c r="AD28" s="14">
        <f>AE17*'Background Information'!AB35</f>
        <v>0</v>
      </c>
      <c r="AE28" s="14">
        <f>AF17*'Background Information'!AC35</f>
        <v>0</v>
      </c>
      <c r="AF28" s="14">
        <f>AG17*'Background Information'!AD35</f>
        <v>0</v>
      </c>
      <c r="AG28" s="20"/>
      <c r="AH28" s="20"/>
      <c r="AI28" s="20"/>
      <c r="AJ28" s="20"/>
      <c r="AK28" s="20"/>
      <c r="AL28" s="20"/>
      <c r="AM28" s="20"/>
      <c r="AN28" s="20"/>
      <c r="AO28" s="20"/>
      <c r="AP28" s="20"/>
    </row>
    <row r="31" spans="1:42" x14ac:dyDescent="0.55000000000000004">
      <c r="A31" s="4" t="s">
        <v>11</v>
      </c>
      <c r="B31" s="4"/>
      <c r="C31" s="4"/>
    </row>
    <row r="32" spans="1:42" x14ac:dyDescent="0.55000000000000004">
      <c r="A32" s="4" t="s">
        <v>60</v>
      </c>
      <c r="B32" s="4"/>
      <c r="C32" s="4"/>
    </row>
    <row r="33" spans="1:42" x14ac:dyDescent="0.55000000000000004">
      <c r="A33" s="4" t="s">
        <v>5</v>
      </c>
      <c r="B33" s="4"/>
      <c r="C33" s="4"/>
    </row>
    <row r="34" spans="1:42" x14ac:dyDescent="0.55000000000000004">
      <c r="A34" s="4" t="s">
        <v>10</v>
      </c>
      <c r="B34" s="4"/>
      <c r="C34" s="4"/>
    </row>
    <row r="35" spans="1:42" x14ac:dyDescent="0.55000000000000004">
      <c r="A35" s="4"/>
      <c r="B35" s="4"/>
      <c r="C35" s="4"/>
    </row>
    <row r="36" spans="1:42" x14ac:dyDescent="0.55000000000000004">
      <c r="A36" s="4" t="s">
        <v>7</v>
      </c>
      <c r="B36" s="4">
        <v>2010</v>
      </c>
      <c r="C36" s="4">
        <v>2011</v>
      </c>
      <c r="D36" s="4">
        <v>2012</v>
      </c>
      <c r="E36" s="4">
        <v>2013</v>
      </c>
      <c r="F36" s="4">
        <v>2014</v>
      </c>
      <c r="G36" s="4">
        <v>2015</v>
      </c>
      <c r="H36" s="4">
        <v>2016</v>
      </c>
      <c r="I36" s="4">
        <v>2017</v>
      </c>
      <c r="J36" s="4">
        <v>2018</v>
      </c>
      <c r="K36" s="4">
        <v>2019</v>
      </c>
      <c r="L36" s="4">
        <v>2020</v>
      </c>
      <c r="M36" s="4">
        <v>2021</v>
      </c>
      <c r="N36" s="4">
        <v>2022</v>
      </c>
      <c r="O36" s="4">
        <v>2023</v>
      </c>
      <c r="P36" s="4">
        <v>2024</v>
      </c>
      <c r="Q36" s="4">
        <v>2025</v>
      </c>
      <c r="R36" s="4">
        <v>2026</v>
      </c>
      <c r="S36" s="4">
        <v>2027</v>
      </c>
      <c r="T36" s="4">
        <v>2028</v>
      </c>
      <c r="U36" s="4">
        <v>2029</v>
      </c>
      <c r="V36" s="4">
        <v>2030</v>
      </c>
      <c r="W36" s="4">
        <v>2031</v>
      </c>
      <c r="X36" s="4">
        <v>2032</v>
      </c>
      <c r="Y36" s="4">
        <v>2033</v>
      </c>
      <c r="Z36" s="4">
        <v>2034</v>
      </c>
      <c r="AA36" s="4">
        <v>2035</v>
      </c>
      <c r="AB36" s="4">
        <v>2036</v>
      </c>
      <c r="AC36" s="4">
        <v>2037</v>
      </c>
      <c r="AD36" s="4">
        <v>2038</v>
      </c>
      <c r="AE36" s="4">
        <v>2039</v>
      </c>
      <c r="AF36" s="4">
        <v>2040</v>
      </c>
    </row>
    <row r="38" spans="1:42" x14ac:dyDescent="0.55000000000000004">
      <c r="A38" s="12" t="s">
        <v>32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2020</v>
      </c>
      <c r="M38" s="12">
        <v>2021</v>
      </c>
      <c r="N38" s="12">
        <v>2022</v>
      </c>
      <c r="O38" s="12">
        <v>2023</v>
      </c>
      <c r="P38" s="12">
        <v>2024</v>
      </c>
      <c r="Q38" s="12">
        <v>2025</v>
      </c>
      <c r="R38" s="12">
        <v>2026</v>
      </c>
      <c r="S38" s="12">
        <v>2027</v>
      </c>
      <c r="T38" s="12">
        <v>2028</v>
      </c>
      <c r="U38" s="12">
        <v>2029</v>
      </c>
      <c r="V38" s="12">
        <v>2030</v>
      </c>
      <c r="W38" s="12">
        <v>2031</v>
      </c>
      <c r="X38" s="12">
        <v>2032</v>
      </c>
      <c r="Y38" s="12">
        <v>2033</v>
      </c>
      <c r="Z38" s="12">
        <v>2034</v>
      </c>
      <c r="AA38" s="12">
        <v>2035</v>
      </c>
      <c r="AB38" s="12">
        <v>2036</v>
      </c>
      <c r="AC38" s="12">
        <v>2037</v>
      </c>
      <c r="AD38" s="12">
        <v>2038</v>
      </c>
      <c r="AE38" s="12">
        <v>2039</v>
      </c>
      <c r="AF38" s="12">
        <v>2040</v>
      </c>
    </row>
    <row r="39" spans="1:42" x14ac:dyDescent="0.55000000000000004">
      <c r="A39" t="s">
        <v>25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>
        <v>0.01</v>
      </c>
      <c r="M39" s="19">
        <v>0.01</v>
      </c>
      <c r="N39" s="19">
        <v>0.01</v>
      </c>
      <c r="O39" s="19">
        <f>Capacity!O41-Capacity!N41</f>
        <v>0</v>
      </c>
      <c r="P39" s="19">
        <f>Capacity!P41-Capacity!O41</f>
        <v>1.2147087637389351</v>
      </c>
      <c r="Q39" s="19">
        <f>Capacity!Q41-Capacity!P41</f>
        <v>1.8553933607607211</v>
      </c>
      <c r="R39" s="19">
        <f>Capacity!R41-Capacity!Q41</f>
        <v>2.7937975103193402</v>
      </c>
      <c r="S39" s="19">
        <f>Capacity!S41-Capacity!R41</f>
        <v>4.1175997039916439</v>
      </c>
      <c r="T39" s="19">
        <f>Capacity!T41-Capacity!S41</f>
        <v>5.8808626242532167</v>
      </c>
      <c r="U39" s="19">
        <f>Capacity!U41-Capacity!T41</f>
        <v>8.0328217596445874</v>
      </c>
      <c r="V39" s="19">
        <f>Capacity!V41-Capacity!U41</f>
        <v>10.328755105935652</v>
      </c>
      <c r="W39" s="19">
        <f>Capacity!W41-Capacity!V41</f>
        <v>12.295923676326382</v>
      </c>
      <c r="X39" s="19">
        <f>Capacity!X41-Capacity!W41</f>
        <v>13.363372437084656</v>
      </c>
      <c r="Y39" s="19">
        <f>Capacity!Y41-Capacity!X41</f>
        <v>13.159598644488035</v>
      </c>
      <c r="Z39" s="19">
        <f>Capacity!Z41-Capacity!Y41</f>
        <v>11.758806015285458</v>
      </c>
      <c r="AA39" s="19">
        <f>Capacity!AA41-Capacity!Z41</f>
        <v>9.6289811394091487</v>
      </c>
      <c r="AB39" s="19">
        <f>Capacity!AB41-Capacity!AA41</f>
        <v>7.3369994234176232</v>
      </c>
      <c r="AC39" s="19">
        <f>Capacity!AC41-Capacity!AB41</f>
        <v>5.2895809718058189</v>
      </c>
      <c r="AD39" s="19">
        <f>Capacity!AD41-Capacity!AC41</f>
        <v>3.6632211967598067</v>
      </c>
      <c r="AE39" s="19">
        <f>Capacity!AE41-Capacity!AD41</f>
        <v>2.4668251602468274</v>
      </c>
      <c r="AF39" s="19">
        <f>Capacity!AF41-Capacity!AE41</f>
        <v>1.6299833768146641</v>
      </c>
      <c r="AG39" s="22"/>
      <c r="AH39" s="22"/>
      <c r="AI39" s="22"/>
      <c r="AJ39" s="22"/>
      <c r="AK39" s="22"/>
      <c r="AL39" s="22"/>
      <c r="AM39" s="22"/>
      <c r="AN39" s="22"/>
      <c r="AO39" s="22"/>
      <c r="AP39" s="22"/>
    </row>
    <row r="40" spans="1:42" x14ac:dyDescent="0.55000000000000004">
      <c r="A40" t="s">
        <v>34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>
        <v>0.01</v>
      </c>
      <c r="M40" s="19">
        <v>0.01</v>
      </c>
      <c r="N40" s="19">
        <v>0.01</v>
      </c>
      <c r="O40" s="19">
        <f>Capacity!O42-Capacity!N42</f>
        <v>0</v>
      </c>
      <c r="P40" s="19">
        <f>Capacity!P42-Capacity!O42</f>
        <v>3.3206707345394424</v>
      </c>
      <c r="Q40" s="19">
        <f>Capacity!Q42-Capacity!P42</f>
        <v>4.8119991193973632</v>
      </c>
      <c r="R40" s="19">
        <f>Capacity!R42-Capacity!Q42</f>
        <v>6.8796337375321865</v>
      </c>
      <c r="S40" s="19">
        <f>Capacity!S42-Capacity!R42</f>
        <v>9.6483114706446038</v>
      </c>
      <c r="T40" s="19">
        <f>Capacity!T42-Capacity!S42</f>
        <v>13.17244572881928</v>
      </c>
      <c r="U40" s="19">
        <f>Capacity!U42-Capacity!T42</f>
        <v>17.339027351744143</v>
      </c>
      <c r="V40" s="19">
        <f>Capacity!V42-Capacity!U42</f>
        <v>21.758490762322474</v>
      </c>
      <c r="W40" s="19">
        <f>Capacity!W42-Capacity!V42</f>
        <v>25.724293431408896</v>
      </c>
      <c r="X40" s="19">
        <f>Capacity!X42-Capacity!W42</f>
        <v>28.353845169918642</v>
      </c>
      <c r="Y40" s="19">
        <f>Capacity!Y42-Capacity!X42</f>
        <v>28.936034089763041</v>
      </c>
      <c r="Z40" s="19">
        <f>Capacity!Z42-Capacity!Y42</f>
        <v>27.300098061074493</v>
      </c>
      <c r="AA40" s="19">
        <f>Capacity!AA42-Capacity!Z42</f>
        <v>23.913644652444503</v>
      </c>
      <c r="AB40" s="19">
        <f>Capacity!AB42-Capacity!AA42</f>
        <v>19.622562411462951</v>
      </c>
      <c r="AC40" s="19">
        <f>Capacity!AC42-Capacity!AB42</f>
        <v>15.256345640861042</v>
      </c>
      <c r="AD40" s="19">
        <f>Capacity!AD42-Capacity!AC42</f>
        <v>11.371877346536166</v>
      </c>
      <c r="AE40" s="19">
        <f>Capacity!AE42-Capacity!AD42</f>
        <v>8.2127889479482974</v>
      </c>
      <c r="AF40" s="19">
        <f>Capacity!AF42-Capacity!AE42</f>
        <v>5.7968889369532803</v>
      </c>
      <c r="AG40" s="22"/>
      <c r="AH40" s="22"/>
      <c r="AI40" s="22"/>
      <c r="AJ40" s="22"/>
      <c r="AK40" s="22"/>
      <c r="AL40" s="22"/>
      <c r="AM40" s="22"/>
      <c r="AN40" s="22"/>
      <c r="AO40" s="22"/>
      <c r="AP40" s="22"/>
    </row>
    <row r="41" spans="1:42" x14ac:dyDescent="0.55000000000000004">
      <c r="A41" t="s">
        <v>46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>
        <v>0.01</v>
      </c>
      <c r="M41" s="19">
        <v>0.01</v>
      </c>
      <c r="N41" s="19">
        <v>0.01</v>
      </c>
      <c r="O41" s="19">
        <f>Capacity!O43-Capacity!N43</f>
        <v>0.99</v>
      </c>
      <c r="P41" s="19">
        <f>Capacity!P43-Capacity!O43</f>
        <v>0.54094537198781389</v>
      </c>
      <c r="Q41" s="19">
        <f>Capacity!Q43-Capacity!P43</f>
        <v>0.81136285161982991</v>
      </c>
      <c r="R41" s="19">
        <f>Capacity!R43-Capacity!Q43</f>
        <v>1.1889061691075793</v>
      </c>
      <c r="S41" s="19">
        <f>Capacity!S43-Capacity!R43</f>
        <v>1.6839019608792549</v>
      </c>
      <c r="T41" s="19">
        <f>Capacity!T43-Capacity!S43</f>
        <v>2.2736370464617739</v>
      </c>
      <c r="U41" s="19">
        <f>Capacity!U43-Capacity!T43</f>
        <v>2.8794985490019886</v>
      </c>
      <c r="V41" s="19">
        <f>Capacity!V43-Capacity!U43</f>
        <v>3.3649970762323367</v>
      </c>
      <c r="W41" s="19">
        <f>Capacity!W43-Capacity!V43</f>
        <v>3.5818114860675685</v>
      </c>
      <c r="X41" s="19">
        <f>Capacity!X43-Capacity!W43</f>
        <v>3.452897213262812</v>
      </c>
      <c r="Y41" s="19">
        <f>Capacity!Y43-Capacity!X43</f>
        <v>3.0248557337763771</v>
      </c>
      <c r="Z41" s="19">
        <f>Capacity!Z43-Capacity!Y43</f>
        <v>2.4356055462820123</v>
      </c>
      <c r="AA41" s="19">
        <f>Capacity!AA43-Capacity!Z43</f>
        <v>1.8314114896551956</v>
      </c>
      <c r="AB41" s="19">
        <f>Capacity!AB43-Capacity!AA43</f>
        <v>1.3074571051046817</v>
      </c>
      <c r="AC41" s="19">
        <f>Capacity!AC43-Capacity!AB43</f>
        <v>0.89920925082756398</v>
      </c>
      <c r="AD41" s="19">
        <f>Capacity!AD43-Capacity!AC43</f>
        <v>0.60267361614539183</v>
      </c>
      <c r="AE41" s="19">
        <f>Capacity!AE43-Capacity!AD43</f>
        <v>0.39696954315747135</v>
      </c>
      <c r="AF41" s="19">
        <f>Capacity!AF43-Capacity!AE43</f>
        <v>0.2584918237315712</v>
      </c>
      <c r="AG41" s="22"/>
      <c r="AH41" s="22"/>
      <c r="AI41" s="22"/>
      <c r="AJ41" s="22"/>
      <c r="AK41" s="22"/>
      <c r="AL41" s="22"/>
      <c r="AM41" s="22"/>
      <c r="AN41" s="22"/>
      <c r="AO41" s="22"/>
      <c r="AP41" s="22"/>
    </row>
    <row r="42" spans="1:42" x14ac:dyDescent="0.55000000000000004">
      <c r="A42" t="s">
        <v>23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19">
        <v>0.01</v>
      </c>
      <c r="M42" s="19">
        <v>0.01</v>
      </c>
      <c r="N42" s="19">
        <v>0.01</v>
      </c>
      <c r="O42" s="19">
        <f>Capacity!O44-Capacity!N44</f>
        <v>7.860670438839449</v>
      </c>
      <c r="P42" s="19">
        <f>Capacity!P44-Capacity!O44</f>
        <v>4.6116365369613277E-2</v>
      </c>
      <c r="Q42" s="19">
        <f>Capacity!Q44-Capacity!P44</f>
        <v>-0.60242098889943918</v>
      </c>
      <c r="R42" s="19">
        <f>Capacity!R44-Capacity!Q44</f>
        <v>-1.5137881321557956</v>
      </c>
      <c r="S42" s="19">
        <f>Capacity!S44-Capacity!R44</f>
        <v>-2.7390666378394997</v>
      </c>
      <c r="T42" s="19">
        <f>Capacity!T44-Capacity!S44</f>
        <v>-4.281547861034511</v>
      </c>
      <c r="U42" s="19">
        <f>Capacity!U44-Capacity!T44</f>
        <v>-6.0443030923436751</v>
      </c>
      <c r="V42" s="19">
        <f>Capacity!V44-Capacity!U44</f>
        <v>-7.7887455642179759</v>
      </c>
      <c r="W42" s="19">
        <f>Capacity!W44-Capacity!V44</f>
        <v>-9.1571716591120165</v>
      </c>
      <c r="X42" s="19">
        <f>Capacity!X44-Capacity!W44</f>
        <v>-9.7948368689017329</v>
      </c>
      <c r="Y42" s="19">
        <f>Capacity!Y44-Capacity!X44</f>
        <v>-9.5222187372925724</v>
      </c>
      <c r="Z42" s="19">
        <f>Capacity!Z44-Capacity!Y44</f>
        <v>-8.4322534917402017</v>
      </c>
      <c r="AA42" s="19">
        <f>Capacity!AA44-Capacity!Z44</f>
        <v>-6.8320172661815199</v>
      </c>
      <c r="AB42" s="19">
        <f>Capacity!AB44-Capacity!AA44</f>
        <v>-5.0828363110298787</v>
      </c>
      <c r="AC42" s="19">
        <f>Capacity!AC44-Capacity!AB44</f>
        <v>-3.4619324629374999</v>
      </c>
      <c r="AD42" s="19">
        <f>Capacity!AD44-Capacity!AC44</f>
        <v>-2.1133756508669244</v>
      </c>
      <c r="AE42" s="19">
        <f>Capacity!AE44-Capacity!AD44</f>
        <v>-1.070889082699146</v>
      </c>
      <c r="AF42" s="19">
        <f>Capacity!AF44-Capacity!AE44</f>
        <v>0.53061700304332649</v>
      </c>
      <c r="AG42" s="20"/>
      <c r="AH42" s="20"/>
      <c r="AI42" s="20"/>
      <c r="AJ42" s="20"/>
      <c r="AK42" s="20"/>
      <c r="AL42" s="20"/>
      <c r="AM42" s="20"/>
      <c r="AN42" s="20"/>
      <c r="AO42" s="20"/>
      <c r="AP42" s="20"/>
    </row>
    <row r="43" spans="1:42" x14ac:dyDescent="0.55000000000000004">
      <c r="A43" t="s">
        <v>56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19"/>
      <c r="M43" s="19"/>
      <c r="N43" s="19"/>
      <c r="O43" s="19">
        <f>Capacity!O45-Capacity!N45</f>
        <v>0</v>
      </c>
      <c r="P43" s="19">
        <f>Capacity!P45-Capacity!O45</f>
        <v>0</v>
      </c>
      <c r="Q43" s="19">
        <f>Capacity!Q45-Capacity!P45</f>
        <v>0</v>
      </c>
      <c r="R43" s="19">
        <f>Capacity!R45-Capacity!Q45</f>
        <v>0</v>
      </c>
      <c r="S43" s="19">
        <f>Capacity!S45-Capacity!R45</f>
        <v>0</v>
      </c>
      <c r="T43" s="19">
        <f>Capacity!T45-Capacity!S45</f>
        <v>0</v>
      </c>
      <c r="U43" s="19">
        <f>Capacity!U45-Capacity!T45</f>
        <v>0</v>
      </c>
      <c r="V43" s="19">
        <f>Capacity!V45-Capacity!U45</f>
        <v>0</v>
      </c>
      <c r="W43" s="19">
        <f>Capacity!W45-Capacity!V45</f>
        <v>0</v>
      </c>
      <c r="X43" s="19">
        <f>Capacity!X45-Capacity!W45</f>
        <v>0</v>
      </c>
      <c r="Y43" s="19">
        <f>Capacity!Y45-Capacity!X45</f>
        <v>0</v>
      </c>
      <c r="Z43" s="19">
        <f>Capacity!Z45-Capacity!Y45</f>
        <v>0</v>
      </c>
      <c r="AA43" s="19">
        <f>Capacity!AA45-Capacity!Z45</f>
        <v>0</v>
      </c>
      <c r="AB43" s="19">
        <f>Capacity!AB45-Capacity!AA45</f>
        <v>0</v>
      </c>
      <c r="AC43" s="19">
        <f>Capacity!AC45-Capacity!AB45</f>
        <v>0</v>
      </c>
      <c r="AD43" s="19">
        <f>Capacity!AD45-Capacity!AC45</f>
        <v>0</v>
      </c>
      <c r="AE43" s="19">
        <f>Capacity!AE45-Capacity!AD45</f>
        <v>0</v>
      </c>
      <c r="AF43" s="19">
        <f>Capacity!AF45-Capacity!AE45</f>
        <v>0</v>
      </c>
      <c r="AG43" s="20"/>
      <c r="AH43" s="20"/>
      <c r="AI43" s="20"/>
      <c r="AJ43" s="20"/>
      <c r="AK43" s="20"/>
      <c r="AL43" s="20"/>
      <c r="AM43" s="20"/>
      <c r="AN43" s="20"/>
      <c r="AO43" s="20"/>
      <c r="AP43" s="20"/>
    </row>
    <row r="44" spans="1:42" x14ac:dyDescent="0.55000000000000004">
      <c r="A44" t="s">
        <v>51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19"/>
      <c r="M44" s="19"/>
      <c r="N44" s="19"/>
      <c r="O44" s="19">
        <f>Capacity!O46-Capacity!N46</f>
        <v>1</v>
      </c>
      <c r="P44" s="19">
        <f>Capacity!P46-Capacity!O46</f>
        <v>0.80096724283024856</v>
      </c>
      <c r="Q44" s="19">
        <f>Capacity!Q46-Capacity!P46</f>
        <v>1.4126363087216995</v>
      </c>
      <c r="R44" s="19">
        <f>Capacity!R46-Capacity!Q46</f>
        <v>2.428998869861287</v>
      </c>
      <c r="S44" s="19">
        <f>Capacity!S46-Capacity!R46</f>
        <v>3.9998834376156651</v>
      </c>
      <c r="T44" s="19">
        <f>Capacity!T46-Capacity!S46</f>
        <v>6.1399591166962075</v>
      </c>
      <c r="U44" s="19">
        <f>Capacity!U46-Capacity!T46</f>
        <v>8.4781539306312705</v>
      </c>
      <c r="V44" s="19">
        <f>Capacity!V46-Capacity!U46</f>
        <v>10.14259511513135</v>
      </c>
      <c r="W44" s="19">
        <f>Capacity!W46-Capacity!V46</f>
        <v>10.243861699100272</v>
      </c>
      <c r="X44" s="19">
        <f>Capacity!X46-Capacity!W46</f>
        <v>8.7210803449595673</v>
      </c>
      <c r="Y44" s="19">
        <f>Capacity!Y46-Capacity!X46</f>
        <v>6.4081009747667963</v>
      </c>
      <c r="Z44" s="19">
        <f>Capacity!Z46-Capacity!Y46</f>
        <v>4.2170114399392205</v>
      </c>
      <c r="AA44" s="19">
        <f>Capacity!AA46-Capacity!Z46</f>
        <v>2.5774029694988911</v>
      </c>
      <c r="AB44" s="19">
        <f>Capacity!AB46-Capacity!AA46</f>
        <v>1.5047405673625605</v>
      </c>
      <c r="AC44" s="19">
        <f>Capacity!AC46-Capacity!AB46</f>
        <v>0.85509323258592929</v>
      </c>
      <c r="AD44" s="19">
        <f>Capacity!AD46-Capacity!AC46</f>
        <v>0.47847823589150096</v>
      </c>
      <c r="AE44" s="19">
        <f>Capacity!AE46-Capacity!AD46</f>
        <v>0.26542837607493652</v>
      </c>
      <c r="AF44" s="19">
        <f>Capacity!AF46-Capacity!AE46</f>
        <v>0.14653477784578683</v>
      </c>
      <c r="AG44" s="20"/>
      <c r="AH44" s="20"/>
      <c r="AI44" s="20"/>
      <c r="AJ44" s="20"/>
      <c r="AK44" s="20"/>
      <c r="AL44" s="20"/>
      <c r="AM44" s="20"/>
      <c r="AN44" s="20"/>
      <c r="AO44" s="20"/>
      <c r="AP44" s="20"/>
    </row>
    <row r="45" spans="1:42" x14ac:dyDescent="0.55000000000000004">
      <c r="A45" t="s">
        <v>54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19"/>
      <c r="M45" s="19"/>
      <c r="N45" s="19"/>
      <c r="O45" s="19">
        <f>Capacity!O47-Capacity!N47</f>
        <v>1</v>
      </c>
      <c r="P45" s="19">
        <f>Capacity!P47-Capacity!O47</f>
        <v>0.55309421364826239</v>
      </c>
      <c r="Q45" s="19">
        <f>Capacity!Q47-Capacity!P47</f>
        <v>0.84613102471083845</v>
      </c>
      <c r="R45" s="19">
        <f>Capacity!R47-Capacity!Q47</f>
        <v>1.2770834261862465</v>
      </c>
      <c r="S45" s="19">
        <f>Capacity!S47-Capacity!R47</f>
        <v>1.8888224193992142</v>
      </c>
      <c r="T45" s="19">
        <f>Capacity!T47-Capacity!S47</f>
        <v>2.7114130273360582</v>
      </c>
      <c r="U45" s="19">
        <f>Capacity!U47-Capacity!T47</f>
        <v>3.7299620251910692</v>
      </c>
      <c r="V45" s="19">
        <f>Capacity!V47-Capacity!U47</f>
        <v>4.8413660210070333</v>
      </c>
      <c r="W45" s="19">
        <f>Capacity!W47-Capacity!V47</f>
        <v>5.830948766335176</v>
      </c>
      <c r="X45" s="19">
        <f>Capacity!X47-Capacity!W47</f>
        <v>6.4219352871686617</v>
      </c>
      <c r="Y45" s="19">
        <f>Capacity!Y47-Capacity!X47</f>
        <v>6.4120685138985607</v>
      </c>
      <c r="Z45" s="19">
        <f>Capacity!Z47-Capacity!Y47</f>
        <v>5.8049469321383711</v>
      </c>
      <c r="AA45" s="19">
        <f>Capacity!AA47-Capacity!Z47</f>
        <v>4.8075020163597415</v>
      </c>
      <c r="AB45" s="19">
        <f>Capacity!AB47-Capacity!AA47</f>
        <v>3.6963027197897347</v>
      </c>
      <c r="AC45" s="19">
        <f>Capacity!AC47-Capacity!AB47</f>
        <v>2.6828212617881135</v>
      </c>
      <c r="AD45" s="19">
        <f>Capacity!AD47-Capacity!AC47</f>
        <v>1.8668572673563375</v>
      </c>
      <c r="AE45" s="19">
        <f>Capacity!AE47-Capacity!AD47</f>
        <v>1.2612807648864504</v>
      </c>
      <c r="AF45" s="19">
        <f>Capacity!AF47-Capacity!AE47</f>
        <v>0.83523862373856161</v>
      </c>
      <c r="AG45" s="20"/>
      <c r="AH45" s="20"/>
      <c r="AI45" s="20"/>
      <c r="AJ45" s="20"/>
      <c r="AK45" s="20"/>
      <c r="AL45" s="20"/>
      <c r="AM45" s="20"/>
      <c r="AN45" s="20"/>
      <c r="AO45" s="20"/>
      <c r="AP45" s="20"/>
    </row>
    <row r="46" spans="1:42" x14ac:dyDescent="0.55000000000000004">
      <c r="A46" t="s">
        <v>55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19"/>
      <c r="M46" s="19"/>
      <c r="N46" s="19"/>
      <c r="O46" s="19">
        <f>Capacity!O48-Capacity!N48</f>
        <v>1</v>
      </c>
      <c r="P46" s="19">
        <f>Capacity!P48-Capacity!O48</f>
        <v>0.54785486499833658</v>
      </c>
      <c r="Q46" s="19">
        <f>Capacity!Q48-Capacity!P48</f>
        <v>0.83099978908669003</v>
      </c>
      <c r="R46" s="19">
        <f>Capacity!R48-Capacity!Q48</f>
        <v>1.2382105409276538</v>
      </c>
      <c r="S46" s="19">
        <f>Capacity!S48-Capacity!R48</f>
        <v>1.7968109663560488</v>
      </c>
      <c r="T46" s="19">
        <f>Capacity!T48-Capacity!S48</f>
        <v>2.5098096316919767</v>
      </c>
      <c r="U46" s="19">
        <f>Capacity!U48-Capacity!T48</f>
        <v>3.325109599723163</v>
      </c>
      <c r="V46" s="19">
        <f>Capacity!V48-Capacity!U48</f>
        <v>4.1095030204515073</v>
      </c>
      <c r="W46" s="19">
        <f>Capacity!W48-Capacity!V48</f>
        <v>4.6640862143207844</v>
      </c>
      <c r="X46" s="19">
        <f>Capacity!X48-Capacity!W48</f>
        <v>4.8081364573618757</v>
      </c>
      <c r="Y46" s="19">
        <f>Capacity!Y48-Capacity!X48</f>
        <v>4.4894361645025036</v>
      </c>
      <c r="Z46" s="19">
        <f>Capacity!Z48-Capacity!Y48</f>
        <v>3.8206167606052333</v>
      </c>
      <c r="AA46" s="19">
        <f>Capacity!AA48-Capacity!Z48</f>
        <v>3.0031009769949435</v>
      </c>
      <c r="AB46" s="19">
        <f>Capacity!AB48-Capacity!AA48</f>
        <v>2.2164471127312879</v>
      </c>
      <c r="AC46" s="19">
        <f>Capacity!AC48-Capacity!AB48</f>
        <v>1.5609715141370799</v>
      </c>
      <c r="AD46" s="19">
        <f>Capacity!AD48-Capacity!AC48</f>
        <v>1.0634135685321269</v>
      </c>
      <c r="AE46" s="19">
        <f>Capacity!AE48-Capacity!AD48</f>
        <v>0.70815259717208789</v>
      </c>
      <c r="AF46" s="19">
        <f>Capacity!AF48-Capacity!AE48</f>
        <v>0.46445700681432811</v>
      </c>
      <c r="AG46" s="20"/>
      <c r="AH46" s="20"/>
      <c r="AI46" s="20"/>
      <c r="AJ46" s="20"/>
      <c r="AK46" s="20"/>
      <c r="AL46" s="20"/>
      <c r="AM46" s="20"/>
      <c r="AN46" s="20"/>
      <c r="AO46" s="20"/>
      <c r="AP46" s="20"/>
    </row>
    <row r="47" spans="1:42" x14ac:dyDescent="0.55000000000000004">
      <c r="A47" t="s">
        <v>47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19"/>
      <c r="M47" s="19"/>
      <c r="N47" s="19"/>
      <c r="O47" s="19">
        <f>Capacity!O49-Capacity!N49</f>
        <v>1</v>
      </c>
      <c r="P47" s="19">
        <f>Capacity!P49-Capacity!O49</f>
        <v>0.96737067608718807</v>
      </c>
      <c r="Q47" s="19">
        <f>Capacity!Q49-Capacity!P49</f>
        <v>1.8188163060527931</v>
      </c>
      <c r="R47" s="19">
        <f>Capacity!R49-Capacity!Q49</f>
        <v>3.2134565396278574</v>
      </c>
      <c r="S47" s="19">
        <f>Capacity!S49-Capacity!R49</f>
        <v>5.099322768962983</v>
      </c>
      <c r="T47" s="19">
        <f>Capacity!T49-Capacity!S49</f>
        <v>6.8580445118779352</v>
      </c>
      <c r="U47" s="19">
        <f>Capacity!U49-Capacity!T49</f>
        <v>7.4263642482983983</v>
      </c>
      <c r="V47" s="19">
        <f>Capacity!V49-Capacity!U49</f>
        <v>6.3721286247586804</v>
      </c>
      <c r="W47" s="19">
        <f>Capacity!W49-Capacity!V49</f>
        <v>4.463935023904142</v>
      </c>
      <c r="X47" s="19">
        <f>Capacity!X49-Capacity!W49</f>
        <v>2.7016549143191071</v>
      </c>
      <c r="Y47" s="19">
        <f>Capacity!Y49-Capacity!X49</f>
        <v>1.4927941368482607</v>
      </c>
      <c r="Z47" s="19">
        <f>Capacity!Z49-Capacity!Y49</f>
        <v>0.78356970628225753</v>
      </c>
      <c r="AA47" s="19">
        <f>Capacity!AA49-Capacity!Z49</f>
        <v>0.40023175067030792</v>
      </c>
      <c r="AB47" s="19">
        <f>Capacity!AB49-Capacity!AA49</f>
        <v>0.20158374479490249</v>
      </c>
      <c r="AC47" s="19">
        <f>Capacity!AC49-Capacity!AB49</f>
        <v>0.1008141527929638</v>
      </c>
      <c r="AD47" s="19">
        <f>Capacity!AD49-Capacity!AC49</f>
        <v>5.0239515992629435E-2</v>
      </c>
      <c r="AE47" s="19">
        <f>Capacity!AE49-Capacity!AD49</f>
        <v>2.4991955576986413E-2</v>
      </c>
      <c r="AF47" s="19">
        <f>Capacity!AF49-Capacity!AE49</f>
        <v>1.2421448578471939E-2</v>
      </c>
      <c r="AG47" s="20"/>
      <c r="AH47" s="20"/>
      <c r="AI47" s="20"/>
      <c r="AJ47" s="20"/>
      <c r="AK47" s="20"/>
      <c r="AL47" s="20"/>
      <c r="AM47" s="20"/>
      <c r="AN47" s="20"/>
      <c r="AO47" s="20"/>
      <c r="AP47" s="20"/>
    </row>
    <row r="49" spans="1:42" x14ac:dyDescent="0.55000000000000004">
      <c r="A49" s="12" t="s">
        <v>33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2020</v>
      </c>
      <c r="M49" s="12">
        <v>2021</v>
      </c>
      <c r="N49" s="12">
        <v>2022</v>
      </c>
      <c r="O49" s="12">
        <v>2023</v>
      </c>
      <c r="P49" s="12">
        <v>2024</v>
      </c>
      <c r="Q49" s="12">
        <v>2025</v>
      </c>
      <c r="R49" s="12">
        <v>2026</v>
      </c>
      <c r="S49" s="12">
        <v>2027</v>
      </c>
      <c r="T49" s="12">
        <v>2028</v>
      </c>
      <c r="U49" s="12">
        <v>2029</v>
      </c>
      <c r="V49" s="12">
        <v>2030</v>
      </c>
      <c r="W49" s="12">
        <v>2031</v>
      </c>
      <c r="X49" s="12">
        <v>2032</v>
      </c>
      <c r="Y49" s="12">
        <v>2033</v>
      </c>
      <c r="Z49" s="12">
        <v>2034</v>
      </c>
      <c r="AA49" s="12">
        <v>2035</v>
      </c>
      <c r="AB49" s="12">
        <v>2036</v>
      </c>
      <c r="AC49" s="12">
        <v>2037</v>
      </c>
      <c r="AD49" s="12">
        <v>2038</v>
      </c>
      <c r="AE49" s="12">
        <v>2039</v>
      </c>
      <c r="AF49" s="12">
        <v>2040</v>
      </c>
    </row>
    <row r="50" spans="1:42" x14ac:dyDescent="0.55000000000000004">
      <c r="A50" t="s">
        <v>25</v>
      </c>
      <c r="L50" s="14">
        <f>M39*'Background Information'!J25</f>
        <v>0.16200000000000003</v>
      </c>
      <c r="M50" s="14">
        <f>N39*'Background Information'!K25</f>
        <v>0.15720000000000001</v>
      </c>
      <c r="N50" s="14">
        <f>O39*'Background Information'!L25</f>
        <v>0</v>
      </c>
      <c r="O50" s="14">
        <f>P39*'Background Information'!M25</f>
        <v>17.929101352786681</v>
      </c>
      <c r="P50" s="14">
        <f>Q39*'Background Information'!N25</f>
        <v>26.495017191663095</v>
      </c>
      <c r="Q50" s="14">
        <f>R39*'Background Information'!O25</f>
        <v>38.554405642406891</v>
      </c>
      <c r="R50" s="14">
        <f>S39*'Background Information'!P25</f>
        <v>55.834651986126687</v>
      </c>
      <c r="S50" s="14">
        <f>T39*'Background Information'!Q25</f>
        <v>78.333090155052844</v>
      </c>
      <c r="T50" s="14">
        <f>U39*'Background Information'!R25</f>
        <v>105.06930861615119</v>
      </c>
      <c r="U50" s="14">
        <f>V39*'Background Information'!S25</f>
        <v>132.62121556021376</v>
      </c>
      <c r="V50" s="14">
        <f>W39*'Background Information'!T25</f>
        <v>154.92863832171244</v>
      </c>
      <c r="W50" s="14">
        <f>X39*'Background Information'!U25</f>
        <v>165.17128332236635</v>
      </c>
      <c r="X50" s="14">
        <f>Y39*'Background Information'!V25</f>
        <v>159.49433557119499</v>
      </c>
      <c r="Y50" s="14">
        <f>Z39*'Background Information'!W25</f>
        <v>139.69461546159124</v>
      </c>
      <c r="Z50" s="14">
        <f>AA39*'Background Information'!X25</f>
        <v>112.08134046272249</v>
      </c>
      <c r="AA50" s="14">
        <f>AB39*'Background Information'!Y25</f>
        <v>83.641793426960888</v>
      </c>
      <c r="AB50" s="14">
        <f>AC39*'Background Information'!Z25</f>
        <v>59.666473361969636</v>
      </c>
      <c r="AC50" s="14">
        <f>AD39*'Background Information'!AA25</f>
        <v>40.881548555839444</v>
      </c>
      <c r="AD50" s="14">
        <f>AE39*'Background Information'!AB25</f>
        <v>27.233749769124973</v>
      </c>
      <c r="AE50" s="14">
        <f>AF39*'Background Information'!AC25</f>
        <v>17.799418474816129</v>
      </c>
      <c r="AF50" s="14">
        <f>AG39*'Background Information'!AD25</f>
        <v>0</v>
      </c>
    </row>
    <row r="51" spans="1:42" x14ac:dyDescent="0.55000000000000004">
      <c r="A51" t="s">
        <v>34</v>
      </c>
      <c r="L51" s="14">
        <f>M40*'Background Information'!J26</f>
        <v>8.1000000000000016E-2</v>
      </c>
      <c r="M51" s="14">
        <f>N40*'Background Information'!K26</f>
        <v>7.8600000000000003E-2</v>
      </c>
      <c r="N51" s="14">
        <f>O40*'Background Information'!L26</f>
        <v>0</v>
      </c>
      <c r="O51" s="14">
        <f>P40*'Background Information'!M26</f>
        <v>24.506550020901084</v>
      </c>
      <c r="P51" s="14">
        <f>Q40*'Background Information'!N26</f>
        <v>34.357673712497174</v>
      </c>
      <c r="Q51" s="14">
        <f>R40*'Background Information'!O26</f>
        <v>47.469472788972084</v>
      </c>
      <c r="R51" s="14">
        <f>S40*'Background Information'!P26</f>
        <v>65.41555177097041</v>
      </c>
      <c r="S51" s="14">
        <f>T40*'Background Information'!Q26</f>
        <v>87.728488553936401</v>
      </c>
      <c r="T51" s="14">
        <f>U40*'Background Information'!R26</f>
        <v>113.39723888040668</v>
      </c>
      <c r="U51" s="14">
        <f>V40*'Background Information'!S26</f>
        <v>139.68951069411025</v>
      </c>
      <c r="V51" s="14">
        <f>W40*'Background Information'!T26</f>
        <v>162.06304861787606</v>
      </c>
      <c r="W51" s="14">
        <f>X40*'Background Information'!U26</f>
        <v>175.22676315009721</v>
      </c>
      <c r="X51" s="14">
        <f>Y40*'Background Information'!V26</f>
        <v>175.35236658396406</v>
      </c>
      <c r="Y51" s="14">
        <f>Z40*'Background Information'!W26</f>
        <v>162.16258248278248</v>
      </c>
      <c r="Z51" s="14">
        <f>AA40*'Background Information'!X26</f>
        <v>139.17741187722703</v>
      </c>
      <c r="AA51" s="14">
        <f>AB40*'Background Information'!Y26</f>
        <v>111.8486057453388</v>
      </c>
      <c r="AB51" s="14">
        <f>AC40*'Background Information'!Z26</f>
        <v>86.045789414456266</v>
      </c>
      <c r="AC51" s="14">
        <f>AD40*'Background Information'!AA26</f>
        <v>63.455075593671808</v>
      </c>
      <c r="AD51" s="14">
        <f>AE40*'Background Information'!AB26</f>
        <v>45.334594992674596</v>
      </c>
      <c r="AE51" s="14">
        <f>AF40*'Background Information'!AC26</f>
        <v>31.651013595764905</v>
      </c>
      <c r="AF51" s="14">
        <f>AG40*'Background Information'!AD26</f>
        <v>0</v>
      </c>
    </row>
    <row r="52" spans="1:42" x14ac:dyDescent="0.55000000000000004">
      <c r="A52" t="s">
        <v>46</v>
      </c>
      <c r="L52" s="11">
        <f>SUM(L41:M41)/2*'Background Information'!J27</f>
        <v>8.6400000000000005E-2</v>
      </c>
      <c r="M52" s="11">
        <f>SUM(M41:N41)/2*'Background Information'!K27</f>
        <v>8.3840000000000012E-2</v>
      </c>
      <c r="N52" s="11">
        <f>SUM(N41:O41)/2*'Background Information'!L27</f>
        <v>4.0640000000000001</v>
      </c>
      <c r="O52" s="11">
        <f>SUM(O41:P41)/2*'Background Information'!M27</f>
        <v>6.025800984144035</v>
      </c>
      <c r="P52" s="11">
        <f>SUM(P41:Q41)/2*'Background Information'!N27</f>
        <v>5.1495897154979078</v>
      </c>
      <c r="Q52" s="11">
        <f>SUM(Q41:R41)/2*'Background Information'!O27</f>
        <v>7.3609899962768663</v>
      </c>
      <c r="R52" s="11">
        <f>SUM(R41:S41)/2*'Background Information'!P27</f>
        <v>10.388074198032392</v>
      </c>
      <c r="S52" s="11">
        <f>SUM(S41:T41)/2*'Background Information'!Q27</f>
        <v>14.057178554075334</v>
      </c>
      <c r="T52" s="11">
        <f>SUM(T41:U41)/2*'Background Information'!R27</f>
        <v>17.974136956977603</v>
      </c>
      <c r="U52" s="11">
        <f>SUM(U41:V41)/2*'Background Information'!S27</f>
        <v>21.381153020802326</v>
      </c>
      <c r="V52" s="11">
        <f>SUM(V41:W41)/2*'Background Information'!T27</f>
        <v>23.341276769327685</v>
      </c>
      <c r="W52" s="11">
        <f>SUM(W41:X41)/2*'Background Information'!U27</f>
        <v>23.186399872992936</v>
      </c>
      <c r="X52" s="11">
        <f>SUM(X41:Y41)/2*'Background Information'!V27</f>
        <v>20.936097524830661</v>
      </c>
      <c r="Y52" s="11">
        <f>SUM(Y41:Z41)/2*'Background Information'!W27</f>
        <v>17.298741335224978</v>
      </c>
      <c r="Z52" s="11">
        <f>SUM(Z41:AA41)/2*'Background Information'!X27</f>
        <v>13.244820879549094</v>
      </c>
      <c r="AA52" s="11">
        <f>SUM(AA41:AB41)/2*'Background Information'!Y27</f>
        <v>9.5421605280700277</v>
      </c>
      <c r="AB52" s="11">
        <f>SUM(AB41:AC41)/2*'Background Information'!Z27</f>
        <v>6.6376523986441951</v>
      </c>
      <c r="AC52" s="11">
        <f>SUM(AC41:AD41)/2*'Background Information'!AA27</f>
        <v>4.4696034121115167</v>
      </c>
      <c r="AD52" s="11">
        <f>SUM(AD41:AE41)/2*'Background Information'!AB27</f>
        <v>2.942949460987629</v>
      </c>
      <c r="AE52" s="11">
        <f>SUM(AE41:AF41)/2*'Background Information'!AC27</f>
        <v>1.9087035003808919</v>
      </c>
      <c r="AF52" s="11">
        <f>SUM(AF41:AG41)/2*'Background Information'!AD27</f>
        <v>0.74445645234692515</v>
      </c>
    </row>
    <row r="53" spans="1:42" x14ac:dyDescent="0.55000000000000004">
      <c r="A53" t="s">
        <v>23</v>
      </c>
      <c r="L53" s="11">
        <f>SUM(L42:M42)/2*'Background Information'!J29</f>
        <v>3.5100000000000006E-2</v>
      </c>
      <c r="M53" s="11">
        <f>SUM(M42:N42)/2*'Background Information'!K29</f>
        <v>3.406E-2</v>
      </c>
      <c r="N53" s="11">
        <f>SUM(N42:O42)/2*'Background Information'!L29</f>
        <v>12.994476894523931</v>
      </c>
      <c r="O53" s="11">
        <f>SUM(O42:P42)/2*'Background Information'!M29</f>
        <v>12.642952099930291</v>
      </c>
      <c r="P53" s="11">
        <f>SUM(P42:Q42)/2*'Background Information'!N29</f>
        <v>-0.86060325260064063</v>
      </c>
      <c r="Q53" s="11">
        <f>SUM(Q42:R42)/2*'Background Information'!O29</f>
        <v>-3.1637326359775755</v>
      </c>
      <c r="R53" s="11">
        <f>SUM(R42:S42)/2*'Background Information'!P29</f>
        <v>-6.247443657123088</v>
      </c>
      <c r="S53" s="11">
        <f>SUM(S42:T42)/2*'Background Information'!Q29</f>
        <v>-10.130746721875196</v>
      </c>
      <c r="T53" s="11">
        <f>SUM(T42:U42)/2*'Background Information'!R29</f>
        <v>-14.631730800936888</v>
      </c>
      <c r="U53" s="11">
        <f>SUM(U42:V42)/2*'Background Information'!S29</f>
        <v>-19.241770681277252</v>
      </c>
      <c r="V53" s="11">
        <f>SUM(V42:W42)/2*'Background Information'!T29</f>
        <v>-23.131177009845445</v>
      </c>
      <c r="W53" s="11">
        <f>SUM(W42:X42)/2*'Background Information'!U29</f>
        <v>-25.376739419010413</v>
      </c>
      <c r="X53" s="11">
        <f>SUM(X42:Y42)/2*'Background Information'!V29</f>
        <v>-25.363294010933124</v>
      </c>
      <c r="Y53" s="11">
        <f>SUM(Y42:Z42)/2*'Background Information'!W29</f>
        <v>-23.107405758765179</v>
      </c>
      <c r="Z53" s="11">
        <f>SUM(Z42:AA42)/2*'Background Information'!X29</f>
        <v>-19.248245425739288</v>
      </c>
      <c r="AA53" s="11">
        <f>SUM(AA42:AB42)/2*'Background Information'!Y29</f>
        <v>-14.714844167856077</v>
      </c>
      <c r="AB53" s="11">
        <f>SUM(AB42:AC42)/2*'Background Information'!Z29</f>
        <v>-10.441707441788136</v>
      </c>
      <c r="AC53" s="11">
        <f>SUM(AC42:AD42)/2*'Background Information'!AA29</f>
        <v>-6.7405475095895477</v>
      </c>
      <c r="AD53" s="11">
        <f>SUM(AD42:AE42)/2*'Background Information'!AB29</f>
        <v>-3.80838062134502</v>
      </c>
      <c r="AE53" s="11">
        <f>SUM(AE42:AF42)/2*'Background Information'!AC29</f>
        <v>-0.63914187023283431</v>
      </c>
      <c r="AF53" s="11">
        <f>SUM(AF42:AG42)/2*'Background Information'!AD29</f>
        <v>0.62082189356069206</v>
      </c>
    </row>
    <row r="54" spans="1:42" x14ac:dyDescent="0.55000000000000004">
      <c r="A54" t="s">
        <v>56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11">
        <f>SUM(L43:M43)/2*'Background Information'!J31</f>
        <v>0</v>
      </c>
      <c r="M54" s="11">
        <f>SUM(M43:N43)/2*'Background Information'!K31</f>
        <v>0</v>
      </c>
      <c r="N54" s="11">
        <f>SUM(N43:O43)/2*'Background Information'!L31</f>
        <v>0</v>
      </c>
      <c r="O54" s="11">
        <f>SUM(O43:P43)/2*'Background Information'!M31</f>
        <v>0</v>
      </c>
      <c r="P54" s="11">
        <f>SUM(P43:Q43)/2*'Background Information'!N31</f>
        <v>0</v>
      </c>
      <c r="Q54" s="11">
        <f>SUM(Q43:R43)/2*'Background Information'!O31</f>
        <v>0</v>
      </c>
      <c r="R54" s="11">
        <f>SUM(R43:S43)/2*'Background Information'!P31</f>
        <v>0</v>
      </c>
      <c r="S54" s="11">
        <f>SUM(S43:T43)/2*'Background Information'!Q31</f>
        <v>0</v>
      </c>
      <c r="T54" s="11">
        <f>SUM(T43:U43)/2*'Background Information'!R31</f>
        <v>0</v>
      </c>
      <c r="U54" s="11">
        <f>SUM(U43:V43)/2*'Background Information'!S31</f>
        <v>0</v>
      </c>
      <c r="V54" s="11">
        <f>SUM(V43:W43)/2*'Background Information'!T31</f>
        <v>0</v>
      </c>
      <c r="W54" s="11">
        <f>SUM(W43:X43)/2*'Background Information'!U31</f>
        <v>0</v>
      </c>
      <c r="X54" s="11">
        <f>SUM(X43:Y43)/2*'Background Information'!V31</f>
        <v>0</v>
      </c>
      <c r="Y54" s="11">
        <f>SUM(Y43:Z43)/2*'Background Information'!W31</f>
        <v>0</v>
      </c>
      <c r="Z54" s="11">
        <f>SUM(Z43:AA43)/2*'Background Information'!X31</f>
        <v>0</v>
      </c>
      <c r="AA54" s="11">
        <f>SUM(AA43:AB43)/2*'Background Information'!Y31</f>
        <v>0</v>
      </c>
      <c r="AB54" s="11">
        <f>SUM(AB43:AC43)/2*'Background Information'!Z31</f>
        <v>0</v>
      </c>
      <c r="AC54" s="11">
        <f>SUM(AC43:AD43)/2*'Background Information'!AA31</f>
        <v>0</v>
      </c>
      <c r="AD54" s="11">
        <f>SUM(AD43:AE43)/2*'Background Information'!AB31</f>
        <v>0</v>
      </c>
      <c r="AE54" s="11">
        <f>SUM(AE43:AF43)/2*'Background Information'!AC31</f>
        <v>0</v>
      </c>
      <c r="AF54" s="11">
        <f>SUM(AF43:AG43)/2*'Background Information'!AD31</f>
        <v>0</v>
      </c>
      <c r="AG54" s="20"/>
      <c r="AH54" s="20"/>
      <c r="AI54" s="20"/>
      <c r="AJ54" s="20"/>
      <c r="AK54" s="20"/>
      <c r="AL54" s="20"/>
      <c r="AM54" s="20"/>
      <c r="AN54" s="20"/>
      <c r="AO54" s="20"/>
      <c r="AP54" s="20"/>
    </row>
    <row r="55" spans="1:42" x14ac:dyDescent="0.55000000000000004">
      <c r="A55" t="s">
        <v>51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14">
        <f>M44*'Background Information'!J32</f>
        <v>0</v>
      </c>
      <c r="M55" s="14">
        <f>N44*'Background Information'!K32</f>
        <v>0</v>
      </c>
      <c r="N55" s="14">
        <f>O44*'Background Information'!L32</f>
        <v>11.938000000000001</v>
      </c>
      <c r="O55" s="14">
        <f>P44*'Background Information'!M32</f>
        <v>9.2607832616033328</v>
      </c>
      <c r="P55" s="14">
        <f>Q44*'Background Information'!N32</f>
        <v>15.801749749360932</v>
      </c>
      <c r="Q55" s="14">
        <f>R44*'Background Information'!O32</f>
        <v>26.25747778320051</v>
      </c>
      <c r="R55" s="14">
        <f>S44*'Background Information'!P32</f>
        <v>42.486761874353597</v>
      </c>
      <c r="S55" s="14">
        <f>T44*'Background Information'!Q32</f>
        <v>64.064333423608218</v>
      </c>
      <c r="T55" s="14">
        <f>U44*'Background Information'!R32</f>
        <v>86.867165173247983</v>
      </c>
      <c r="U55" s="14">
        <f>V44*'Background Information'!S32</f>
        <v>102.01422166799109</v>
      </c>
      <c r="V55" s="14">
        <f>W44*'Background Information'!T32</f>
        <v>101.10691497011969</v>
      </c>
      <c r="W55" s="14">
        <f>X44*'Background Information'!U32</f>
        <v>84.43749989989854</v>
      </c>
      <c r="X55" s="14">
        <f>Y44*'Background Information'!V32</f>
        <v>60.838510654435964</v>
      </c>
      <c r="Y55" s="14">
        <f>Z44*'Background Information'!W32</f>
        <v>39.243508460074388</v>
      </c>
      <c r="Z55" s="14">
        <f>AA44*'Background Information'!X32</f>
        <v>23.50076027589089</v>
      </c>
      <c r="AA55" s="14">
        <f>AB44*'Background Information'!Y32</f>
        <v>13.437333266547665</v>
      </c>
      <c r="AB55" s="14">
        <f>AC44*'Background Information'!Z32</f>
        <v>7.5556038031292712</v>
      </c>
      <c r="AC55" s="14">
        <f>AD44*'Background Information'!AA32</f>
        <v>4.1828567381635011</v>
      </c>
      <c r="AD55" s="14">
        <f>AE44*'Background Information'!AB32</f>
        <v>2.2954245962960509</v>
      </c>
      <c r="AE55" s="14">
        <f>AF44*'Background Information'!AC32</f>
        <v>1.2534584896928607</v>
      </c>
      <c r="AF55" s="14">
        <f>AG44*'Background Information'!AD32</f>
        <v>0</v>
      </c>
      <c r="AG55" s="20"/>
      <c r="AH55" s="20"/>
      <c r="AI55" s="20"/>
      <c r="AJ55" s="20"/>
      <c r="AK55" s="20"/>
      <c r="AL55" s="20"/>
      <c r="AM55" s="20"/>
      <c r="AN55" s="20"/>
      <c r="AO55" s="20"/>
      <c r="AP55" s="20"/>
    </row>
    <row r="56" spans="1:42" x14ac:dyDescent="0.55000000000000004">
      <c r="A56" t="s">
        <v>54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14">
        <f>M45*'Background Information'!J33</f>
        <v>0</v>
      </c>
      <c r="M56" s="14">
        <f>N45*'Background Information'!K33</f>
        <v>0</v>
      </c>
      <c r="N56" s="14">
        <f>O45*'Background Information'!L33</f>
        <v>12.7</v>
      </c>
      <c r="O56" s="14">
        <f>P45*'Background Information'!M33</f>
        <v>6.8030588278736275</v>
      </c>
      <c r="P56" s="14">
        <f>Q45*'Background Information'!N33</f>
        <v>10.068959194058976</v>
      </c>
      <c r="Q56" s="14">
        <f>R45*'Background Information'!O33</f>
        <v>14.686459401141835</v>
      </c>
      <c r="R56" s="14">
        <f>S45*'Background Information'!P33</f>
        <v>21.343693339211118</v>
      </c>
      <c r="S56" s="14">
        <f>T45*'Background Information'!Q33</f>
        <v>30.096684603430241</v>
      </c>
      <c r="T56" s="14">
        <f>U45*'Background Information'!R33</f>
        <v>40.656586074582648</v>
      </c>
      <c r="U56" s="14">
        <f>V45*'Background Information'!S33</f>
        <v>51.802616424775252</v>
      </c>
      <c r="V56" s="14">
        <f>W45*'Background Information'!T33</f>
        <v>61.224962046519352</v>
      </c>
      <c r="W56" s="14">
        <f>X45*'Background Information'!U33</f>
        <v>66.145933457837216</v>
      </c>
      <c r="X56" s="14">
        <f>Y45*'Background Information'!V33</f>
        <v>64.76189199037546</v>
      </c>
      <c r="Y56" s="14">
        <f>Z45*'Background Information'!W33</f>
        <v>57.468974628169875</v>
      </c>
      <c r="Z56" s="14">
        <f>AA45*'Background Information'!X33</f>
        <v>46.632769558689489</v>
      </c>
      <c r="AA56" s="14">
        <f>AB45*'Background Information'!Y33</f>
        <v>35.114875838002476</v>
      </c>
      <c r="AB56" s="14">
        <f>AC45*'Background Information'!Z33</f>
        <v>25.218519860808264</v>
      </c>
      <c r="AC56" s="14">
        <f>AD45*'Background Information'!AA33</f>
        <v>17.361772586413938</v>
      </c>
      <c r="AD56" s="14">
        <f>AE45*'Background Information'!AB33</f>
        <v>11.603783036955342</v>
      </c>
      <c r="AE56" s="14">
        <f>AF45*'Background Information'!AC33</f>
        <v>7.60067147602091</v>
      </c>
      <c r="AF56" s="14">
        <f>AG45*'Background Information'!AD33</f>
        <v>0</v>
      </c>
      <c r="AG56" s="20"/>
      <c r="AH56" s="20"/>
      <c r="AI56" s="20"/>
      <c r="AJ56" s="20"/>
      <c r="AK56" s="20"/>
      <c r="AL56" s="20"/>
      <c r="AM56" s="20"/>
      <c r="AN56" s="20"/>
      <c r="AO56" s="20"/>
      <c r="AP56" s="20"/>
    </row>
    <row r="57" spans="1:42" x14ac:dyDescent="0.55000000000000004">
      <c r="A57" t="s">
        <v>55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14">
        <f>M46*'Background Information'!J34</f>
        <v>0</v>
      </c>
      <c r="M57" s="14">
        <f>N46*'Background Information'!K34</f>
        <v>0</v>
      </c>
      <c r="N57" s="14">
        <f>O46*'Background Information'!L34</f>
        <v>13.97</v>
      </c>
      <c r="O57" s="14">
        <f>P46*'Background Information'!M34</f>
        <v>7.4124763234274935</v>
      </c>
      <c r="P57" s="14">
        <f>Q46*'Background Information'!N34</f>
        <v>10.877787239144773</v>
      </c>
      <c r="Q57" s="14">
        <f>R46*'Background Information'!O34</f>
        <v>15.663363342734819</v>
      </c>
      <c r="R57" s="14">
        <f>S46*'Background Information'!P34</f>
        <v>22.334360311805685</v>
      </c>
      <c r="S57" s="14">
        <f>T46*'Background Information'!Q34</f>
        <v>30.644775602959033</v>
      </c>
      <c r="T57" s="14">
        <f>U46*'Background Information'!R34</f>
        <v>39.868064100680719</v>
      </c>
      <c r="U57" s="14">
        <f>V46*'Background Information'!S34</f>
        <v>48.368850550714228</v>
      </c>
      <c r="V57" s="14">
        <f>W46*'Background Information'!T34</f>
        <v>53.870195775405065</v>
      </c>
      <c r="W57" s="14">
        <f>X46*'Background Information'!U34</f>
        <v>54.476186061910049</v>
      </c>
      <c r="X57" s="14">
        <f>Y46*'Background Information'!V34</f>
        <v>49.877635787622815</v>
      </c>
      <c r="Y57" s="14">
        <f>Z46*'Background Information'!W34</f>
        <v>41.606516522990994</v>
      </c>
      <c r="Z57" s="14">
        <f>AA46*'Background Information'!X34</f>
        <v>32.043087424536047</v>
      </c>
      <c r="AA57" s="14">
        <f>AB46*'Background Information'!Y34</f>
        <v>23.161872328041959</v>
      </c>
      <c r="AB57" s="14">
        <f>AC46*'Background Information'!Z34</f>
        <v>16.140445456177407</v>
      </c>
      <c r="AC57" s="14">
        <f>AD46*'Background Information'!AA34</f>
        <v>10.878720806083656</v>
      </c>
      <c r="AD57" s="14">
        <f>AE46*'Background Information'!AB34</f>
        <v>7.1665042833815287</v>
      </c>
      <c r="AE57" s="14">
        <f>AF46*'Background Information'!AC34</f>
        <v>4.6492146382114239</v>
      </c>
      <c r="AF57" s="14">
        <f>AG46*'Background Information'!AD34</f>
        <v>0</v>
      </c>
      <c r="AG57" s="20"/>
      <c r="AH57" s="20"/>
      <c r="AI57" s="20"/>
      <c r="AJ57" s="20"/>
      <c r="AK57" s="20"/>
      <c r="AL57" s="20"/>
      <c r="AM57" s="20"/>
      <c r="AN57" s="20"/>
      <c r="AO57" s="20"/>
      <c r="AP57" s="20"/>
    </row>
    <row r="58" spans="1:42" x14ac:dyDescent="0.55000000000000004">
      <c r="A58" t="s">
        <v>47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20"/>
      <c r="AH58" s="20"/>
      <c r="AI58" s="20"/>
      <c r="AJ58" s="20"/>
      <c r="AK58" s="20"/>
      <c r="AL58" s="20"/>
      <c r="AM58" s="20"/>
      <c r="AN58" s="20"/>
      <c r="AO58" s="20"/>
      <c r="AP58" s="20"/>
    </row>
    <row r="61" spans="1:42" x14ac:dyDescent="0.55000000000000004">
      <c r="A61" s="4" t="s">
        <v>11</v>
      </c>
      <c r="B61" s="4"/>
      <c r="C61" s="4"/>
    </row>
    <row r="62" spans="1:42" x14ac:dyDescent="0.55000000000000004">
      <c r="A62" s="4" t="s">
        <v>59</v>
      </c>
      <c r="B62" s="4"/>
      <c r="C62" s="4"/>
    </row>
    <row r="63" spans="1:42" x14ac:dyDescent="0.55000000000000004">
      <c r="A63" s="4" t="s">
        <v>5</v>
      </c>
      <c r="B63" s="4"/>
      <c r="C63" s="4"/>
    </row>
    <row r="64" spans="1:42" x14ac:dyDescent="0.55000000000000004">
      <c r="A64" s="4" t="s">
        <v>10</v>
      </c>
      <c r="B64" s="4"/>
      <c r="C64" s="4"/>
    </row>
    <row r="65" spans="1:42" x14ac:dyDescent="0.55000000000000004">
      <c r="A65" s="4"/>
      <c r="B65" s="4"/>
      <c r="C65" s="4"/>
    </row>
    <row r="66" spans="1:42" x14ac:dyDescent="0.55000000000000004">
      <c r="A66" s="4" t="s">
        <v>7</v>
      </c>
      <c r="B66" s="4">
        <v>2010</v>
      </c>
      <c r="C66" s="4">
        <v>2011</v>
      </c>
      <c r="D66" s="4">
        <v>2012</v>
      </c>
      <c r="E66" s="4">
        <v>2013</v>
      </c>
      <c r="F66" s="4">
        <v>2014</v>
      </c>
      <c r="G66" s="4">
        <v>2015</v>
      </c>
      <c r="H66" s="4">
        <v>2016</v>
      </c>
      <c r="I66" s="4">
        <v>2017</v>
      </c>
      <c r="J66" s="4">
        <v>2018</v>
      </c>
      <c r="K66" s="4">
        <v>2019</v>
      </c>
      <c r="L66" s="4">
        <v>2020</v>
      </c>
      <c r="M66" s="4">
        <v>2021</v>
      </c>
      <c r="N66" s="4">
        <v>2022</v>
      </c>
      <c r="O66" s="4">
        <v>2023</v>
      </c>
      <c r="P66" s="4">
        <v>2024</v>
      </c>
      <c r="Q66" s="4">
        <v>2025</v>
      </c>
      <c r="R66" s="4">
        <v>2026</v>
      </c>
      <c r="S66" s="4">
        <v>2027</v>
      </c>
      <c r="T66" s="4">
        <v>2028</v>
      </c>
      <c r="U66" s="4">
        <v>2029</v>
      </c>
      <c r="V66" s="4">
        <v>2030</v>
      </c>
      <c r="W66" s="4">
        <v>2031</v>
      </c>
      <c r="X66" s="4">
        <v>2032</v>
      </c>
      <c r="Y66" s="4">
        <v>2033</v>
      </c>
      <c r="Z66" s="4">
        <v>2034</v>
      </c>
      <c r="AA66" s="4">
        <v>2035</v>
      </c>
      <c r="AB66" s="4">
        <v>2036</v>
      </c>
      <c r="AC66" s="4">
        <v>2037</v>
      </c>
      <c r="AD66" s="4">
        <v>2038</v>
      </c>
      <c r="AE66" s="4">
        <v>2039</v>
      </c>
      <c r="AF66" s="4">
        <v>2040</v>
      </c>
    </row>
    <row r="68" spans="1:42" x14ac:dyDescent="0.55000000000000004">
      <c r="A68" s="12" t="s">
        <v>32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2020</v>
      </c>
      <c r="M68" s="12">
        <v>2021</v>
      </c>
      <c r="N68" s="12">
        <v>2022</v>
      </c>
      <c r="O68" s="12">
        <v>2023</v>
      </c>
      <c r="P68" s="12">
        <v>2024</v>
      </c>
      <c r="Q68" s="12">
        <v>2025</v>
      </c>
      <c r="R68" s="12">
        <v>2026</v>
      </c>
      <c r="S68" s="12">
        <v>2027</v>
      </c>
      <c r="T68" s="12">
        <v>2028</v>
      </c>
      <c r="U68" s="12">
        <v>2029</v>
      </c>
      <c r="V68" s="12">
        <v>2030</v>
      </c>
      <c r="W68" s="12">
        <v>2031</v>
      </c>
      <c r="X68" s="12">
        <v>2032</v>
      </c>
      <c r="Y68" s="12">
        <v>2033</v>
      </c>
      <c r="Z68" s="12">
        <v>2034</v>
      </c>
      <c r="AA68" s="12">
        <v>2035</v>
      </c>
      <c r="AB68" s="12">
        <v>2036</v>
      </c>
      <c r="AC68" s="12">
        <v>2037</v>
      </c>
      <c r="AD68" s="12">
        <v>2038</v>
      </c>
      <c r="AE68" s="12">
        <v>2039</v>
      </c>
      <c r="AF68" s="12">
        <v>2040</v>
      </c>
    </row>
    <row r="69" spans="1:42" x14ac:dyDescent="0.55000000000000004">
      <c r="A69" t="s">
        <v>25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>
        <v>0.01</v>
      </c>
      <c r="M69" s="19">
        <v>0.01</v>
      </c>
      <c r="N69" s="19">
        <v>0.01</v>
      </c>
      <c r="O69" s="19">
        <f>Capacity!O72-Capacity!N72</f>
        <v>0</v>
      </c>
      <c r="P69" s="19">
        <f>Capacity!P72-Capacity!O72</f>
        <v>1.2480410637712658</v>
      </c>
      <c r="Q69" s="19">
        <f>Capacity!Q72-Capacity!P72</f>
        <v>1.923758364438124</v>
      </c>
      <c r="R69" s="19">
        <f>Capacity!R72-Capacity!Q72</f>
        <v>2.9207117284528854</v>
      </c>
      <c r="S69" s="19">
        <f>Capacity!S72-Capacity!R72</f>
        <v>4.3338162079131397</v>
      </c>
      <c r="T69" s="19">
        <f>Capacity!T72-Capacity!S72</f>
        <v>6.2166942756882531</v>
      </c>
      <c r="U69" s="19">
        <f>Capacity!U72-Capacity!T72</f>
        <v>8.4981423941553764</v>
      </c>
      <c r="V69" s="19">
        <f>Capacity!V72-Capacity!U72</f>
        <v>10.882557263785223</v>
      </c>
      <c r="W69" s="19">
        <f>Capacity!W72-Capacity!V72</f>
        <v>12.827603031769392</v>
      </c>
      <c r="X69" s="19">
        <f>Capacity!X72-Capacity!W72</f>
        <v>13.722635657627187</v>
      </c>
      <c r="Y69" s="19">
        <f>Capacity!Y72-Capacity!X72</f>
        <v>13.237774999739003</v>
      </c>
      <c r="Z69" s="19">
        <f>Capacity!Z72-Capacity!Y72</f>
        <v>11.555485041469595</v>
      </c>
      <c r="AA69" s="19">
        <f>Capacity!AA72-Capacity!Z72</f>
        <v>9.2392839494620915</v>
      </c>
      <c r="AB69" s="19">
        <f>Capacity!AB72-Capacity!AA72</f>
        <v>6.8824549585528132</v>
      </c>
      <c r="AC69" s="19">
        <f>Capacity!AC72-Capacity!AB72</f>
        <v>4.8611796879363709</v>
      </c>
      <c r="AD69" s="19">
        <f>Capacity!AD72-Capacity!AC72</f>
        <v>3.3059231257694819</v>
      </c>
      <c r="AE69" s="19">
        <f>Capacity!AE72-Capacity!AD72</f>
        <v>2.1907417232002189</v>
      </c>
      <c r="AF69" s="19">
        <f>Capacity!AF72-Capacity!AE72</f>
        <v>1.4269222270634572</v>
      </c>
      <c r="AG69" s="22"/>
      <c r="AH69" s="22"/>
      <c r="AI69" s="22"/>
      <c r="AJ69" s="22"/>
      <c r="AK69" s="22"/>
      <c r="AL69" s="22"/>
      <c r="AM69" s="22"/>
      <c r="AN69" s="22"/>
      <c r="AO69" s="22"/>
      <c r="AP69" s="22"/>
    </row>
    <row r="70" spans="1:42" x14ac:dyDescent="0.55000000000000004">
      <c r="A70" t="s">
        <v>34</v>
      </c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>
        <v>0.01</v>
      </c>
      <c r="M70" s="19">
        <v>0.01</v>
      </c>
      <c r="N70" s="19">
        <v>0.01</v>
      </c>
      <c r="O70" s="19">
        <f>Capacity!O73-Capacity!N73</f>
        <v>0</v>
      </c>
      <c r="P70" s="19">
        <f>Capacity!P73-Capacity!O73</f>
        <v>3.9520012694257414</v>
      </c>
      <c r="Q70" s="19">
        <f>Capacity!Q73-Capacity!P73</f>
        <v>6.0649088610894015</v>
      </c>
      <c r="R70" s="19">
        <f>Capacity!R73-Capacity!Q73</f>
        <v>9.1463297546195648</v>
      </c>
      <c r="S70" s="19">
        <f>Capacity!S73-Capacity!R73</f>
        <v>13.436353189365228</v>
      </c>
      <c r="T70" s="19">
        <f>Capacity!T73-Capacity!S73</f>
        <v>18.997114542586743</v>
      </c>
      <c r="U70" s="19">
        <f>Capacity!U73-Capacity!T73</f>
        <v>25.454570909332318</v>
      </c>
      <c r="V70" s="19">
        <f>Capacity!V73-Capacity!U73</f>
        <v>31.758737090259416</v>
      </c>
      <c r="W70" s="19">
        <f>Capacity!W73-Capacity!V73</f>
        <v>36.277461963263221</v>
      </c>
      <c r="X70" s="19">
        <f>Capacity!X73-Capacity!W73</f>
        <v>37.488559618658684</v>
      </c>
      <c r="Y70" s="19">
        <f>Capacity!Y73-Capacity!X73</f>
        <v>34.93564630539862</v>
      </c>
      <c r="Z70" s="19">
        <f>Capacity!Z73-Capacity!Y73</f>
        <v>29.557051237266705</v>
      </c>
      <c r="AA70" s="19">
        <f>Capacity!AA73-Capacity!Z73</f>
        <v>23.029265568729784</v>
      </c>
      <c r="AB70" s="19">
        <f>Capacity!AB73-Capacity!AA73</f>
        <v>16.818093749465675</v>
      </c>
      <c r="AC70" s="19">
        <f>Capacity!AC73-Capacity!AB73</f>
        <v>11.710040703270295</v>
      </c>
      <c r="AD70" s="19">
        <f>Capacity!AD73-Capacity!AC73</f>
        <v>7.8852020346731138</v>
      </c>
      <c r="AE70" s="19">
        <f>Capacity!AE73-Capacity!AD73</f>
        <v>5.1907702806678913</v>
      </c>
      <c r="AF70" s="19">
        <f>Capacity!AF73-Capacity!AE73</f>
        <v>3.3662875151852631</v>
      </c>
      <c r="AG70" s="22"/>
      <c r="AH70" s="22"/>
      <c r="AI70" s="22"/>
      <c r="AJ70" s="22"/>
      <c r="AK70" s="22"/>
      <c r="AL70" s="22"/>
      <c r="AM70" s="22"/>
      <c r="AN70" s="22"/>
      <c r="AO70" s="22"/>
      <c r="AP70" s="22"/>
    </row>
    <row r="71" spans="1:42" x14ac:dyDescent="0.55000000000000004">
      <c r="A71" t="s">
        <v>46</v>
      </c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>
        <v>0.01</v>
      </c>
      <c r="M71" s="19">
        <v>0.01</v>
      </c>
      <c r="N71" s="19">
        <v>0.01</v>
      </c>
      <c r="O71" s="19">
        <f>Capacity!O74-Capacity!N74</f>
        <v>0.99</v>
      </c>
      <c r="P71" s="19">
        <f>Capacity!P74-Capacity!O74</f>
        <v>0.56578331893986</v>
      </c>
      <c r="Q71" s="19">
        <f>Capacity!Q74-Capacity!P74</f>
        <v>0.86998154108872461</v>
      </c>
      <c r="R71" s="19">
        <f>Capacity!R74-Capacity!Q74</f>
        <v>1.315918961345155</v>
      </c>
      <c r="S71" s="19">
        <f>Capacity!S74-Capacity!R74</f>
        <v>1.9417451517962645</v>
      </c>
      <c r="T71" s="19">
        <f>Capacity!T74-Capacity!S74</f>
        <v>2.7629684194151469</v>
      </c>
      <c r="U71" s="19">
        <f>Capacity!U74-Capacity!T74</f>
        <v>3.7348689974243321</v>
      </c>
      <c r="V71" s="19">
        <f>Capacity!V74-Capacity!U74</f>
        <v>4.713201885038858</v>
      </c>
      <c r="W71" s="19">
        <f>Capacity!W74-Capacity!V74</f>
        <v>5.457633696135666</v>
      </c>
      <c r="X71" s="19">
        <f>Capacity!X74-Capacity!W74</f>
        <v>5.7243186732791358</v>
      </c>
      <c r="Y71" s="19">
        <f>Capacity!Y74-Capacity!X74</f>
        <v>5.4135201445147878</v>
      </c>
      <c r="Z71" s="19">
        <f>Capacity!Z74-Capacity!Y74</f>
        <v>4.640850745880698</v>
      </c>
      <c r="AA71" s="19">
        <f>Capacity!AA74-Capacity!Z74</f>
        <v>3.6552146436000896</v>
      </c>
      <c r="AB71" s="19">
        <f>Capacity!AB74-Capacity!AA74</f>
        <v>2.6914432623540776</v>
      </c>
      <c r="AC71" s="19">
        <f>Capacity!AC74-Capacity!AB74</f>
        <v>1.8851070678219841</v>
      </c>
      <c r="AD71" s="19">
        <f>Capacity!AD74-Capacity!AC74</f>
        <v>1.2745581640993535</v>
      </c>
      <c r="AE71" s="19">
        <f>Capacity!AE74-Capacity!AD74</f>
        <v>0.84132021577232763</v>
      </c>
      <c r="AF71" s="19">
        <f>Capacity!AF74-Capacity!AE74</f>
        <v>0.54658233102553311</v>
      </c>
      <c r="AG71" s="22"/>
      <c r="AH71" s="22"/>
      <c r="AI71" s="22"/>
      <c r="AJ71" s="22"/>
      <c r="AK71" s="22"/>
      <c r="AL71" s="22"/>
      <c r="AM71" s="22"/>
      <c r="AN71" s="22"/>
      <c r="AO71" s="22"/>
      <c r="AP71" s="22"/>
    </row>
    <row r="72" spans="1:42" x14ac:dyDescent="0.55000000000000004">
      <c r="A72" t="s">
        <v>23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19">
        <v>0.01</v>
      </c>
      <c r="M72" s="19">
        <v>0.01</v>
      </c>
      <c r="N72" s="19">
        <v>0.01</v>
      </c>
      <c r="O72" s="19">
        <f>Capacity!O75-Capacity!N75</f>
        <v>8.4845678067514427</v>
      </c>
      <c r="P72" s="19">
        <f>Capacity!P75-Capacity!O75</f>
        <v>0.24499773642249068</v>
      </c>
      <c r="Q72" s="19">
        <f>Capacity!Q75-Capacity!P75</f>
        <v>-0.37386370626576593</v>
      </c>
      <c r="R72" s="19">
        <f>Capacity!R75-Capacity!Q75</f>
        <v>-1.2798207249644236</v>
      </c>
      <c r="S72" s="19">
        <f>Capacity!S75-Capacity!R75</f>
        <v>-2.5485532965387421</v>
      </c>
      <c r="T72" s="19">
        <f>Capacity!T75-Capacity!S75</f>
        <v>-4.2081456236701769</v>
      </c>
      <c r="U72" s="19">
        <f>Capacity!U75-Capacity!T75</f>
        <v>-6.1629876359482978</v>
      </c>
      <c r="V72" s="19">
        <f>Capacity!V75-Capacity!U75</f>
        <v>-8.1165722967662717</v>
      </c>
      <c r="W72" s="19">
        <f>Capacity!W75-Capacity!V75</f>
        <v>-9.5837289856997643</v>
      </c>
      <c r="X72" s="19">
        <f>Capacity!X75-Capacity!W75</f>
        <v>-10.081834378373252</v>
      </c>
      <c r="Y72" s="19">
        <f>Capacity!Y75-Capacity!X75</f>
        <v>-9.4247874970674985</v>
      </c>
      <c r="Z72" s="19">
        <f>Capacity!Z75-Capacity!Y75</f>
        <v>-7.8557909844496017</v>
      </c>
      <c r="AA72" s="19">
        <f>Capacity!AA75-Capacity!Z75</f>
        <v>-5.8757395530223402</v>
      </c>
      <c r="AB72" s="19">
        <f>Capacity!AB75-Capacity!AA75</f>
        <v>-3.9500849191129639</v>
      </c>
      <c r="AC72" s="19">
        <f>Capacity!AC75-Capacity!AB75</f>
        <v>-2.3441187341790979</v>
      </c>
      <c r="AD72" s="19">
        <f>Capacity!AD75-Capacity!AC75</f>
        <v>-1.1304813186726328</v>
      </c>
      <c r="AE72" s="19">
        <f>Capacity!AE75-Capacity!AD75</f>
        <v>-0.27035385932818468</v>
      </c>
      <c r="AF72" s="19">
        <f>Capacity!AF75-Capacity!AE75</f>
        <v>0.31435265302624771</v>
      </c>
      <c r="AG72" s="20"/>
      <c r="AH72" s="20"/>
      <c r="AI72" s="20"/>
      <c r="AJ72" s="20"/>
      <c r="AK72" s="20"/>
      <c r="AL72" s="20"/>
      <c r="AM72" s="20"/>
      <c r="AN72" s="20"/>
      <c r="AO72" s="20"/>
      <c r="AP72" s="20"/>
    </row>
    <row r="73" spans="1:42" x14ac:dyDescent="0.55000000000000004">
      <c r="A73" t="s">
        <v>56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19"/>
      <c r="M73" s="19"/>
      <c r="N73" s="19"/>
      <c r="O73" s="19">
        <f>Capacity!O76-Capacity!N76</f>
        <v>0</v>
      </c>
      <c r="P73" s="19">
        <f>Capacity!P76-Capacity!O76</f>
        <v>0</v>
      </c>
      <c r="Q73" s="19">
        <f>Capacity!Q76-Capacity!P76</f>
        <v>0</v>
      </c>
      <c r="R73" s="19">
        <f>Capacity!R76-Capacity!Q76</f>
        <v>0</v>
      </c>
      <c r="S73" s="19">
        <f>Capacity!S76-Capacity!R76</f>
        <v>0</v>
      </c>
      <c r="T73" s="19">
        <f>Capacity!T76-Capacity!S76</f>
        <v>0</v>
      </c>
      <c r="U73" s="19">
        <f>Capacity!U76-Capacity!T76</f>
        <v>0</v>
      </c>
      <c r="V73" s="19">
        <f>Capacity!V76-Capacity!U76</f>
        <v>0</v>
      </c>
      <c r="W73" s="19">
        <f>Capacity!W76-Capacity!V76</f>
        <v>0</v>
      </c>
      <c r="X73" s="19">
        <f>Capacity!X76-Capacity!W76</f>
        <v>0</v>
      </c>
      <c r="Y73" s="19">
        <f>Capacity!Y76-Capacity!X76</f>
        <v>0</v>
      </c>
      <c r="Z73" s="19">
        <f>Capacity!Z76-Capacity!Y76</f>
        <v>0</v>
      </c>
      <c r="AA73" s="19">
        <f>Capacity!AA76-Capacity!Z76</f>
        <v>0</v>
      </c>
      <c r="AB73" s="19">
        <f>Capacity!AB76-Capacity!AA76</f>
        <v>0</v>
      </c>
      <c r="AC73" s="19">
        <f>Capacity!AC76-Capacity!AB76</f>
        <v>0</v>
      </c>
      <c r="AD73" s="19">
        <f>Capacity!AD76-Capacity!AC76</f>
        <v>0</v>
      </c>
      <c r="AE73" s="19">
        <f>Capacity!AE76-Capacity!AD76</f>
        <v>0</v>
      </c>
      <c r="AF73" s="19">
        <f>Capacity!AF76-Capacity!AE76</f>
        <v>0</v>
      </c>
      <c r="AG73" s="20"/>
      <c r="AH73" s="20"/>
      <c r="AI73" s="20"/>
      <c r="AJ73" s="20"/>
      <c r="AK73" s="20"/>
      <c r="AL73" s="20"/>
      <c r="AM73" s="20"/>
      <c r="AN73" s="20"/>
      <c r="AO73" s="20"/>
      <c r="AP73" s="20"/>
    </row>
    <row r="74" spans="1:42" x14ac:dyDescent="0.55000000000000004">
      <c r="A74" t="s">
        <v>51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19"/>
      <c r="M74" s="19"/>
      <c r="N74" s="19"/>
      <c r="O74" s="19">
        <f>Capacity!O77-Capacity!N77</f>
        <v>1</v>
      </c>
      <c r="P74" s="19">
        <f>Capacity!P77-Capacity!O77</f>
        <v>0.79748963337213774</v>
      </c>
      <c r="Q74" s="19">
        <f>Capacity!Q77-Capacity!P77</f>
        <v>1.3990225877324283</v>
      </c>
      <c r="R74" s="19">
        <f>Capacity!R77-Capacity!Q77</f>
        <v>2.3835156808660551</v>
      </c>
      <c r="S74" s="19">
        <f>Capacity!S77-Capacity!R77</f>
        <v>3.8652817372725101</v>
      </c>
      <c r="T74" s="19">
        <f>Capacity!T77-Capacity!S77</f>
        <v>5.7930292818386384</v>
      </c>
      <c r="U74" s="19">
        <f>Capacity!U77-Capacity!T77</f>
        <v>7.7316885004434397</v>
      </c>
      <c r="V74" s="19">
        <f>Capacity!V77-Capacity!U77</f>
        <v>8.8646186320116058</v>
      </c>
      <c r="W74" s="19">
        <f>Capacity!W77-Capacity!V77</f>
        <v>8.5542974287273594</v>
      </c>
      <c r="X74" s="19">
        <f>Capacity!X77-Capacity!W77</f>
        <v>6.9865237131004534</v>
      </c>
      <c r="Y74" s="19">
        <f>Capacity!Y77-Capacity!X77</f>
        <v>4.9693001508416899</v>
      </c>
      <c r="Z74" s="19">
        <f>Capacity!Z77-Capacity!Y77</f>
        <v>3.1973288055419218</v>
      </c>
      <c r="AA74" s="19">
        <f>Capacity!AA77-Capacity!Z77</f>
        <v>1.9264950076196143</v>
      </c>
      <c r="AB74" s="19">
        <f>Capacity!AB77-Capacity!AA77</f>
        <v>1.1151833648608971</v>
      </c>
      <c r="AC74" s="19">
        <f>Capacity!AC77-Capacity!AB77</f>
        <v>0.63061793859771598</v>
      </c>
      <c r="AD74" s="19">
        <f>Capacity!AD77-Capacity!AC77</f>
        <v>0.35189477075120124</v>
      </c>
      <c r="AE74" s="19">
        <f>Capacity!AE77-Capacity!AD77</f>
        <v>0.19490730478356255</v>
      </c>
      <c r="AF74" s="19">
        <f>Capacity!AF77-Capacity!AE77</f>
        <v>0.10751046982152701</v>
      </c>
      <c r="AG74" s="20"/>
      <c r="AH74" s="20"/>
      <c r="AI74" s="20"/>
      <c r="AJ74" s="20"/>
      <c r="AK74" s="20"/>
      <c r="AL74" s="20"/>
      <c r="AM74" s="20"/>
      <c r="AN74" s="20"/>
      <c r="AO74" s="20"/>
      <c r="AP74" s="20"/>
    </row>
    <row r="75" spans="1:42" x14ac:dyDescent="0.55000000000000004">
      <c r="A75" t="s">
        <v>54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19"/>
      <c r="M75" s="19"/>
      <c r="N75" s="19"/>
      <c r="O75" s="19">
        <f>Capacity!O78-Capacity!N78</f>
        <v>0</v>
      </c>
      <c r="P75" s="19">
        <f>Capacity!P78-Capacity!O78</f>
        <v>0</v>
      </c>
      <c r="Q75" s="19">
        <f>Capacity!Q78-Capacity!P78</f>
        <v>0</v>
      </c>
      <c r="R75" s="19">
        <f>Capacity!R78-Capacity!Q78</f>
        <v>0</v>
      </c>
      <c r="S75" s="19">
        <f>Capacity!S78-Capacity!R78</f>
        <v>0</v>
      </c>
      <c r="T75" s="19">
        <f>Capacity!T78-Capacity!S78</f>
        <v>0</v>
      </c>
      <c r="U75" s="19">
        <f>Capacity!U78-Capacity!T78</f>
        <v>0</v>
      </c>
      <c r="V75" s="19">
        <f>Capacity!V78-Capacity!U78</f>
        <v>0</v>
      </c>
      <c r="W75" s="19">
        <f>Capacity!W78-Capacity!V78</f>
        <v>0</v>
      </c>
      <c r="X75" s="19">
        <f>Capacity!X78-Capacity!W78</f>
        <v>0</v>
      </c>
      <c r="Y75" s="19">
        <f>Capacity!Y78-Capacity!X78</f>
        <v>0</v>
      </c>
      <c r="Z75" s="19">
        <f>Capacity!Z78-Capacity!Y78</f>
        <v>0</v>
      </c>
      <c r="AA75" s="19">
        <f>Capacity!AA78-Capacity!Z78</f>
        <v>0</v>
      </c>
      <c r="AB75" s="19">
        <f>Capacity!AB78-Capacity!AA78</f>
        <v>0</v>
      </c>
      <c r="AC75" s="19">
        <f>Capacity!AC78-Capacity!AB78</f>
        <v>0</v>
      </c>
      <c r="AD75" s="19">
        <f>Capacity!AD78-Capacity!AC78</f>
        <v>0</v>
      </c>
      <c r="AE75" s="19">
        <f>Capacity!AE78-Capacity!AD78</f>
        <v>0</v>
      </c>
      <c r="AF75" s="19">
        <f>Capacity!AF78-Capacity!AE78</f>
        <v>0</v>
      </c>
      <c r="AG75" s="20"/>
      <c r="AH75" s="20"/>
      <c r="AI75" s="20"/>
      <c r="AJ75" s="20"/>
      <c r="AK75" s="20"/>
      <c r="AL75" s="20"/>
      <c r="AM75" s="20"/>
      <c r="AN75" s="20"/>
      <c r="AO75" s="20"/>
      <c r="AP75" s="20"/>
    </row>
    <row r="76" spans="1:42" x14ac:dyDescent="0.55000000000000004">
      <c r="A76" t="s">
        <v>55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19"/>
      <c r="M76" s="19"/>
      <c r="N76" s="19"/>
      <c r="O76" s="19">
        <f>Capacity!O79-Capacity!N79</f>
        <v>0</v>
      </c>
      <c r="P76" s="19">
        <f>Capacity!P79-Capacity!O79</f>
        <v>0</v>
      </c>
      <c r="Q76" s="19">
        <f>Capacity!Q79-Capacity!P79</f>
        <v>0</v>
      </c>
      <c r="R76" s="19">
        <f>Capacity!R79-Capacity!Q79</f>
        <v>0</v>
      </c>
      <c r="S76" s="19">
        <f>Capacity!S79-Capacity!R79</f>
        <v>0</v>
      </c>
      <c r="T76" s="19">
        <f>Capacity!T79-Capacity!S79</f>
        <v>0</v>
      </c>
      <c r="U76" s="19">
        <f>Capacity!U79-Capacity!T79</f>
        <v>0</v>
      </c>
      <c r="V76" s="19">
        <f>Capacity!V79-Capacity!U79</f>
        <v>0</v>
      </c>
      <c r="W76" s="19">
        <f>Capacity!W79-Capacity!V79</f>
        <v>0</v>
      </c>
      <c r="X76" s="19">
        <f>Capacity!X79-Capacity!W79</f>
        <v>0</v>
      </c>
      <c r="Y76" s="19">
        <f>Capacity!Y79-Capacity!X79</f>
        <v>0</v>
      </c>
      <c r="Z76" s="19">
        <f>Capacity!Z79-Capacity!Y79</f>
        <v>0</v>
      </c>
      <c r="AA76" s="19">
        <f>Capacity!AA79-Capacity!Z79</f>
        <v>0</v>
      </c>
      <c r="AB76" s="19">
        <f>Capacity!AB79-Capacity!AA79</f>
        <v>0</v>
      </c>
      <c r="AC76" s="19">
        <f>Capacity!AC79-Capacity!AB79</f>
        <v>0</v>
      </c>
      <c r="AD76" s="19">
        <f>Capacity!AD79-Capacity!AC79</f>
        <v>0</v>
      </c>
      <c r="AE76" s="19">
        <f>Capacity!AE79-Capacity!AD79</f>
        <v>0</v>
      </c>
      <c r="AF76" s="19">
        <f>Capacity!AF79-Capacity!AE79</f>
        <v>0</v>
      </c>
      <c r="AG76" s="20"/>
      <c r="AH76" s="20"/>
      <c r="AI76" s="20"/>
      <c r="AJ76" s="20"/>
      <c r="AK76" s="20"/>
      <c r="AL76" s="20"/>
      <c r="AM76" s="20"/>
      <c r="AN76" s="20"/>
      <c r="AO76" s="20"/>
      <c r="AP76" s="20"/>
    </row>
    <row r="77" spans="1:42" x14ac:dyDescent="0.55000000000000004">
      <c r="A77" t="s">
        <v>47</v>
      </c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19"/>
      <c r="M77" s="19"/>
      <c r="N77" s="19"/>
      <c r="O77" s="19">
        <f>Capacity!O80-Capacity!N80</f>
        <v>0</v>
      </c>
      <c r="P77" s="19">
        <f>Capacity!P80-Capacity!O80</f>
        <v>0</v>
      </c>
      <c r="Q77" s="19">
        <f>Capacity!Q80-Capacity!P80</f>
        <v>0</v>
      </c>
      <c r="R77" s="19">
        <f>Capacity!R80-Capacity!Q80</f>
        <v>0</v>
      </c>
      <c r="S77" s="19">
        <f>Capacity!S80-Capacity!R80</f>
        <v>0</v>
      </c>
      <c r="T77" s="19">
        <f>Capacity!T80-Capacity!S80</f>
        <v>0</v>
      </c>
      <c r="U77" s="19">
        <f>Capacity!U80-Capacity!T80</f>
        <v>0</v>
      </c>
      <c r="V77" s="19">
        <f>Capacity!V80-Capacity!U80</f>
        <v>0</v>
      </c>
      <c r="W77" s="19">
        <f>Capacity!W80-Capacity!V80</f>
        <v>0</v>
      </c>
      <c r="X77" s="19">
        <f>Capacity!X80-Capacity!W80</f>
        <v>0</v>
      </c>
      <c r="Y77" s="19">
        <f>Capacity!Y80-Capacity!X80</f>
        <v>0</v>
      </c>
      <c r="Z77" s="19">
        <f>Capacity!Z80-Capacity!Y80</f>
        <v>0</v>
      </c>
      <c r="AA77" s="19">
        <f>Capacity!AA80-Capacity!Z80</f>
        <v>0</v>
      </c>
      <c r="AB77" s="19">
        <f>Capacity!AB80-Capacity!AA80</f>
        <v>0</v>
      </c>
      <c r="AC77" s="19">
        <f>Capacity!AC80-Capacity!AB80</f>
        <v>0</v>
      </c>
      <c r="AD77" s="19">
        <f>Capacity!AD80-Capacity!AC80</f>
        <v>0</v>
      </c>
      <c r="AE77" s="19">
        <f>Capacity!AE80-Capacity!AD80</f>
        <v>0</v>
      </c>
      <c r="AF77" s="19">
        <f>Capacity!AF80-Capacity!AE80</f>
        <v>0</v>
      </c>
      <c r="AG77" s="20"/>
      <c r="AH77" s="20"/>
      <c r="AI77" s="20"/>
      <c r="AJ77" s="20"/>
      <c r="AK77" s="20"/>
      <c r="AL77" s="20"/>
      <c r="AM77" s="20"/>
      <c r="AN77" s="20"/>
      <c r="AO77" s="20"/>
      <c r="AP77" s="20"/>
    </row>
    <row r="79" spans="1:42" x14ac:dyDescent="0.55000000000000004">
      <c r="A79" s="12" t="s">
        <v>33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2020</v>
      </c>
      <c r="M79" s="12">
        <v>2021</v>
      </c>
      <c r="N79" s="12">
        <v>2022</v>
      </c>
      <c r="O79" s="12">
        <v>2023</v>
      </c>
      <c r="P79" s="12">
        <v>2024</v>
      </c>
      <c r="Q79" s="12">
        <v>2025</v>
      </c>
      <c r="R79" s="12">
        <v>2026</v>
      </c>
      <c r="S79" s="12">
        <v>2027</v>
      </c>
      <c r="T79" s="12">
        <v>2028</v>
      </c>
      <c r="U79" s="12">
        <v>2029</v>
      </c>
      <c r="V79" s="12">
        <v>2030</v>
      </c>
      <c r="W79" s="12">
        <v>2031</v>
      </c>
      <c r="X79" s="12">
        <v>2032</v>
      </c>
      <c r="Y79" s="12">
        <v>2033</v>
      </c>
      <c r="Z79" s="12">
        <v>2034</v>
      </c>
      <c r="AA79" s="12">
        <v>2035</v>
      </c>
      <c r="AB79" s="12">
        <v>2036</v>
      </c>
      <c r="AC79" s="12">
        <v>2037</v>
      </c>
      <c r="AD79" s="12">
        <v>2038</v>
      </c>
      <c r="AE79" s="12">
        <v>2039</v>
      </c>
      <c r="AF79" s="12">
        <v>2040</v>
      </c>
    </row>
    <row r="80" spans="1:42" x14ac:dyDescent="0.55000000000000004">
      <c r="A80" t="s">
        <v>25</v>
      </c>
      <c r="L80" s="14">
        <f>M69*'Background Information'!J25</f>
        <v>0.16200000000000003</v>
      </c>
      <c r="M80" s="14">
        <f>N69*'Background Information'!K25</f>
        <v>0.15720000000000001</v>
      </c>
      <c r="N80" s="14">
        <f>O69*'Background Information'!L25</f>
        <v>0</v>
      </c>
      <c r="O80" s="14">
        <f>P69*'Background Information'!M25</f>
        <v>18.421086101263882</v>
      </c>
      <c r="P80" s="14">
        <f>Q69*'Background Information'!N25</f>
        <v>27.471269444176411</v>
      </c>
      <c r="Q80" s="14">
        <f>R69*'Background Information'!O25</f>
        <v>40.305821852649814</v>
      </c>
      <c r="R80" s="14">
        <f>S69*'Background Information'!P25</f>
        <v>58.766547779302172</v>
      </c>
      <c r="S80" s="14">
        <f>T69*'Background Information'!Q25</f>
        <v>82.806367752167517</v>
      </c>
      <c r="T80" s="14">
        <f>U69*'Background Information'!R25</f>
        <v>111.15570251555231</v>
      </c>
      <c r="U80" s="14">
        <f>V69*'Background Information'!S25</f>
        <v>139.73203526700223</v>
      </c>
      <c r="V80" s="14">
        <f>W69*'Background Information'!T25</f>
        <v>161.62779820029436</v>
      </c>
      <c r="W80" s="14">
        <f>X69*'Background Information'!U25</f>
        <v>169.61177672827202</v>
      </c>
      <c r="X80" s="14">
        <f>Y69*'Background Information'!V25</f>
        <v>160.44183299683672</v>
      </c>
      <c r="Y80" s="14">
        <f>Z69*'Background Information'!W25</f>
        <v>137.27916229265878</v>
      </c>
      <c r="Z80" s="14">
        <f>AA69*'Background Information'!X25</f>
        <v>107.54526517173875</v>
      </c>
      <c r="AA80" s="14">
        <f>AB69*'Background Information'!Y25</f>
        <v>78.459986527502068</v>
      </c>
      <c r="AB80" s="14">
        <f>AC69*'Background Information'!Z25</f>
        <v>54.83410687992226</v>
      </c>
      <c r="AC80" s="14">
        <f>AD69*'Background Information'!AA25</f>
        <v>36.89410208358742</v>
      </c>
      <c r="AD80" s="14">
        <f>AE69*'Background Information'!AB25</f>
        <v>24.185788624130414</v>
      </c>
      <c r="AE80" s="14">
        <f>AF69*'Background Information'!AC25</f>
        <v>15.58199071953295</v>
      </c>
      <c r="AF80" s="14">
        <f>AG69*'Background Information'!AD25</f>
        <v>0</v>
      </c>
    </row>
    <row r="81" spans="1:42" x14ac:dyDescent="0.55000000000000004">
      <c r="A81" t="s">
        <v>34</v>
      </c>
      <c r="L81" s="14">
        <f>M70*'Background Information'!J26</f>
        <v>8.1000000000000016E-2</v>
      </c>
      <c r="M81" s="14">
        <f>N70*'Background Information'!K26</f>
        <v>7.8600000000000003E-2</v>
      </c>
      <c r="N81" s="14">
        <f>O70*'Background Information'!L26</f>
        <v>0</v>
      </c>
      <c r="O81" s="14">
        <f>P70*'Background Information'!M26</f>
        <v>29.165769368361971</v>
      </c>
      <c r="P81" s="14">
        <f>Q70*'Background Information'!N26</f>
        <v>43.303449268178326</v>
      </c>
      <c r="Q81" s="14">
        <f>R70*'Background Information'!O26</f>
        <v>63.10967530687499</v>
      </c>
      <c r="R81" s="14">
        <f>S70*'Background Information'!P26</f>
        <v>91.098474623896237</v>
      </c>
      <c r="S81" s="14">
        <f>T70*'Background Information'!Q26</f>
        <v>126.52078285362769</v>
      </c>
      <c r="T81" s="14">
        <f>U70*'Background Information'!R26</f>
        <v>166.47289374703334</v>
      </c>
      <c r="U81" s="14">
        <f>V70*'Background Information'!S26</f>
        <v>203.89109211946541</v>
      </c>
      <c r="V81" s="14">
        <f>W70*'Background Information'!T26</f>
        <v>228.54801036855832</v>
      </c>
      <c r="W81" s="14">
        <f>X70*'Background Information'!U26</f>
        <v>231.67929844331064</v>
      </c>
      <c r="X81" s="14">
        <f>Y70*'Background Information'!V26</f>
        <v>211.71001661071566</v>
      </c>
      <c r="Y81" s="14">
        <f>Z70*'Background Information'!W26</f>
        <v>175.56888434936423</v>
      </c>
      <c r="Z81" s="14">
        <f>AA70*'Background Information'!X26</f>
        <v>134.03032561000734</v>
      </c>
      <c r="AA81" s="14">
        <f>AB70*'Background Information'!Y26</f>
        <v>95.863134371954331</v>
      </c>
      <c r="AB81" s="14">
        <f>AC70*'Background Information'!Z26</f>
        <v>66.044629566444456</v>
      </c>
      <c r="AC81" s="14">
        <f>AD70*'Background Information'!AA26</f>
        <v>43.999427353475973</v>
      </c>
      <c r="AD81" s="14">
        <f>AE70*'Background Information'!AB26</f>
        <v>28.653051949286759</v>
      </c>
      <c r="AE81" s="14">
        <f>AF70*'Background Information'!AC26</f>
        <v>18.379929832911532</v>
      </c>
      <c r="AF81" s="14">
        <f>AG70*'Background Information'!AD26</f>
        <v>0</v>
      </c>
    </row>
    <row r="82" spans="1:42" x14ac:dyDescent="0.55000000000000004">
      <c r="A82" t="s">
        <v>46</v>
      </c>
      <c r="L82" s="11">
        <f>SUM(L71:M71)/2*'Background Information'!J27</f>
        <v>8.6400000000000005E-2</v>
      </c>
      <c r="M82" s="11">
        <f>SUM(M71:N71)/2*'Background Information'!K27</f>
        <v>8.3840000000000012E-2</v>
      </c>
      <c r="N82" s="11">
        <f>SUM(N71:O71)/2*'Background Information'!L27</f>
        <v>4.0640000000000001</v>
      </c>
      <c r="O82" s="11">
        <f>SUM(O71:P71)/2*'Background Information'!M27</f>
        <v>6.1235631433472886</v>
      </c>
      <c r="P82" s="11">
        <f>SUM(P71:Q71)/2*'Background Information'!N27</f>
        <v>5.4673925869888498</v>
      </c>
      <c r="Q82" s="11">
        <f>SUM(Q71:R71)/2*'Background Information'!O27</f>
        <v>8.0441138489566768</v>
      </c>
      <c r="R82" s="11">
        <f>SUM(R71:S71)/2*'Background Information'!P27</f>
        <v>11.779713433119372</v>
      </c>
      <c r="S82" s="11">
        <f>SUM(S71:T71)/2*'Background Information'!Q27</f>
        <v>16.711142604942932</v>
      </c>
      <c r="T82" s="11">
        <f>SUM(T71:U71)/2*'Background Information'!R27</f>
        <v>22.664456909936099</v>
      </c>
      <c r="U82" s="11">
        <f>SUM(U71:V71)/2*'Background Information'!S27</f>
        <v>28.926194701553957</v>
      </c>
      <c r="V82" s="11">
        <f>SUM(V71:W71)/2*'Background Information'!T27</f>
        <v>34.174007552746403</v>
      </c>
      <c r="W82" s="11">
        <f>SUM(W71:X71)/2*'Background Information'!U27</f>
        <v>36.855715009591187</v>
      </c>
      <c r="X82" s="11">
        <f>SUM(X71:Y71)/2*'Background Information'!V27</f>
        <v>35.997495059109966</v>
      </c>
      <c r="Y82" s="11">
        <f>SUM(Y71:Z71)/2*'Background Information'!W27</f>
        <v>31.8522469807729</v>
      </c>
      <c r="Z82" s="11">
        <f>SUM(Z71:AA71)/2*'Background Information'!X27</f>
        <v>25.750986968948364</v>
      </c>
      <c r="AA82" s="11">
        <f>SUM(AA71:AB71)/2*'Background Information'!Y27</f>
        <v>19.293840034100668</v>
      </c>
      <c r="AB82" s="11">
        <f>SUM(AB71:AC71)/2*'Background Information'!Z27</f>
        <v>13.766263393169593</v>
      </c>
      <c r="AC82" s="11">
        <f>SUM(AC71:AD71)/2*'Background Information'!AA27</f>
        <v>9.4031637301979014</v>
      </c>
      <c r="AD82" s="11">
        <f>SUM(AD71:AE71)/2*'Background Information'!AB27</f>
        <v>6.2291459503422288</v>
      </c>
      <c r="AE82" s="11">
        <f>SUM(AE71:AF71)/2*'Background Information'!AC27</f>
        <v>4.0415722162753704</v>
      </c>
      <c r="AF82" s="11">
        <f>SUM(AF71:AG71)/2*'Background Information'!AD27</f>
        <v>1.5741571133535355</v>
      </c>
    </row>
    <row r="83" spans="1:42" x14ac:dyDescent="0.55000000000000004">
      <c r="A83" t="s">
        <v>23</v>
      </c>
      <c r="L83" s="11">
        <f>SUM(L72:M72)/2*'Background Information'!J29</f>
        <v>3.5100000000000006E-2</v>
      </c>
      <c r="M83" s="11">
        <f>SUM(M72:N72)/2*'Background Information'!K29</f>
        <v>3.406E-2</v>
      </c>
      <c r="N83" s="11">
        <f>SUM(N72:O72)/2*'Background Information'!L29</f>
        <v>14.024531448946632</v>
      </c>
      <c r="O83" s="11">
        <f>SUM(O72:P72)/2*'Background Information'!M29</f>
        <v>13.958575303535119</v>
      </c>
      <c r="P83" s="11">
        <f>SUM(P72:Q72)/2*'Background Information'!N29</f>
        <v>-0.19935565534754682</v>
      </c>
      <c r="Q83" s="11">
        <f>SUM(Q72:R72)/2*'Background Information'!O29</f>
        <v>-2.4722582246891331</v>
      </c>
      <c r="R83" s="11">
        <f>SUM(R72:S72)/2*'Background Information'!P29</f>
        <v>-5.6238814375881496</v>
      </c>
      <c r="S83" s="11">
        <f>SUM(S72:T72)/2*'Background Information'!Q29</f>
        <v>-9.7499165418614684</v>
      </c>
      <c r="T83" s="11">
        <f>SUM(T72:U72)/2*'Background Information'!R29</f>
        <v>-14.695895828879376</v>
      </c>
      <c r="U83" s="11">
        <f>SUM(U72:V72)/2*'Background Information'!S29</f>
        <v>-19.862867866405963</v>
      </c>
      <c r="V83" s="11">
        <f>SUM(V72:W72)/2*'Background Information'!T29</f>
        <v>-24.160911250566144</v>
      </c>
      <c r="W83" s="11">
        <f>SUM(W72:X72)/2*'Background Information'!U29</f>
        <v>-26.332189344493774</v>
      </c>
      <c r="X83" s="11">
        <f>SUM(X72:Y72)/2*'Background Information'!V29</f>
        <v>-25.612194522453709</v>
      </c>
      <c r="Y83" s="11">
        <f>SUM(Y72:Z72)/2*'Background Information'!W29</f>
        <v>-22.240104505712505</v>
      </c>
      <c r="Z83" s="11">
        <f>SUM(Z72:AA72)/2*'Background Information'!X29</f>
        <v>-17.315460007752119</v>
      </c>
      <c r="AA83" s="11">
        <f>SUM(AA72:AB72)/2*'Background Information'!Y29</f>
        <v>-12.134893223087099</v>
      </c>
      <c r="AB83" s="11">
        <f>SUM(AB72:AC72)/2*'Background Information'!Z29</f>
        <v>-7.6915168643228995</v>
      </c>
      <c r="AC83" s="11">
        <f>SUM(AC72:AD72)/2*'Background Information'!AA29</f>
        <v>-4.2007914638977422</v>
      </c>
      <c r="AD83" s="11">
        <f>SUM(AD72:AE72)/2*'Background Information'!AB29</f>
        <v>-1.6753988728889777</v>
      </c>
      <c r="AE83" s="11">
        <f>SUM(AE72:AF72)/2*'Background Information'!AC29</f>
        <v>5.2050572944808561E-2</v>
      </c>
      <c r="AF83" s="11">
        <f>SUM(AF72:AG72)/2*'Background Information'!AD29</f>
        <v>0.36779260404070985</v>
      </c>
    </row>
    <row r="84" spans="1:42" x14ac:dyDescent="0.55000000000000004">
      <c r="A84" t="s">
        <v>56</v>
      </c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11">
        <f>SUM(L73:M73)/2*'Background Information'!J31</f>
        <v>0</v>
      </c>
      <c r="M84" s="11">
        <f>SUM(M73:N73)/2*'Background Information'!K31</f>
        <v>0</v>
      </c>
      <c r="N84" s="11">
        <f>SUM(N73:O73)/2*'Background Information'!L31</f>
        <v>0</v>
      </c>
      <c r="O84" s="11">
        <f>SUM(O73:P73)/2*'Background Information'!M31</f>
        <v>0</v>
      </c>
      <c r="P84" s="11">
        <f>SUM(P73:Q73)/2*'Background Information'!N31</f>
        <v>0</v>
      </c>
      <c r="Q84" s="11">
        <f>SUM(Q73:R73)/2*'Background Information'!O31</f>
        <v>0</v>
      </c>
      <c r="R84" s="11">
        <f>SUM(R73:S73)/2*'Background Information'!P31</f>
        <v>0</v>
      </c>
      <c r="S84" s="11">
        <f>SUM(S73:T73)/2*'Background Information'!Q31</f>
        <v>0</v>
      </c>
      <c r="T84" s="11">
        <f>SUM(T73:U73)/2*'Background Information'!R31</f>
        <v>0</v>
      </c>
      <c r="U84" s="11">
        <f>SUM(U73:V73)/2*'Background Information'!S31</f>
        <v>0</v>
      </c>
      <c r="V84" s="11">
        <f>SUM(V73:W73)/2*'Background Information'!T31</f>
        <v>0</v>
      </c>
      <c r="W84" s="11">
        <f>SUM(W73:X73)/2*'Background Information'!U31</f>
        <v>0</v>
      </c>
      <c r="X84" s="11">
        <f>SUM(X73:Y73)/2*'Background Information'!V31</f>
        <v>0</v>
      </c>
      <c r="Y84" s="11">
        <f>SUM(Y73:Z73)/2*'Background Information'!W31</f>
        <v>0</v>
      </c>
      <c r="Z84" s="11">
        <f>SUM(Z73:AA73)/2*'Background Information'!X31</f>
        <v>0</v>
      </c>
      <c r="AA84" s="11">
        <f>SUM(AA73:AB73)/2*'Background Information'!Y31</f>
        <v>0</v>
      </c>
      <c r="AB84" s="11">
        <f>SUM(AB73:AC73)/2*'Background Information'!Z31</f>
        <v>0</v>
      </c>
      <c r="AC84" s="11">
        <f>SUM(AC73:AD73)/2*'Background Information'!AA31</f>
        <v>0</v>
      </c>
      <c r="AD84" s="11">
        <f>SUM(AD73:AE73)/2*'Background Information'!AB31</f>
        <v>0</v>
      </c>
      <c r="AE84" s="11">
        <f>SUM(AE73:AF73)/2*'Background Information'!AC31</f>
        <v>0</v>
      </c>
      <c r="AF84" s="11">
        <f>SUM(AF73:AG73)/2*'Background Information'!AD31</f>
        <v>0</v>
      </c>
      <c r="AG84" s="20"/>
      <c r="AH84" s="20"/>
      <c r="AI84" s="20"/>
      <c r="AJ84" s="20"/>
      <c r="AK84" s="20"/>
      <c r="AL84" s="20"/>
      <c r="AM84" s="20"/>
      <c r="AN84" s="20"/>
      <c r="AO84" s="20"/>
      <c r="AP84" s="20"/>
    </row>
    <row r="85" spans="1:42" x14ac:dyDescent="0.55000000000000004">
      <c r="A85" t="s">
        <v>51</v>
      </c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14">
        <f>M74*'Background Information'!J32</f>
        <v>0</v>
      </c>
      <c r="M85" s="14">
        <f>N74*'Background Information'!K32</f>
        <v>0</v>
      </c>
      <c r="N85" s="14">
        <f>O74*'Background Information'!L32</f>
        <v>11.938000000000001</v>
      </c>
      <c r="O85" s="14">
        <f>P74*'Background Information'!M32</f>
        <v>9.2205751410486556</v>
      </c>
      <c r="P85" s="14">
        <f>Q74*'Background Information'!N32</f>
        <v>15.649466666374943</v>
      </c>
      <c r="Q85" s="14">
        <f>R74*'Background Information'!O32</f>
        <v>25.765804510162052</v>
      </c>
      <c r="R85" s="14">
        <f>S74*'Background Information'!P32</f>
        <v>41.057022613308604</v>
      </c>
      <c r="S85" s="14">
        <f>T74*'Background Information'!Q32</f>
        <v>60.444467526704351</v>
      </c>
      <c r="T85" s="14">
        <f>U74*'Background Information'!R32</f>
        <v>79.218880375543478</v>
      </c>
      <c r="U85" s="14">
        <f>V74*'Background Information'!S32</f>
        <v>89.160334200772709</v>
      </c>
      <c r="V85" s="14">
        <f>W74*'Background Information'!T32</f>
        <v>84.430915621539043</v>
      </c>
      <c r="W85" s="14">
        <f>X74*'Background Information'!U32</f>
        <v>67.643522590238589</v>
      </c>
      <c r="X85" s="14">
        <f>Y74*'Background Information'!V32</f>
        <v>47.178535632091005</v>
      </c>
      <c r="Y85" s="14">
        <f>Z74*'Background Information'!W32</f>
        <v>29.754341864373128</v>
      </c>
      <c r="Z85" s="14">
        <f>AA74*'Background Information'!X32</f>
        <v>17.565781479475643</v>
      </c>
      <c r="AA85" s="14">
        <f>AB74*'Background Information'!Y32</f>
        <v>9.9585874482078101</v>
      </c>
      <c r="AB85" s="14">
        <f>AC74*'Background Information'!Z32</f>
        <v>5.5721401054494182</v>
      </c>
      <c r="AC85" s="14">
        <f>AD74*'Background Information'!AA32</f>
        <v>3.0762640859070007</v>
      </c>
      <c r="AD85" s="14">
        <f>AE74*'Background Information'!AB32</f>
        <v>1.685558371768249</v>
      </c>
      <c r="AE85" s="14">
        <f>AF74*'Background Information'!AC32</f>
        <v>0.91964455885334206</v>
      </c>
      <c r="AF85" s="14">
        <f>AG74*'Background Information'!AD32</f>
        <v>0</v>
      </c>
      <c r="AG85" s="20"/>
      <c r="AH85" s="20"/>
      <c r="AI85" s="20"/>
      <c r="AJ85" s="20"/>
      <c r="AK85" s="20"/>
      <c r="AL85" s="20"/>
      <c r="AM85" s="20"/>
      <c r="AN85" s="20"/>
      <c r="AO85" s="20"/>
      <c r="AP85" s="20"/>
    </row>
    <row r="86" spans="1:42" x14ac:dyDescent="0.55000000000000004">
      <c r="A86" t="s">
        <v>54</v>
      </c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14">
        <f>M75*'Background Information'!J33</f>
        <v>0</v>
      </c>
      <c r="M86" s="14">
        <f>N75*'Background Information'!K33</f>
        <v>0</v>
      </c>
      <c r="N86" s="14">
        <f>O75*'Background Information'!L33</f>
        <v>0</v>
      </c>
      <c r="O86" s="14">
        <f>P75*'Background Information'!M33</f>
        <v>0</v>
      </c>
      <c r="P86" s="14">
        <f>Q75*'Background Information'!N33</f>
        <v>0</v>
      </c>
      <c r="Q86" s="14">
        <f>R75*'Background Information'!O33</f>
        <v>0</v>
      </c>
      <c r="R86" s="14">
        <f>S75*'Background Information'!P33</f>
        <v>0</v>
      </c>
      <c r="S86" s="14">
        <f>T75*'Background Information'!Q33</f>
        <v>0</v>
      </c>
      <c r="T86" s="14">
        <f>U75*'Background Information'!R33</f>
        <v>0</v>
      </c>
      <c r="U86" s="14">
        <f>V75*'Background Information'!S33</f>
        <v>0</v>
      </c>
      <c r="V86" s="14">
        <f>W75*'Background Information'!T33</f>
        <v>0</v>
      </c>
      <c r="W86" s="14">
        <f>X75*'Background Information'!U33</f>
        <v>0</v>
      </c>
      <c r="X86" s="14">
        <f>Y75*'Background Information'!V33</f>
        <v>0</v>
      </c>
      <c r="Y86" s="14">
        <f>Z75*'Background Information'!W33</f>
        <v>0</v>
      </c>
      <c r="Z86" s="14">
        <f>AA75*'Background Information'!X33</f>
        <v>0</v>
      </c>
      <c r="AA86" s="14">
        <f>AB75*'Background Information'!Y33</f>
        <v>0</v>
      </c>
      <c r="AB86" s="14">
        <f>AC75*'Background Information'!Z33</f>
        <v>0</v>
      </c>
      <c r="AC86" s="14">
        <f>AD75*'Background Information'!AA33</f>
        <v>0</v>
      </c>
      <c r="AD86" s="14">
        <f>AE75*'Background Information'!AB33</f>
        <v>0</v>
      </c>
      <c r="AE86" s="14">
        <f>AF75*'Background Information'!AC33</f>
        <v>0</v>
      </c>
      <c r="AF86" s="14">
        <f>AG75*'Background Information'!AD33</f>
        <v>0</v>
      </c>
      <c r="AG86" s="20"/>
      <c r="AH86" s="20"/>
      <c r="AI86" s="20"/>
      <c r="AJ86" s="20"/>
      <c r="AK86" s="20"/>
      <c r="AL86" s="20"/>
      <c r="AM86" s="20"/>
      <c r="AN86" s="20"/>
      <c r="AO86" s="20"/>
      <c r="AP86" s="20"/>
    </row>
    <row r="87" spans="1:42" x14ac:dyDescent="0.55000000000000004">
      <c r="A87" t="s">
        <v>55</v>
      </c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14">
        <f>M76*'Background Information'!J34</f>
        <v>0</v>
      </c>
      <c r="M87" s="14">
        <f>N76*'Background Information'!K34</f>
        <v>0</v>
      </c>
      <c r="N87" s="14">
        <f>O76*'Background Information'!L34</f>
        <v>0</v>
      </c>
      <c r="O87" s="14">
        <f>P76*'Background Information'!M34</f>
        <v>0</v>
      </c>
      <c r="P87" s="14">
        <f>Q76*'Background Information'!N34</f>
        <v>0</v>
      </c>
      <c r="Q87" s="14">
        <f>R76*'Background Information'!O34</f>
        <v>0</v>
      </c>
      <c r="R87" s="14">
        <f>S76*'Background Information'!P34</f>
        <v>0</v>
      </c>
      <c r="S87" s="14">
        <f>T76*'Background Information'!Q34</f>
        <v>0</v>
      </c>
      <c r="T87" s="14">
        <f>U76*'Background Information'!R34</f>
        <v>0</v>
      </c>
      <c r="U87" s="14">
        <f>V76*'Background Information'!S34</f>
        <v>0</v>
      </c>
      <c r="V87" s="14">
        <f>W76*'Background Information'!T34</f>
        <v>0</v>
      </c>
      <c r="W87" s="14">
        <f>X76*'Background Information'!U34</f>
        <v>0</v>
      </c>
      <c r="X87" s="14">
        <f>Y76*'Background Information'!V34</f>
        <v>0</v>
      </c>
      <c r="Y87" s="14">
        <f>Z76*'Background Information'!W34</f>
        <v>0</v>
      </c>
      <c r="Z87" s="14">
        <f>AA76*'Background Information'!X34</f>
        <v>0</v>
      </c>
      <c r="AA87" s="14">
        <f>AB76*'Background Information'!Y34</f>
        <v>0</v>
      </c>
      <c r="AB87" s="14">
        <f>AC76*'Background Information'!Z34</f>
        <v>0</v>
      </c>
      <c r="AC87" s="14">
        <f>AD76*'Background Information'!AA34</f>
        <v>0</v>
      </c>
      <c r="AD87" s="14">
        <f>AE76*'Background Information'!AB34</f>
        <v>0</v>
      </c>
      <c r="AE87" s="14">
        <f>AF76*'Background Information'!AC34</f>
        <v>0</v>
      </c>
      <c r="AF87" s="14">
        <f>AG76*'Background Information'!AD34</f>
        <v>0</v>
      </c>
      <c r="AG87" s="20"/>
      <c r="AH87" s="20"/>
      <c r="AI87" s="20"/>
      <c r="AJ87" s="20"/>
      <c r="AK87" s="20"/>
      <c r="AL87" s="20"/>
      <c r="AM87" s="20"/>
      <c r="AN87" s="20"/>
      <c r="AO87" s="20"/>
      <c r="AP87" s="20"/>
    </row>
    <row r="88" spans="1:42" x14ac:dyDescent="0.55000000000000004">
      <c r="A88" t="s">
        <v>47</v>
      </c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14">
        <f>M77*'Background Information'!J35</f>
        <v>0</v>
      </c>
      <c r="M88" s="14">
        <f>N77*'Background Information'!K35</f>
        <v>0</v>
      </c>
      <c r="N88" s="14">
        <f>O77*'Background Information'!L35</f>
        <v>0</v>
      </c>
      <c r="O88" s="14">
        <f>P77*'Background Information'!M35</f>
        <v>0</v>
      </c>
      <c r="P88" s="14">
        <f>Q77*'Background Information'!N35</f>
        <v>0</v>
      </c>
      <c r="Q88" s="14">
        <f>R77*'Background Information'!O35</f>
        <v>0</v>
      </c>
      <c r="R88" s="14">
        <f>S77*'Background Information'!P35</f>
        <v>0</v>
      </c>
      <c r="S88" s="14">
        <f>T77*'Background Information'!Q35</f>
        <v>0</v>
      </c>
      <c r="T88" s="14">
        <f>U77*'Background Information'!R35</f>
        <v>0</v>
      </c>
      <c r="U88" s="14">
        <f>V77*'Background Information'!S35</f>
        <v>0</v>
      </c>
      <c r="V88" s="14">
        <f>W77*'Background Information'!T35</f>
        <v>0</v>
      </c>
      <c r="W88" s="14">
        <f>X77*'Background Information'!U35</f>
        <v>0</v>
      </c>
      <c r="X88" s="14">
        <f>Y77*'Background Information'!V35</f>
        <v>0</v>
      </c>
      <c r="Y88" s="14">
        <f>Z77*'Background Information'!W35</f>
        <v>0</v>
      </c>
      <c r="Z88" s="14">
        <f>AA77*'Background Information'!X35</f>
        <v>0</v>
      </c>
      <c r="AA88" s="14">
        <f>AB77*'Background Information'!Y35</f>
        <v>0</v>
      </c>
      <c r="AB88" s="14">
        <f>AC77*'Background Information'!Z35</f>
        <v>0</v>
      </c>
      <c r="AC88" s="14">
        <f>AD77*'Background Information'!AA35</f>
        <v>0</v>
      </c>
      <c r="AD88" s="14">
        <f>AE77*'Background Information'!AB35</f>
        <v>0</v>
      </c>
      <c r="AE88" s="14">
        <f>AF77*'Background Information'!AC35</f>
        <v>0</v>
      </c>
      <c r="AF88" s="14">
        <f>AG77*'Background Information'!AD35</f>
        <v>0</v>
      </c>
      <c r="AG88" s="20"/>
      <c r="AH88" s="20"/>
      <c r="AI88" s="20"/>
      <c r="AJ88" s="20"/>
      <c r="AK88" s="20"/>
      <c r="AL88" s="20"/>
      <c r="AM88" s="20"/>
      <c r="AN88" s="20"/>
      <c r="AO88" s="20"/>
      <c r="AP88" s="20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208CE-B1A6-4F23-B5B0-BC14948796E1}">
  <dimension ref="A1:W118"/>
  <sheetViews>
    <sheetView tabSelected="1" topLeftCell="H1" zoomScale="90" zoomScaleNormal="90" workbookViewId="0">
      <selection activeCell="V5" sqref="V5"/>
    </sheetView>
  </sheetViews>
  <sheetFormatPr defaultRowHeight="14.4" x14ac:dyDescent="0.55000000000000004"/>
  <cols>
    <col min="1" max="1" width="14.7890625" customWidth="1"/>
  </cols>
  <sheetData>
    <row r="1" spans="1:23" s="12" customFormat="1" x14ac:dyDescent="0.55000000000000004">
      <c r="A1" s="12" t="s">
        <v>62</v>
      </c>
    </row>
    <row r="2" spans="1:23" x14ac:dyDescent="0.55000000000000004">
      <c r="A2" s="15" t="s">
        <v>20</v>
      </c>
      <c r="C2" s="4">
        <v>2020</v>
      </c>
      <c r="D2" s="4">
        <v>2021</v>
      </c>
      <c r="E2" s="4">
        <v>2022</v>
      </c>
      <c r="F2" s="4">
        <v>2023</v>
      </c>
      <c r="G2" s="4">
        <v>2024</v>
      </c>
      <c r="H2" s="4">
        <v>2025</v>
      </c>
      <c r="I2" s="4">
        <v>2026</v>
      </c>
      <c r="J2" s="4">
        <v>2027</v>
      </c>
      <c r="K2" s="4">
        <v>2028</v>
      </c>
      <c r="L2" s="4">
        <v>2029</v>
      </c>
      <c r="M2" s="4">
        <v>2030</v>
      </c>
      <c r="N2" s="4">
        <v>2031</v>
      </c>
      <c r="O2" s="4">
        <v>2032</v>
      </c>
      <c r="P2" s="4">
        <v>2033</v>
      </c>
      <c r="Q2" s="4">
        <v>2034</v>
      </c>
      <c r="R2" s="4">
        <v>2035</v>
      </c>
      <c r="S2" s="4">
        <v>2036</v>
      </c>
      <c r="T2" s="4">
        <v>2037</v>
      </c>
      <c r="U2" s="4">
        <v>2038</v>
      </c>
      <c r="V2" s="4">
        <v>2039</v>
      </c>
      <c r="W2" s="4">
        <v>2040</v>
      </c>
    </row>
    <row r="3" spans="1:23" x14ac:dyDescent="0.55000000000000004">
      <c r="A3" t="s">
        <v>25</v>
      </c>
      <c r="C3" s="14">
        <f>'Capacity added'!L20</f>
        <v>0.16200000000000003</v>
      </c>
      <c r="D3" s="14">
        <f>'Capacity added'!M20</f>
        <v>0.15720000000000001</v>
      </c>
      <c r="E3" s="14">
        <f>'Capacity added'!N20</f>
        <v>0</v>
      </c>
      <c r="F3" s="14">
        <f>'Capacity added'!O20</f>
        <v>17.929101352786681</v>
      </c>
      <c r="G3" s="14">
        <f>'Capacity added'!P20</f>
        <v>26.495017191663095</v>
      </c>
      <c r="H3" s="14">
        <f>'Capacity added'!Q20</f>
        <v>38.554405642406891</v>
      </c>
      <c r="I3" s="14">
        <f>'Capacity added'!R20</f>
        <v>55.834651986126687</v>
      </c>
      <c r="J3" s="14">
        <f>'Capacity added'!S20</f>
        <v>78.333090155052844</v>
      </c>
      <c r="K3" s="14">
        <f>'Capacity added'!T20</f>
        <v>105.06930861615119</v>
      </c>
      <c r="L3" s="14">
        <f>'Capacity added'!U20</f>
        <v>132.62121556021376</v>
      </c>
      <c r="M3" s="14">
        <f>'Capacity added'!V20</f>
        <v>154.92863832171244</v>
      </c>
      <c r="N3" s="14">
        <f>'Capacity added'!W20</f>
        <v>165.17128332236635</v>
      </c>
      <c r="O3" s="14">
        <f>'Capacity added'!X20</f>
        <v>159.49433557119499</v>
      </c>
      <c r="P3" s="14">
        <f>'Capacity added'!Y20</f>
        <v>139.69461546159124</v>
      </c>
      <c r="Q3" s="14">
        <f>'Capacity added'!Z20</f>
        <v>112.08134046272249</v>
      </c>
      <c r="R3" s="14">
        <f>'Capacity added'!AA20</f>
        <v>83.641793426960888</v>
      </c>
      <c r="S3" s="14">
        <f>'Capacity added'!AB20</f>
        <v>59.666473361969636</v>
      </c>
      <c r="T3" s="14">
        <f>'Capacity added'!AC20</f>
        <v>40.881548555839444</v>
      </c>
      <c r="U3" s="14">
        <f>'Capacity added'!AD20</f>
        <v>27.233749769124973</v>
      </c>
      <c r="V3" s="14">
        <f>'Capacity added'!AE20</f>
        <v>17.799418474816129</v>
      </c>
      <c r="W3" s="14">
        <f>'Capacity added'!AF20</f>
        <v>0</v>
      </c>
    </row>
    <row r="4" spans="1:23" x14ac:dyDescent="0.55000000000000004">
      <c r="A4" t="s">
        <v>34</v>
      </c>
      <c r="C4" s="14">
        <f>'Capacity added'!L21</f>
        <v>8.1000000000000016E-2</v>
      </c>
      <c r="D4" s="14">
        <f>'Capacity added'!M21</f>
        <v>7.8600000000000003E-2</v>
      </c>
      <c r="E4" s="14">
        <f>'Capacity added'!N21</f>
        <v>0</v>
      </c>
      <c r="F4" s="14">
        <f>'Capacity added'!O21</f>
        <v>27.873564972352487</v>
      </c>
      <c r="G4" s="14">
        <f>'Capacity added'!P21</f>
        <v>40.356992063984137</v>
      </c>
      <c r="H4" s="14">
        <f>'Capacity added'!Q21</f>
        <v>56.958513776056087</v>
      </c>
      <c r="I4" s="14">
        <f>'Capacity added'!R21</f>
        <v>78.893208418915165</v>
      </c>
      <c r="J4" s="14">
        <f>'Capacity added'!S21</f>
        <v>103.9552951648177</v>
      </c>
      <c r="K4" s="14">
        <f>'Capacity added'!T21</f>
        <v>128.19153334336201</v>
      </c>
      <c r="L4" s="14">
        <f>'Capacity added'!U21</f>
        <v>145.55858198169864</v>
      </c>
      <c r="M4" s="14">
        <f>'Capacity added'!V21</f>
        <v>150.32827863791204</v>
      </c>
      <c r="N4" s="14">
        <f>'Capacity added'!W21</f>
        <v>140.54459139961781</v>
      </c>
      <c r="O4" s="14">
        <f>'Capacity added'!X21</f>
        <v>119.475969015598</v>
      </c>
      <c r="P4" s="14">
        <f>'Capacity added'!Y21</f>
        <v>93.473565499090441</v>
      </c>
      <c r="Q4" s="14">
        <f>'Capacity added'!Z21</f>
        <v>68.397508413002711</v>
      </c>
      <c r="R4" s="14">
        <f>'Capacity added'!AA21</f>
        <v>47.583873291437655</v>
      </c>
      <c r="S4" s="14">
        <f>'Capacity added'!AB21</f>
        <v>32.268027070016316</v>
      </c>
      <c r="T4" s="14">
        <f>'Capacity added'!AC21</f>
        <v>21.345808179982125</v>
      </c>
      <c r="U4" s="14">
        <f>'Capacity added'!AD21</f>
        <v>13.886840025995369</v>
      </c>
      <c r="V4" s="14">
        <f>'Capacity added'!AE21</f>
        <v>8.9350115427569659</v>
      </c>
      <c r="W4" s="14">
        <f>'Capacity added'!AF21</f>
        <v>0</v>
      </c>
    </row>
    <row r="5" spans="1:23" x14ac:dyDescent="0.55000000000000004">
      <c r="A5" t="s">
        <v>46</v>
      </c>
      <c r="C5" s="14">
        <f>'Capacity added'!L22</f>
        <v>8.6400000000000005E-2</v>
      </c>
      <c r="D5" s="14">
        <f>'Capacity added'!M22</f>
        <v>8.3840000000000012E-2</v>
      </c>
      <c r="E5" s="14">
        <f>'Capacity added'!N22</f>
        <v>4.0640000000000001</v>
      </c>
      <c r="F5" s="14">
        <f>'Capacity added'!O22</f>
        <v>6.0641428610867107</v>
      </c>
      <c r="G5" s="14">
        <f>'Capacity added'!P22</f>
        <v>5.2925061067552095</v>
      </c>
      <c r="H5" s="14">
        <f>'Capacity added'!Q22</f>
        <v>7.7214121603632613</v>
      </c>
      <c r="I5" s="14">
        <f>'Capacity added'!R22</f>
        <v>11.227248772837532</v>
      </c>
      <c r="J5" s="14">
        <f>'Capacity added'!S22</f>
        <v>15.848952231604976</v>
      </c>
      <c r="K5" s="14">
        <f>'Capacity added'!T22</f>
        <v>21.458026770277321</v>
      </c>
      <c r="L5" s="14">
        <f>'Capacity added'!U22</f>
        <v>27.458544845014508</v>
      </c>
      <c r="M5" s="14">
        <f>'Capacity added'!V22</f>
        <v>32.696958248838854</v>
      </c>
      <c r="N5" s="14">
        <f>'Capacity added'!W22</f>
        <v>35.73794368427032</v>
      </c>
      <c r="O5" s="14">
        <f>'Capacity added'!X22</f>
        <v>35.54669455327798</v>
      </c>
      <c r="P5" s="14">
        <f>'Capacity added'!Y22</f>
        <v>32.136168704191739</v>
      </c>
      <c r="Q5" s="14">
        <f>'Capacity added'!Z22</f>
        <v>26.580456247225491</v>
      </c>
      <c r="R5" s="14">
        <f>'Capacity added'!AA22</f>
        <v>20.366979934952145</v>
      </c>
      <c r="S5" s="14">
        <f>'Capacity added'!AB22</f>
        <v>14.838109311654531</v>
      </c>
      <c r="T5" s="14">
        <f>'Capacity added'!AC22</f>
        <v>10.327336880163195</v>
      </c>
      <c r="U5" s="14">
        <f>'Capacity added'!AD22</f>
        <v>6.9565888752397305</v>
      </c>
      <c r="V5" s="14">
        <f>'Capacity added'!AE22</f>
        <v>4.5813884146117729</v>
      </c>
      <c r="W5" s="14">
        <f>'Capacity added'!AF22</f>
        <v>1.7995947514493744</v>
      </c>
    </row>
    <row r="6" spans="1:23" x14ac:dyDescent="0.55000000000000004">
      <c r="A6" t="s">
        <v>23</v>
      </c>
      <c r="C6" s="14">
        <f>IF('Capacity added'!L23&gt;0,'Capacity added'!L23,0)</f>
        <v>3.5100000000000006E-2</v>
      </c>
      <c r="D6" s="14">
        <f>IF('Capacity added'!M23&gt;0,'Capacity added'!M23,0)</f>
        <v>3.406E-2</v>
      </c>
      <c r="E6" s="14">
        <f>IF('Capacity added'!N23&gt;0,'Capacity added'!N23,0)</f>
        <v>1.651E-2</v>
      </c>
      <c r="F6" s="14">
        <f>IF('Capacity added'!O23&gt;0,'Capacity added'!O23,0)</f>
        <v>4.428988527305236E-3</v>
      </c>
      <c r="G6" s="14">
        <f>IF('Capacity added'!P23&gt;0,'Capacity added'!P23,0)</f>
        <v>0</v>
      </c>
      <c r="H6" s="14">
        <f>IF('Capacity added'!Q23&gt;0,'Capacity added'!Q23,0)</f>
        <v>0</v>
      </c>
      <c r="I6" s="14">
        <f>IF('Capacity added'!R23&gt;0,'Capacity added'!R23,0)</f>
        <v>0</v>
      </c>
      <c r="J6" s="14">
        <f>IF('Capacity added'!S23&gt;0,'Capacity added'!S23,0)</f>
        <v>0</v>
      </c>
      <c r="K6" s="14">
        <f>IF('Capacity added'!T23&gt;0,'Capacity added'!T23,0)</f>
        <v>0</v>
      </c>
      <c r="L6" s="14">
        <f>IF('Capacity added'!U23&gt;0,'Capacity added'!U23,0)</f>
        <v>0</v>
      </c>
      <c r="M6" s="14">
        <f>IF('Capacity added'!V23&gt;0,'Capacity added'!V23,0)</f>
        <v>0</v>
      </c>
      <c r="N6" s="14">
        <f>IF('Capacity added'!W23&gt;0,'Capacity added'!W23,0)</f>
        <v>0</v>
      </c>
      <c r="O6" s="14">
        <f>IF('Capacity added'!X23&gt;0,'Capacity added'!X23,0)</f>
        <v>0</v>
      </c>
      <c r="P6" s="14">
        <f>IF('Capacity added'!Y23&gt;0,'Capacity added'!Y23,0)</f>
        <v>0</v>
      </c>
      <c r="Q6" s="14">
        <f>IF('Capacity added'!Z23&gt;0,'Capacity added'!Z23,0)</f>
        <v>0</v>
      </c>
      <c r="R6" s="14">
        <f>IF('Capacity added'!AA23&gt;0,'Capacity added'!AA23,0)</f>
        <v>0</v>
      </c>
      <c r="S6" s="14">
        <f>IF('Capacity added'!AB23&gt;0,'Capacity added'!AB23,0)</f>
        <v>0</v>
      </c>
      <c r="T6" s="14">
        <f>IF('Capacity added'!AC23&gt;0,'Capacity added'!AC23,0)</f>
        <v>0</v>
      </c>
      <c r="U6" s="14">
        <f>IF('Capacity added'!AD23&gt;0,'Capacity added'!AD23,0)</f>
        <v>0</v>
      </c>
      <c r="V6" s="14">
        <f>IF('Capacity added'!AE23&gt;0,'Capacity added'!AE23,0)</f>
        <v>7.7977911877868109E-2</v>
      </c>
      <c r="W6" s="14">
        <f>IF('Capacity added'!AF23&gt;0,'Capacity added'!AF23,0)</f>
        <v>0.36729971941792161</v>
      </c>
    </row>
    <row r="7" spans="1:23" x14ac:dyDescent="0.55000000000000004">
      <c r="A7" t="s">
        <v>56</v>
      </c>
      <c r="C7" s="14">
        <f>'Capacity added'!L24</f>
        <v>0</v>
      </c>
      <c r="D7" s="14">
        <f>'Capacity added'!M24</f>
        <v>0</v>
      </c>
      <c r="E7" s="14">
        <f>'Capacity added'!N24</f>
        <v>0</v>
      </c>
      <c r="F7" s="14">
        <f>'Capacity added'!O24</f>
        <v>14.289124776308634</v>
      </c>
      <c r="G7" s="14">
        <f>'Capacity added'!P24</f>
        <v>19.836565063367168</v>
      </c>
      <c r="H7" s="14">
        <f>'Capacity added'!Q24</f>
        <v>13.697739289800777</v>
      </c>
      <c r="I7" s="14">
        <f>'Capacity added'!R24</f>
        <v>17.876404591113275</v>
      </c>
      <c r="J7" s="14">
        <f>'Capacity added'!S24</f>
        <v>22.309734142450687</v>
      </c>
      <c r="K7" s="14">
        <f>'Capacity added'!T24</f>
        <v>26.328433676638777</v>
      </c>
      <c r="L7" s="14">
        <f>'Capacity added'!U24</f>
        <v>29.079729908399475</v>
      </c>
      <c r="M7" s="14">
        <f>'Capacity added'!V24</f>
        <v>29.835240220785529</v>
      </c>
      <c r="N7" s="14">
        <f>'Capacity added'!W24</f>
        <v>28.348096968969408</v>
      </c>
      <c r="O7" s="14">
        <f>'Capacity added'!X24</f>
        <v>24.998431398494617</v>
      </c>
      <c r="P7" s="14">
        <f>'Capacity added'!Y24</f>
        <v>20.599872203863278</v>
      </c>
      <c r="Q7" s="14">
        <f>'Capacity added'!Z24</f>
        <v>16.021554650958144</v>
      </c>
      <c r="R7" s="14">
        <f>'Capacity added'!AA24</f>
        <v>11.892607591971924</v>
      </c>
      <c r="S7" s="14">
        <f>'Capacity added'!AB24</f>
        <v>8.6073902693075066</v>
      </c>
      <c r="T7" s="14">
        <f>'Capacity added'!AC24</f>
        <v>6.0673509861965833</v>
      </c>
      <c r="U7" s="14">
        <f>'Capacity added'!AD24</f>
        <v>4.1963101504960747</v>
      </c>
      <c r="V7" s="14">
        <f>'Capacity added'!AE24</f>
        <v>2.8635611300233474</v>
      </c>
      <c r="W7" s="14">
        <f>'Capacity added'!AF24</f>
        <v>1.1519096619589022</v>
      </c>
    </row>
    <row r="8" spans="1:23" x14ac:dyDescent="0.55000000000000004">
      <c r="A8" t="s">
        <v>51</v>
      </c>
      <c r="C8" s="14">
        <f>'Capacity added'!L25</f>
        <v>0</v>
      </c>
      <c r="D8" s="14">
        <f>'Capacity added'!M25</f>
        <v>0</v>
      </c>
      <c r="E8" s="14">
        <f>'Capacity added'!N25</f>
        <v>0</v>
      </c>
      <c r="F8" s="14">
        <f>'Capacity added'!O25</f>
        <v>20.822783261603334</v>
      </c>
      <c r="G8" s="14">
        <f>'Capacity added'!P25</f>
        <v>15.801749749360932</v>
      </c>
      <c r="H8" s="14">
        <f>'Capacity added'!Q25</f>
        <v>26.25747778320051</v>
      </c>
      <c r="I8" s="14">
        <f>'Capacity added'!R25</f>
        <v>42.486761874353597</v>
      </c>
      <c r="J8" s="14">
        <f>'Capacity added'!S25</f>
        <v>64.064333423608218</v>
      </c>
      <c r="K8" s="14">
        <f>'Capacity added'!T25</f>
        <v>86.867165173247983</v>
      </c>
      <c r="L8" s="14">
        <f>'Capacity added'!U25</f>
        <v>102.01422166799109</v>
      </c>
      <c r="M8" s="14">
        <f>'Capacity added'!V25</f>
        <v>101.10691497011969</v>
      </c>
      <c r="N8" s="14">
        <f>'Capacity added'!W25</f>
        <v>84.43749989989854</v>
      </c>
      <c r="O8" s="14">
        <f>'Capacity added'!X25</f>
        <v>60.838510654435964</v>
      </c>
      <c r="P8" s="14">
        <f>'Capacity added'!Y25</f>
        <v>39.243508460074388</v>
      </c>
      <c r="Q8" s="14">
        <f>'Capacity added'!Z25</f>
        <v>23.50076027589089</v>
      </c>
      <c r="R8" s="14">
        <f>'Capacity added'!AA25</f>
        <v>13.437333266547665</v>
      </c>
      <c r="S8" s="14">
        <f>'Capacity added'!AB25</f>
        <v>7.5556038031292712</v>
      </c>
      <c r="T8" s="14">
        <f>'Capacity added'!AC25</f>
        <v>4.1828567381635011</v>
      </c>
      <c r="U8" s="14">
        <f>'Capacity added'!AD25</f>
        <v>2.2954245962960509</v>
      </c>
      <c r="V8" s="14">
        <f>'Capacity added'!AE25</f>
        <v>1.2534584896928607</v>
      </c>
      <c r="W8" s="14">
        <f>'Capacity added'!AF25</f>
        <v>0</v>
      </c>
    </row>
    <row r="9" spans="1:23" x14ac:dyDescent="0.55000000000000004">
      <c r="A9" t="s">
        <v>54</v>
      </c>
      <c r="C9" s="14">
        <f>'Capacity added'!L26</f>
        <v>0</v>
      </c>
      <c r="D9" s="14">
        <f>'Capacity added'!M26</f>
        <v>0</v>
      </c>
      <c r="E9" s="14">
        <f>'Capacity added'!N26</f>
        <v>0</v>
      </c>
      <c r="F9" s="14">
        <f>'Capacity added'!O26</f>
        <v>0</v>
      </c>
      <c r="G9" s="14">
        <f>'Capacity added'!P26</f>
        <v>0</v>
      </c>
      <c r="H9" s="14">
        <f>'Capacity added'!Q26</f>
        <v>0</v>
      </c>
      <c r="I9" s="14">
        <f>'Capacity added'!R26</f>
        <v>0</v>
      </c>
      <c r="J9" s="14">
        <f>'Capacity added'!S26</f>
        <v>0</v>
      </c>
      <c r="K9" s="14">
        <f>'Capacity added'!T26</f>
        <v>0</v>
      </c>
      <c r="L9" s="14">
        <f>'Capacity added'!U26</f>
        <v>0</v>
      </c>
      <c r="M9" s="14">
        <f>'Capacity added'!V26</f>
        <v>0</v>
      </c>
      <c r="N9" s="14">
        <f>'Capacity added'!W26</f>
        <v>0</v>
      </c>
      <c r="O9" s="14">
        <f>'Capacity added'!X26</f>
        <v>0</v>
      </c>
      <c r="P9" s="14">
        <f>'Capacity added'!Y26</f>
        <v>0</v>
      </c>
      <c r="Q9" s="14">
        <f>'Capacity added'!Z26</f>
        <v>0</v>
      </c>
      <c r="R9" s="14">
        <f>'Capacity added'!AA26</f>
        <v>0</v>
      </c>
      <c r="S9" s="14">
        <f>'Capacity added'!AB26</f>
        <v>0</v>
      </c>
      <c r="T9" s="14">
        <f>'Capacity added'!AC26</f>
        <v>0</v>
      </c>
      <c r="U9" s="14">
        <f>'Capacity added'!AD26</f>
        <v>0</v>
      </c>
      <c r="V9" s="14">
        <f>'Capacity added'!AE26</f>
        <v>0</v>
      </c>
      <c r="W9" s="14">
        <f>'Capacity added'!AF26</f>
        <v>0</v>
      </c>
    </row>
    <row r="10" spans="1:23" x14ac:dyDescent="0.55000000000000004">
      <c r="A10" t="s">
        <v>55</v>
      </c>
      <c r="C10" s="14">
        <f>'Capacity added'!L27</f>
        <v>0</v>
      </c>
      <c r="D10" s="14">
        <f>'Capacity added'!M27</f>
        <v>0</v>
      </c>
      <c r="E10" s="14">
        <f>'Capacity added'!N27</f>
        <v>0</v>
      </c>
      <c r="F10" s="14">
        <f>'Capacity added'!O27</f>
        <v>0</v>
      </c>
      <c r="G10" s="14">
        <f>'Capacity added'!P27</f>
        <v>0</v>
      </c>
      <c r="H10" s="14">
        <f>'Capacity added'!Q27</f>
        <v>0</v>
      </c>
      <c r="I10" s="14">
        <f>'Capacity added'!R27</f>
        <v>0</v>
      </c>
      <c r="J10" s="14">
        <f>'Capacity added'!S27</f>
        <v>0</v>
      </c>
      <c r="K10" s="14">
        <f>'Capacity added'!T27</f>
        <v>0</v>
      </c>
      <c r="L10" s="14">
        <f>'Capacity added'!U27</f>
        <v>0</v>
      </c>
      <c r="M10" s="14">
        <f>'Capacity added'!V27</f>
        <v>0</v>
      </c>
      <c r="N10" s="14">
        <f>'Capacity added'!W27</f>
        <v>0</v>
      </c>
      <c r="O10" s="14">
        <f>'Capacity added'!X27</f>
        <v>0</v>
      </c>
      <c r="P10" s="14">
        <f>'Capacity added'!Y27</f>
        <v>0</v>
      </c>
      <c r="Q10" s="14">
        <f>'Capacity added'!Z27</f>
        <v>0</v>
      </c>
      <c r="R10" s="14">
        <f>'Capacity added'!AA27</f>
        <v>0</v>
      </c>
      <c r="S10" s="14">
        <f>'Capacity added'!AB27</f>
        <v>0</v>
      </c>
      <c r="T10" s="14">
        <f>'Capacity added'!AC27</f>
        <v>0</v>
      </c>
      <c r="U10" s="14">
        <f>'Capacity added'!AD27</f>
        <v>0</v>
      </c>
      <c r="V10" s="14">
        <f>'Capacity added'!AE27</f>
        <v>0</v>
      </c>
      <c r="W10" s="14">
        <f>'Capacity added'!AF27</f>
        <v>0</v>
      </c>
    </row>
    <row r="11" spans="1:23" x14ac:dyDescent="0.55000000000000004">
      <c r="A11" t="s">
        <v>47</v>
      </c>
      <c r="C11" s="14">
        <f>'Capacity added'!L28</f>
        <v>0</v>
      </c>
      <c r="D11" s="14">
        <f>'Capacity added'!M28</f>
        <v>0</v>
      </c>
      <c r="E11" s="14">
        <f>'Capacity added'!N28</f>
        <v>0</v>
      </c>
      <c r="F11" s="14">
        <f>'Capacity added'!O28</f>
        <v>0</v>
      </c>
      <c r="G11" s="14">
        <f>'Capacity added'!P28</f>
        <v>0</v>
      </c>
      <c r="H11" s="14">
        <f>'Capacity added'!Q28</f>
        <v>0</v>
      </c>
      <c r="I11" s="14">
        <f>'Capacity added'!R28</f>
        <v>0</v>
      </c>
      <c r="J11" s="14">
        <f>'Capacity added'!S28</f>
        <v>0</v>
      </c>
      <c r="K11" s="14">
        <f>'Capacity added'!T28</f>
        <v>0</v>
      </c>
      <c r="L11" s="14">
        <f>'Capacity added'!U28</f>
        <v>0</v>
      </c>
      <c r="M11" s="14">
        <f>'Capacity added'!V28</f>
        <v>0</v>
      </c>
      <c r="N11" s="14">
        <f>'Capacity added'!W28</f>
        <v>0</v>
      </c>
      <c r="O11" s="14">
        <f>'Capacity added'!X28</f>
        <v>0</v>
      </c>
      <c r="P11" s="14">
        <f>'Capacity added'!Y28</f>
        <v>0</v>
      </c>
      <c r="Q11" s="14">
        <f>'Capacity added'!Z28</f>
        <v>0</v>
      </c>
      <c r="R11" s="14">
        <f>'Capacity added'!AA28</f>
        <v>0</v>
      </c>
      <c r="S11" s="14">
        <f>'Capacity added'!AB28</f>
        <v>0</v>
      </c>
      <c r="T11" s="14">
        <f>'Capacity added'!AC28</f>
        <v>0</v>
      </c>
      <c r="U11" s="14">
        <f>'Capacity added'!AD28</f>
        <v>0</v>
      </c>
      <c r="V11" s="14">
        <f>'Capacity added'!AE28</f>
        <v>0</v>
      </c>
      <c r="W11" s="14">
        <f>'Capacity added'!AF28</f>
        <v>0</v>
      </c>
    </row>
    <row r="13" spans="1:23" x14ac:dyDescent="0.55000000000000004">
      <c r="A13" s="15" t="s">
        <v>21</v>
      </c>
      <c r="C13" s="4">
        <v>2020</v>
      </c>
      <c r="D13" s="4">
        <v>2021</v>
      </c>
      <c r="E13" s="4">
        <v>2022</v>
      </c>
      <c r="F13" s="4">
        <v>2023</v>
      </c>
      <c r="G13" s="4">
        <v>2024</v>
      </c>
      <c r="H13" s="4">
        <v>2025</v>
      </c>
      <c r="I13" s="4">
        <v>2026</v>
      </c>
      <c r="J13" s="4">
        <v>2027</v>
      </c>
      <c r="K13" s="4">
        <v>2028</v>
      </c>
      <c r="L13" s="4">
        <v>2029</v>
      </c>
      <c r="M13" s="4">
        <v>2030</v>
      </c>
      <c r="N13" s="4">
        <v>2031</v>
      </c>
      <c r="O13" s="4">
        <v>2032</v>
      </c>
      <c r="P13" s="4">
        <v>2033</v>
      </c>
      <c r="Q13" s="4">
        <v>2034</v>
      </c>
      <c r="R13" s="4">
        <v>2035</v>
      </c>
      <c r="S13" s="4">
        <v>2036</v>
      </c>
      <c r="T13" s="4">
        <v>2037</v>
      </c>
      <c r="U13" s="4">
        <v>2038</v>
      </c>
      <c r="V13" s="4">
        <v>2039</v>
      </c>
      <c r="W13" s="4">
        <v>2040</v>
      </c>
    </row>
    <row r="14" spans="1:23" x14ac:dyDescent="0.55000000000000004">
      <c r="A14" t="s">
        <v>25</v>
      </c>
      <c r="C14" s="14">
        <f>Capacity!L21</f>
        <v>0.23760000000000003</v>
      </c>
      <c r="D14" s="14">
        <f>Capacity!M21</f>
        <v>0.23056000000000001</v>
      </c>
      <c r="E14" s="14">
        <f>Capacity!N21</f>
        <v>0.22352000000000005</v>
      </c>
      <c r="F14" s="14">
        <f>Capacity!O21</f>
        <v>0.21648000000000003</v>
      </c>
      <c r="G14" s="14">
        <f>Capacity!P21</f>
        <v>0.32508027430794662</v>
      </c>
      <c r="H14" s="14">
        <f>Capacity!Q21</f>
        <v>0.48484939545396838</v>
      </c>
      <c r="I14" s="14">
        <f>Capacity!R21</f>
        <v>0.72897652698763726</v>
      </c>
      <c r="J14" s="14">
        <f>Capacity!S21</f>
        <v>1.0817171412863849</v>
      </c>
      <c r="K14" s="14">
        <f>Capacity!T21</f>
        <v>1.575037963179168</v>
      </c>
      <c r="L14" s="14">
        <f>Capacity!U21</f>
        <v>2.2337477266638426</v>
      </c>
      <c r="M14" s="14">
        <f>Capacity!V21</f>
        <v>3.0596108616061044</v>
      </c>
      <c r="N14" s="14">
        <f>Capacity!W21</f>
        <v>4.0145166704095674</v>
      </c>
      <c r="O14" s="14">
        <f>Capacity!X21</f>
        <v>5.0163253833180548</v>
      </c>
      <c r="P14" s="14">
        <f>Capacity!Y21</f>
        <v>5.9592324200542199</v>
      </c>
      <c r="Q14" s="14">
        <f>Capacity!Z21</f>
        <v>6.7513272331019021</v>
      </c>
      <c r="R14" s="14">
        <f>Capacity!AA21</f>
        <v>7.3439271763340708</v>
      </c>
      <c r="S14" s="14">
        <f>Capacity!AB21</f>
        <v>7.8183650363820867</v>
      </c>
      <c r="T14" s="14">
        <f>Capacity!AC21</f>
        <v>8.1287357645527134</v>
      </c>
      <c r="U14" s="14">
        <f>Capacity!AD21</f>
        <v>8.3109430837250677</v>
      </c>
      <c r="V14" s="14">
        <f>Capacity!AE21</f>
        <v>8.4001916175244578</v>
      </c>
      <c r="W14" s="14">
        <f>Capacity!AF21</f>
        <v>8.4252406226603416</v>
      </c>
    </row>
    <row r="15" spans="1:23" x14ac:dyDescent="0.55000000000000004">
      <c r="A15" t="s">
        <v>34</v>
      </c>
      <c r="C15" s="14">
        <f>Capacity!L22</f>
        <v>0.75600000000000012</v>
      </c>
      <c r="D15" s="14">
        <f>Capacity!M22</f>
        <v>0.73360000000000003</v>
      </c>
      <c r="E15" s="14">
        <f>Capacity!N22</f>
        <v>0.71120000000000005</v>
      </c>
      <c r="F15" s="14">
        <f>Capacity!O22</f>
        <v>0.68879999999999997</v>
      </c>
      <c r="G15" s="14">
        <f>Capacity!P22</f>
        <v>1.0259614343317014</v>
      </c>
      <c r="H15" s="14">
        <f>Capacity!Q22</f>
        <v>1.511481395906902</v>
      </c>
      <c r="I15" s="14">
        <f>Capacity!R22</f>
        <v>2.2314338419716329</v>
      </c>
      <c r="J15" s="14">
        <f>Capacity!S22</f>
        <v>3.2252310169809353</v>
      </c>
      <c r="K15" s="14">
        <f>Capacity!T22</f>
        <v>4.5282151035176303</v>
      </c>
      <c r="L15" s="14">
        <f>Capacity!U22</f>
        <v>6.1229871894151344</v>
      </c>
      <c r="M15" s="14">
        <f>Capacity!V22</f>
        <v>7.913043641709975</v>
      </c>
      <c r="N15" s="14">
        <f>Capacity!W22</f>
        <v>9.7285174389732685</v>
      </c>
      <c r="O15" s="14">
        <f>Capacity!X22</f>
        <v>11.377155123829633</v>
      </c>
      <c r="P15" s="14">
        <f>Capacity!Y22</f>
        <v>12.713333033264584</v>
      </c>
      <c r="Q15" s="14">
        <f>Capacity!Z22</f>
        <v>13.677634164365202</v>
      </c>
      <c r="R15" s="14">
        <f>Capacity!AA22</f>
        <v>14.288784428912345</v>
      </c>
      <c r="S15" s="14">
        <f>Capacity!AB22</f>
        <v>14.766149377295044</v>
      </c>
      <c r="T15" s="14">
        <f>Capacity!AC22</f>
        <v>15.03472601760914</v>
      </c>
      <c r="U15" s="14">
        <f>Capacity!AD22</f>
        <v>15.154612741800921</v>
      </c>
      <c r="V15" s="14">
        <f>Capacity!AE22</f>
        <v>15.173033971761862</v>
      </c>
      <c r="W15" s="14">
        <f>Capacity!AF22</f>
        <v>15.124121662745894</v>
      </c>
    </row>
    <row r="16" spans="1:23" x14ac:dyDescent="0.55000000000000004">
      <c r="A16" t="s">
        <v>46</v>
      </c>
      <c r="C16" s="14">
        <f>Capacity!L23</f>
        <v>8.1000000000000013E-3</v>
      </c>
      <c r="D16" s="14">
        <f>Capacity!M23</f>
        <v>7.8600000000000007E-3</v>
      </c>
      <c r="E16" s="14">
        <f>Capacity!N23</f>
        <v>7.62E-3</v>
      </c>
      <c r="F16" s="14">
        <f>Capacity!O23</f>
        <v>0.73799999999999999</v>
      </c>
      <c r="G16" s="14">
        <f>Capacity!P23</f>
        <v>1.1071903055934733</v>
      </c>
      <c r="H16" s="14">
        <f>Capacity!Q23</f>
        <v>1.6489887640916738</v>
      </c>
      <c r="I16" s="14">
        <f>Capacity!R23</f>
        <v>2.4739518464569294</v>
      </c>
      <c r="J16" s="14">
        <f>Capacity!S23</f>
        <v>3.6594832091373757</v>
      </c>
      <c r="K16" s="14">
        <f>Capacity!T23</f>
        <v>5.304513115654915</v>
      </c>
      <c r="L16" s="14">
        <f>Capacity!U23</f>
        <v>7.4771664731716392</v>
      </c>
      <c r="M16" s="14">
        <f>Capacity!V23</f>
        <v>10.162096024413215</v>
      </c>
      <c r="N16" s="14">
        <f>Capacity!W23</f>
        <v>13.211551051952489</v>
      </c>
      <c r="O16" s="14">
        <f>Capacity!X23</f>
        <v>16.345719124980299</v>
      </c>
      <c r="P16" s="14">
        <f>Capacity!Y23</f>
        <v>19.231506035367765</v>
      </c>
      <c r="Q16" s="14">
        <f>Capacity!Z23</f>
        <v>21.602167632387438</v>
      </c>
      <c r="R16" s="14">
        <f>Capacity!AA23</f>
        <v>23.335551539037866</v>
      </c>
      <c r="S16" s="14">
        <f>Capacity!AB23</f>
        <v>24.712670106186909</v>
      </c>
      <c r="T16" s="14">
        <f>Capacity!AC23</f>
        <v>25.59682497322024</v>
      </c>
      <c r="U16" s="14">
        <f>Capacity!AD23</f>
        <v>26.102423035886506</v>
      </c>
      <c r="V16" s="14">
        <f>Capacity!AE23</f>
        <v>26.336538202476763</v>
      </c>
      <c r="W16" s="14">
        <f>Capacity!AF23</f>
        <v>26.384549710653999</v>
      </c>
    </row>
    <row r="17" spans="1:23" x14ac:dyDescent="0.55000000000000004">
      <c r="A17" t="s">
        <v>23</v>
      </c>
      <c r="C17" s="14">
        <f>Capacity!L24</f>
        <v>26.460000000000004</v>
      </c>
      <c r="D17" s="14">
        <f>Capacity!M24</f>
        <v>25.676000000000005</v>
      </c>
      <c r="E17" s="14">
        <f>Capacity!N24</f>
        <v>24.892000000000003</v>
      </c>
      <c r="F17" s="14">
        <f>Capacity!O24</f>
        <v>26.831526163964931</v>
      </c>
      <c r="G17" s="14">
        <f>Capacity!P24</f>
        <v>25.959879121095085</v>
      </c>
      <c r="H17" s="14">
        <f>Capacity!Q24</f>
        <v>24.864161636041878</v>
      </c>
      <c r="I17" s="14">
        <f>Capacity!R24</f>
        <v>23.901957298381443</v>
      </c>
      <c r="J17" s="14">
        <f>Capacity!S24</f>
        <v>22.549747501494995</v>
      </c>
      <c r="K17" s="14">
        <f>Capacity!T24</f>
        <v>20.73288934732329</v>
      </c>
      <c r="L17" s="14">
        <f>Capacity!U24</f>
        <v>18.426524523838097</v>
      </c>
      <c r="M17" s="14">
        <f>Capacity!V24</f>
        <v>15.699499257307531</v>
      </c>
      <c r="N17" s="14">
        <f>Capacity!W24</f>
        <v>12.737257844893833</v>
      </c>
      <c r="O17" s="14">
        <f>Capacity!X24</f>
        <v>9.8119336687854446</v>
      </c>
      <c r="P17" s="14">
        <f>Capacity!Y24</f>
        <v>7.1990563935472363</v>
      </c>
      <c r="Q17" s="14">
        <f>Capacity!Z24</f>
        <v>5.0875785218667575</v>
      </c>
      <c r="R17" s="14">
        <f>Capacity!AA24</f>
        <v>3.5390735919999861</v>
      </c>
      <c r="S17" s="14">
        <f>Capacity!AB24</f>
        <v>2.5356016286566998</v>
      </c>
      <c r="T17" s="14">
        <f>Capacity!AC24</f>
        <v>1.9373794960928092</v>
      </c>
      <c r="U17" s="14">
        <f>Capacity!AD24</f>
        <v>1.6429359162071304</v>
      </c>
      <c r="V17" s="14">
        <f>Capacity!AE24</f>
        <v>1.5618834430029964</v>
      </c>
      <c r="W17" s="14">
        <f>Capacity!AF24</f>
        <v>1.6238305974819884</v>
      </c>
    </row>
    <row r="18" spans="1:23" x14ac:dyDescent="0.55000000000000004">
      <c r="A18" t="s">
        <v>56</v>
      </c>
      <c r="C18" s="14">
        <f>Capacity!L25</f>
        <v>0</v>
      </c>
      <c r="D18" s="14">
        <f>Capacity!M25</f>
        <v>0</v>
      </c>
      <c r="E18" s="14">
        <f>Capacity!N25</f>
        <v>0</v>
      </c>
      <c r="F18" s="14">
        <f>Capacity!O25</f>
        <v>0</v>
      </c>
      <c r="G18" s="14">
        <f>Capacity!P25</f>
        <v>2.073665668756985</v>
      </c>
      <c r="H18" s="14">
        <f>Capacity!Q25</f>
        <v>2.8754684650679296</v>
      </c>
      <c r="I18" s="14">
        <f>Capacity!R25</f>
        <v>3.9880387577632206</v>
      </c>
      <c r="J18" s="14">
        <f>Capacity!S25</f>
        <v>5.4094533780824303</v>
      </c>
      <c r="K18" s="14">
        <f>Capacity!T25</f>
        <v>7.1330327868183021</v>
      </c>
      <c r="L18" s="14">
        <f>Capacity!U25</f>
        <v>9.0913195937838829</v>
      </c>
      <c r="M18" s="14">
        <f>Capacity!V25</f>
        <v>11.151697648988121</v>
      </c>
      <c r="N18" s="14">
        <f>Capacity!W25</f>
        <v>13.141499668692862</v>
      </c>
      <c r="O18" s="14">
        <f>Capacity!X25</f>
        <v>14.896518344504068</v>
      </c>
      <c r="P18" s="14">
        <f>Capacity!Y25</f>
        <v>16.306662110240062</v>
      </c>
      <c r="Q18" s="14">
        <f>Capacity!Z25</f>
        <v>17.334114197365722</v>
      </c>
      <c r="R18" s="14">
        <f>Capacity!AA25</f>
        <v>18.00148907317519</v>
      </c>
      <c r="S18" s="14">
        <f>Capacity!AB25</f>
        <v>18.563120910039704</v>
      </c>
      <c r="T18" s="14">
        <f>Capacity!AC25</f>
        <v>18.899883699003055</v>
      </c>
      <c r="U18" s="14">
        <f>Capacity!AD25</f>
        <v>19.068477488628908</v>
      </c>
      <c r="V18" s="14">
        <f>Capacity!AE25</f>
        <v>19.116039299742965</v>
      </c>
      <c r="W18" s="14">
        <f>Capacity!AF25</f>
        <v>19.078759383105563</v>
      </c>
    </row>
    <row r="19" spans="1:23" x14ac:dyDescent="0.55000000000000004">
      <c r="A19" t="s">
        <v>51</v>
      </c>
      <c r="C19" s="14">
        <f>Capacity!L26</f>
        <v>0</v>
      </c>
      <c r="D19" s="14">
        <f>Capacity!M26</f>
        <v>0</v>
      </c>
      <c r="E19" s="14">
        <f>Capacity!N26</f>
        <v>0</v>
      </c>
      <c r="F19" s="14">
        <f>Capacity!O26</f>
        <v>0</v>
      </c>
      <c r="G19" s="14">
        <f>Capacity!P26</f>
        <v>0.64294530569039876</v>
      </c>
      <c r="H19" s="14">
        <f>Capacity!Q26</f>
        <v>1.108693225285422</v>
      </c>
      <c r="I19" s="14">
        <f>Capacity!R26</f>
        <v>1.9128422208590865</v>
      </c>
      <c r="J19" s="14">
        <f>Capacity!S26</f>
        <v>3.2109477910566233</v>
      </c>
      <c r="K19" s="14">
        <f>Capacity!T26</f>
        <v>5.1608595070621099</v>
      </c>
      <c r="L19" s="14">
        <f>Capacity!U26</f>
        <v>7.7876522489403959</v>
      </c>
      <c r="M19" s="14">
        <f>Capacity!V26</f>
        <v>10.837006116768634</v>
      </c>
      <c r="N19" s="14">
        <f>Capacity!W26</f>
        <v>13.795940217661691</v>
      </c>
      <c r="O19" s="14">
        <f>Capacity!X26</f>
        <v>16.170545227860913</v>
      </c>
      <c r="P19" s="14">
        <f>Capacity!Y26</f>
        <v>17.753542400973366</v>
      </c>
      <c r="Q19" s="14">
        <f>Capacity!Z26</f>
        <v>18.622035307753791</v>
      </c>
      <c r="R19" s="14">
        <f>Capacity!AA26</f>
        <v>18.972635663179453</v>
      </c>
      <c r="S19" s="14">
        <f>Capacity!AB26</f>
        <v>19.197260548826439</v>
      </c>
      <c r="T19" s="14">
        <f>Capacity!AC26</f>
        <v>19.231605384666569</v>
      </c>
      <c r="U19" s="14">
        <f>Capacity!AD26</f>
        <v>19.156873922023518</v>
      </c>
      <c r="V19" s="14">
        <f>Capacity!AE26</f>
        <v>19.021108978235198</v>
      </c>
      <c r="W19" s="14">
        <f>Capacity!AF26</f>
        <v>18.851650192668561</v>
      </c>
    </row>
    <row r="20" spans="1:23" x14ac:dyDescent="0.55000000000000004">
      <c r="A20" t="s">
        <v>54</v>
      </c>
      <c r="C20" s="14">
        <f>Capacity!L27</f>
        <v>0</v>
      </c>
      <c r="D20" s="14">
        <f>Capacity!M27</f>
        <v>0</v>
      </c>
      <c r="E20" s="14">
        <f>Capacity!N27</f>
        <v>0</v>
      </c>
      <c r="F20" s="14">
        <f>Capacity!O27</f>
        <v>0</v>
      </c>
      <c r="G20" s="14">
        <f>Capacity!P27</f>
        <v>0</v>
      </c>
      <c r="H20" s="14">
        <f>Capacity!Q27</f>
        <v>0</v>
      </c>
      <c r="I20" s="14">
        <f>Capacity!R27</f>
        <v>0</v>
      </c>
      <c r="J20" s="14">
        <f>Capacity!S27</f>
        <v>0</v>
      </c>
      <c r="K20" s="14">
        <f>Capacity!T27</f>
        <v>0</v>
      </c>
      <c r="L20" s="14">
        <f>Capacity!U27</f>
        <v>0</v>
      </c>
      <c r="M20" s="14">
        <f>Capacity!V27</f>
        <v>0</v>
      </c>
      <c r="N20" s="14">
        <f>Capacity!W27</f>
        <v>0</v>
      </c>
      <c r="O20" s="14">
        <f>Capacity!X27</f>
        <v>0</v>
      </c>
      <c r="P20" s="14">
        <f>Capacity!Y27</f>
        <v>0</v>
      </c>
      <c r="Q20" s="14">
        <f>Capacity!Z27</f>
        <v>0</v>
      </c>
      <c r="R20" s="14">
        <f>Capacity!AA27</f>
        <v>0</v>
      </c>
      <c r="S20" s="14">
        <f>Capacity!AB27</f>
        <v>0</v>
      </c>
      <c r="T20" s="14">
        <f>Capacity!AC27</f>
        <v>0</v>
      </c>
      <c r="U20" s="14">
        <f>Capacity!AD27</f>
        <v>0</v>
      </c>
      <c r="V20" s="14">
        <f>Capacity!AE27</f>
        <v>0</v>
      </c>
      <c r="W20" s="14">
        <f>Capacity!AF27</f>
        <v>0</v>
      </c>
    </row>
    <row r="21" spans="1:23" x14ac:dyDescent="0.55000000000000004">
      <c r="A21" t="s">
        <v>55</v>
      </c>
      <c r="C21" s="14">
        <f>Capacity!L28</f>
        <v>0</v>
      </c>
      <c r="D21" s="14">
        <f>Capacity!M28</f>
        <v>0</v>
      </c>
      <c r="E21" s="14">
        <f>Capacity!N28</f>
        <v>0</v>
      </c>
      <c r="F21" s="14">
        <f>Capacity!O28</f>
        <v>0</v>
      </c>
      <c r="G21" s="14">
        <f>Capacity!P28</f>
        <v>0</v>
      </c>
      <c r="H21" s="14">
        <f>Capacity!Q28</f>
        <v>0</v>
      </c>
      <c r="I21" s="14">
        <f>Capacity!R28</f>
        <v>0</v>
      </c>
      <c r="J21" s="14">
        <f>Capacity!S28</f>
        <v>0</v>
      </c>
      <c r="K21" s="14">
        <f>Capacity!T28</f>
        <v>0</v>
      </c>
      <c r="L21" s="14">
        <f>Capacity!U28</f>
        <v>0</v>
      </c>
      <c r="M21" s="14">
        <f>Capacity!V28</f>
        <v>0</v>
      </c>
      <c r="N21" s="14">
        <f>Capacity!W28</f>
        <v>0</v>
      </c>
      <c r="O21" s="14">
        <f>Capacity!X28</f>
        <v>0</v>
      </c>
      <c r="P21" s="14">
        <f>Capacity!Y28</f>
        <v>0</v>
      </c>
      <c r="Q21" s="14">
        <f>Capacity!Z28</f>
        <v>0</v>
      </c>
      <c r="R21" s="14">
        <f>Capacity!AA28</f>
        <v>0</v>
      </c>
      <c r="S21" s="14">
        <f>Capacity!AB28</f>
        <v>0</v>
      </c>
      <c r="T21" s="14">
        <f>Capacity!AC28</f>
        <v>0</v>
      </c>
      <c r="U21" s="14">
        <f>Capacity!AD28</f>
        <v>0</v>
      </c>
      <c r="V21" s="14">
        <f>Capacity!AE28</f>
        <v>0</v>
      </c>
      <c r="W21" s="14">
        <f>Capacity!AF28</f>
        <v>0</v>
      </c>
    </row>
    <row r="22" spans="1:23" x14ac:dyDescent="0.55000000000000004">
      <c r="A22" t="s">
        <v>47</v>
      </c>
      <c r="C22" s="14">
        <f>Capacity!L29</f>
        <v>0</v>
      </c>
      <c r="D22" s="14">
        <f>Capacity!M29</f>
        <v>0</v>
      </c>
      <c r="E22" s="14">
        <f>Capacity!N29</f>
        <v>0</v>
      </c>
      <c r="F22" s="14">
        <f>Capacity!O29</f>
        <v>0</v>
      </c>
      <c r="G22" s="14">
        <f>Capacity!P29</f>
        <v>0</v>
      </c>
      <c r="H22" s="14">
        <f>Capacity!Q29</f>
        <v>0</v>
      </c>
      <c r="I22" s="14">
        <f>Capacity!R29</f>
        <v>0</v>
      </c>
      <c r="J22" s="14">
        <f>Capacity!S29</f>
        <v>0</v>
      </c>
      <c r="K22" s="14">
        <f>Capacity!T29</f>
        <v>0</v>
      </c>
      <c r="L22" s="14">
        <f>Capacity!U29</f>
        <v>0</v>
      </c>
      <c r="M22" s="14">
        <f>Capacity!V29</f>
        <v>0</v>
      </c>
      <c r="N22" s="14">
        <f>Capacity!W29</f>
        <v>0</v>
      </c>
      <c r="O22" s="14">
        <f>Capacity!X29</f>
        <v>0</v>
      </c>
      <c r="P22" s="14">
        <f>Capacity!Y29</f>
        <v>0</v>
      </c>
      <c r="Q22" s="14">
        <f>Capacity!Z29</f>
        <v>0</v>
      </c>
      <c r="R22" s="14">
        <f>Capacity!AA29</f>
        <v>0</v>
      </c>
      <c r="S22" s="14">
        <f>Capacity!AB29</f>
        <v>0</v>
      </c>
      <c r="T22" s="14">
        <f>Capacity!AC29</f>
        <v>0</v>
      </c>
      <c r="U22" s="14">
        <f>Capacity!AD29</f>
        <v>0</v>
      </c>
      <c r="V22" s="14">
        <f>Capacity!AE29</f>
        <v>0</v>
      </c>
      <c r="W22" s="14">
        <f>Capacity!AF29</f>
        <v>0</v>
      </c>
    </row>
    <row r="23" spans="1:23" x14ac:dyDescent="0.55000000000000004"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</row>
    <row r="24" spans="1:23" x14ac:dyDescent="0.55000000000000004"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</row>
    <row r="25" spans="1:23" x14ac:dyDescent="0.55000000000000004">
      <c r="A25" s="4" t="s">
        <v>63</v>
      </c>
    </row>
    <row r="26" spans="1:23" x14ac:dyDescent="0.55000000000000004">
      <c r="A26" s="15" t="s">
        <v>8</v>
      </c>
      <c r="C26" s="4">
        <v>2020</v>
      </c>
      <c r="D26" s="4">
        <v>2021</v>
      </c>
      <c r="E26" s="4">
        <v>2022</v>
      </c>
      <c r="F26" s="4">
        <v>2023</v>
      </c>
      <c r="G26" s="4">
        <v>2024</v>
      </c>
      <c r="H26" s="4">
        <v>2025</v>
      </c>
      <c r="I26" s="4">
        <v>2026</v>
      </c>
      <c r="J26" s="4">
        <v>2027</v>
      </c>
      <c r="K26" s="4">
        <v>2028</v>
      </c>
      <c r="L26" s="4">
        <v>2029</v>
      </c>
      <c r="M26" s="4">
        <v>2030</v>
      </c>
      <c r="N26" s="4">
        <v>2031</v>
      </c>
      <c r="O26" s="4">
        <v>2032</v>
      </c>
      <c r="P26" s="4">
        <v>2033</v>
      </c>
      <c r="Q26" s="4">
        <v>2034</v>
      </c>
      <c r="R26" s="4">
        <v>2035</v>
      </c>
      <c r="S26" s="4">
        <v>2036</v>
      </c>
      <c r="T26" s="4">
        <v>2037</v>
      </c>
      <c r="U26" s="4">
        <v>2038</v>
      </c>
      <c r="V26" s="4">
        <v>2039</v>
      </c>
      <c r="W26" s="4">
        <v>2040</v>
      </c>
    </row>
    <row r="27" spans="1:23" x14ac:dyDescent="0.55000000000000004">
      <c r="A27" t="s">
        <v>25</v>
      </c>
      <c r="C27" s="14">
        <f t="shared" ref="C27:W27" si="0">C3+C14</f>
        <v>0.39960000000000007</v>
      </c>
      <c r="D27" s="14">
        <f t="shared" si="0"/>
        <v>0.38775999999999999</v>
      </c>
      <c r="E27" s="14">
        <f t="shared" si="0"/>
        <v>0.22352000000000005</v>
      </c>
      <c r="F27" s="14">
        <f t="shared" si="0"/>
        <v>18.145581352786682</v>
      </c>
      <c r="G27" s="14">
        <f t="shared" si="0"/>
        <v>26.820097465971042</v>
      </c>
      <c r="H27" s="14">
        <f t="shared" si="0"/>
        <v>39.039255037860862</v>
      </c>
      <c r="I27" s="14">
        <f t="shared" si="0"/>
        <v>56.563628513114324</v>
      </c>
      <c r="J27" s="14">
        <f t="shared" si="0"/>
        <v>79.414807296339234</v>
      </c>
      <c r="K27" s="14">
        <f t="shared" si="0"/>
        <v>106.64434657933036</v>
      </c>
      <c r="L27" s="14">
        <f t="shared" si="0"/>
        <v>134.85496328687759</v>
      </c>
      <c r="M27" s="14">
        <f t="shared" si="0"/>
        <v>157.98824918331854</v>
      </c>
      <c r="N27" s="14">
        <f t="shared" si="0"/>
        <v>169.18579999277591</v>
      </c>
      <c r="O27" s="14">
        <f t="shared" si="0"/>
        <v>164.51066095451304</v>
      </c>
      <c r="P27" s="14">
        <f t="shared" si="0"/>
        <v>145.65384788164545</v>
      </c>
      <c r="Q27" s="14">
        <f t="shared" si="0"/>
        <v>118.8326676958244</v>
      </c>
      <c r="R27" s="14">
        <f t="shared" si="0"/>
        <v>90.985720603294965</v>
      </c>
      <c r="S27" s="14">
        <f t="shared" si="0"/>
        <v>67.484838398351727</v>
      </c>
      <c r="T27" s="14">
        <f t="shared" si="0"/>
        <v>49.010284320392159</v>
      </c>
      <c r="U27" s="14">
        <f t="shared" si="0"/>
        <v>35.544692852850041</v>
      </c>
      <c r="V27" s="14">
        <f t="shared" si="0"/>
        <v>26.199610092340585</v>
      </c>
      <c r="W27" s="14">
        <f t="shared" si="0"/>
        <v>8.4252406226603416</v>
      </c>
    </row>
    <row r="28" spans="1:23" x14ac:dyDescent="0.55000000000000004">
      <c r="A28" t="s">
        <v>34</v>
      </c>
      <c r="C28" s="14">
        <f t="shared" ref="C28:W28" si="1">C4+C15</f>
        <v>0.83700000000000019</v>
      </c>
      <c r="D28" s="14">
        <f t="shared" si="1"/>
        <v>0.81220000000000003</v>
      </c>
      <c r="E28" s="14">
        <f t="shared" si="1"/>
        <v>0.71120000000000005</v>
      </c>
      <c r="F28" s="14">
        <f t="shared" si="1"/>
        <v>28.562364972352487</v>
      </c>
      <c r="G28" s="14">
        <f t="shared" si="1"/>
        <v>41.382953498315835</v>
      </c>
      <c r="H28" s="14">
        <f t="shared" si="1"/>
        <v>58.469995171962992</v>
      </c>
      <c r="I28" s="14">
        <f t="shared" si="1"/>
        <v>81.124642260886802</v>
      </c>
      <c r="J28" s="14">
        <f t="shared" si="1"/>
        <v>107.18052618179864</v>
      </c>
      <c r="K28" s="14">
        <f t="shared" si="1"/>
        <v>132.71974844687963</v>
      </c>
      <c r="L28" s="14">
        <f t="shared" si="1"/>
        <v>151.68156917111378</v>
      </c>
      <c r="M28" s="14">
        <f t="shared" si="1"/>
        <v>158.24132227962201</v>
      </c>
      <c r="N28" s="14">
        <f t="shared" si="1"/>
        <v>150.27310883859107</v>
      </c>
      <c r="O28" s="14">
        <f t="shared" si="1"/>
        <v>130.85312413942762</v>
      </c>
      <c r="P28" s="14">
        <f t="shared" si="1"/>
        <v>106.18689853235503</v>
      </c>
      <c r="Q28" s="14">
        <f t="shared" si="1"/>
        <v>82.075142577367913</v>
      </c>
      <c r="R28" s="14">
        <f t="shared" si="1"/>
        <v>61.872657720349999</v>
      </c>
      <c r="S28" s="14">
        <f t="shared" si="1"/>
        <v>47.03417644731136</v>
      </c>
      <c r="T28" s="14">
        <f t="shared" si="1"/>
        <v>36.380534197591267</v>
      </c>
      <c r="U28" s="14">
        <f t="shared" si="1"/>
        <v>29.04145276779629</v>
      </c>
      <c r="V28" s="14">
        <f t="shared" si="1"/>
        <v>24.108045514518828</v>
      </c>
      <c r="W28" s="14">
        <f t="shared" si="1"/>
        <v>15.124121662745894</v>
      </c>
    </row>
    <row r="29" spans="1:23" x14ac:dyDescent="0.55000000000000004">
      <c r="A29" t="s">
        <v>46</v>
      </c>
      <c r="C29" s="14">
        <f t="shared" ref="C29:W29" si="2">C5+C16</f>
        <v>9.4500000000000001E-2</v>
      </c>
      <c r="D29" s="14">
        <f t="shared" si="2"/>
        <v>9.1700000000000018E-2</v>
      </c>
      <c r="E29" s="14">
        <f t="shared" si="2"/>
        <v>4.0716200000000002</v>
      </c>
      <c r="F29" s="14">
        <f t="shared" si="2"/>
        <v>6.8021428610867112</v>
      </c>
      <c r="G29" s="14">
        <f t="shared" si="2"/>
        <v>6.3996964123486828</v>
      </c>
      <c r="H29" s="14">
        <f t="shared" si="2"/>
        <v>9.3704009244549358</v>
      </c>
      <c r="I29" s="14">
        <f t="shared" si="2"/>
        <v>13.701200619294461</v>
      </c>
      <c r="J29" s="14">
        <f t="shared" si="2"/>
        <v>19.508435440742353</v>
      </c>
      <c r="K29" s="14">
        <f t="shared" si="2"/>
        <v>26.762539885932235</v>
      </c>
      <c r="L29" s="14">
        <f t="shared" si="2"/>
        <v>34.935711318186151</v>
      </c>
      <c r="M29" s="14">
        <f t="shared" si="2"/>
        <v>42.85905427325207</v>
      </c>
      <c r="N29" s="14">
        <f t="shared" si="2"/>
        <v>48.94949473622281</v>
      </c>
      <c r="O29" s="14">
        <f t="shared" si="2"/>
        <v>51.892413678258279</v>
      </c>
      <c r="P29" s="14">
        <f t="shared" si="2"/>
        <v>51.367674739559504</v>
      </c>
      <c r="Q29" s="14">
        <f t="shared" si="2"/>
        <v>48.182623879612933</v>
      </c>
      <c r="R29" s="14">
        <f t="shared" si="2"/>
        <v>43.702531473990007</v>
      </c>
      <c r="S29" s="14">
        <f t="shared" si="2"/>
        <v>39.55077941784144</v>
      </c>
      <c r="T29" s="14">
        <f t="shared" si="2"/>
        <v>35.924161853383438</v>
      </c>
      <c r="U29" s="14">
        <f t="shared" si="2"/>
        <v>33.059011911126234</v>
      </c>
      <c r="V29" s="14">
        <f t="shared" si="2"/>
        <v>30.917926617088536</v>
      </c>
      <c r="W29" s="14">
        <f t="shared" si="2"/>
        <v>28.184144462103372</v>
      </c>
    </row>
    <row r="30" spans="1:23" x14ac:dyDescent="0.55000000000000004">
      <c r="A30" t="s">
        <v>23</v>
      </c>
      <c r="C30" s="14">
        <f>C6+C17</f>
        <v>26.495100000000004</v>
      </c>
      <c r="D30" s="14">
        <f t="shared" ref="D30:W35" si="3">D6+D17</f>
        <v>25.710060000000006</v>
      </c>
      <c r="E30" s="14">
        <f t="shared" si="3"/>
        <v>24.908510000000003</v>
      </c>
      <c r="F30" s="14">
        <f t="shared" si="3"/>
        <v>26.835955152492236</v>
      </c>
      <c r="G30" s="14">
        <f t="shared" si="3"/>
        <v>25.959879121095085</v>
      </c>
      <c r="H30" s="14">
        <f t="shared" si="3"/>
        <v>24.864161636041878</v>
      </c>
      <c r="I30" s="14">
        <f t="shared" si="3"/>
        <v>23.901957298381443</v>
      </c>
      <c r="J30" s="14">
        <f t="shared" si="3"/>
        <v>22.549747501494995</v>
      </c>
      <c r="K30" s="14">
        <f t="shared" si="3"/>
        <v>20.73288934732329</v>
      </c>
      <c r="L30" s="14">
        <f t="shared" si="3"/>
        <v>18.426524523838097</v>
      </c>
      <c r="M30" s="14">
        <f t="shared" si="3"/>
        <v>15.699499257307531</v>
      </c>
      <c r="N30" s="14">
        <f t="shared" si="3"/>
        <v>12.737257844893833</v>
      </c>
      <c r="O30" s="14">
        <f t="shared" si="3"/>
        <v>9.8119336687854446</v>
      </c>
      <c r="P30" s="14">
        <f t="shared" si="3"/>
        <v>7.1990563935472363</v>
      </c>
      <c r="Q30" s="14">
        <f t="shared" si="3"/>
        <v>5.0875785218667575</v>
      </c>
      <c r="R30" s="14">
        <f t="shared" si="3"/>
        <v>3.5390735919999861</v>
      </c>
      <c r="S30" s="14">
        <f t="shared" si="3"/>
        <v>2.5356016286566998</v>
      </c>
      <c r="T30" s="14">
        <f t="shared" si="3"/>
        <v>1.9373794960928092</v>
      </c>
      <c r="U30" s="14">
        <f t="shared" si="3"/>
        <v>1.6429359162071304</v>
      </c>
      <c r="V30" s="14">
        <f t="shared" si="3"/>
        <v>1.6398613548808645</v>
      </c>
      <c r="W30" s="14">
        <f t="shared" si="3"/>
        <v>1.9911303168999099</v>
      </c>
    </row>
    <row r="31" spans="1:23" x14ac:dyDescent="0.55000000000000004">
      <c r="A31" t="s">
        <v>56</v>
      </c>
      <c r="C31" s="14">
        <f t="shared" ref="C31:R35" si="4">C7+C18</f>
        <v>0</v>
      </c>
      <c r="D31" s="14">
        <f t="shared" si="4"/>
        <v>0</v>
      </c>
      <c r="E31" s="14">
        <f t="shared" si="4"/>
        <v>0</v>
      </c>
      <c r="F31" s="14">
        <f t="shared" si="4"/>
        <v>14.289124776308634</v>
      </c>
      <c r="G31" s="14">
        <f t="shared" si="4"/>
        <v>21.910230732124152</v>
      </c>
      <c r="H31" s="14">
        <f t="shared" si="4"/>
        <v>16.573207754868708</v>
      </c>
      <c r="I31" s="14">
        <f t="shared" si="4"/>
        <v>21.864443348876495</v>
      </c>
      <c r="J31" s="14">
        <f t="shared" si="4"/>
        <v>27.719187520533119</v>
      </c>
      <c r="K31" s="14">
        <f t="shared" si="4"/>
        <v>33.461466463457079</v>
      </c>
      <c r="L31" s="14">
        <f t="shared" si="4"/>
        <v>38.171049502183358</v>
      </c>
      <c r="M31" s="14">
        <f t="shared" si="4"/>
        <v>40.986937869773648</v>
      </c>
      <c r="N31" s="14">
        <f t="shared" si="4"/>
        <v>41.489596637662274</v>
      </c>
      <c r="O31" s="14">
        <f t="shared" si="4"/>
        <v>39.894949742998683</v>
      </c>
      <c r="P31" s="14">
        <f t="shared" si="4"/>
        <v>36.90653431410334</v>
      </c>
      <c r="Q31" s="14">
        <f t="shared" si="4"/>
        <v>33.355668848323866</v>
      </c>
      <c r="R31" s="14">
        <f t="shared" si="4"/>
        <v>29.894096665147114</v>
      </c>
      <c r="S31" s="14">
        <f t="shared" si="3"/>
        <v>27.170511179347208</v>
      </c>
      <c r="T31" s="14">
        <f t="shared" si="3"/>
        <v>24.967234685199639</v>
      </c>
      <c r="U31" s="14">
        <f t="shared" si="3"/>
        <v>23.264787639124982</v>
      </c>
      <c r="V31" s="14">
        <f t="shared" si="3"/>
        <v>21.979600429766315</v>
      </c>
      <c r="W31" s="14">
        <f t="shared" si="3"/>
        <v>20.230669045064467</v>
      </c>
    </row>
    <row r="32" spans="1:23" x14ac:dyDescent="0.55000000000000004">
      <c r="A32" t="s">
        <v>51</v>
      </c>
      <c r="C32" s="14">
        <f t="shared" si="4"/>
        <v>0</v>
      </c>
      <c r="D32" s="14">
        <f t="shared" si="3"/>
        <v>0</v>
      </c>
      <c r="E32" s="14">
        <f t="shared" si="3"/>
        <v>0</v>
      </c>
      <c r="F32" s="14">
        <f t="shared" si="3"/>
        <v>20.822783261603334</v>
      </c>
      <c r="G32" s="14">
        <f t="shared" si="3"/>
        <v>16.44469505505133</v>
      </c>
      <c r="H32" s="14">
        <f t="shared" si="3"/>
        <v>27.366171008485932</v>
      </c>
      <c r="I32" s="14">
        <f t="shared" si="3"/>
        <v>44.39960409521268</v>
      </c>
      <c r="J32" s="14">
        <f t="shared" si="3"/>
        <v>67.275281214664844</v>
      </c>
      <c r="K32" s="14">
        <f t="shared" si="3"/>
        <v>92.028024680310097</v>
      </c>
      <c r="L32" s="14">
        <f t="shared" si="3"/>
        <v>109.80187391693148</v>
      </c>
      <c r="M32" s="14">
        <f t="shared" si="3"/>
        <v>111.94392108688832</v>
      </c>
      <c r="N32" s="14">
        <f t="shared" si="3"/>
        <v>98.233440117560235</v>
      </c>
      <c r="O32" s="14">
        <f t="shared" si="3"/>
        <v>77.009055882296877</v>
      </c>
      <c r="P32" s="14">
        <f t="shared" si="3"/>
        <v>56.997050861047754</v>
      </c>
      <c r="Q32" s="14">
        <f t="shared" si="3"/>
        <v>42.122795583644681</v>
      </c>
      <c r="R32" s="14">
        <f t="shared" si="3"/>
        <v>32.409968929727114</v>
      </c>
      <c r="S32" s="14">
        <f t="shared" si="3"/>
        <v>26.752864351955708</v>
      </c>
      <c r="T32" s="14">
        <f t="shared" si="3"/>
        <v>23.41446212283007</v>
      </c>
      <c r="U32" s="14">
        <f t="shared" si="3"/>
        <v>21.452298518319569</v>
      </c>
      <c r="V32" s="14">
        <f t="shared" si="3"/>
        <v>20.274567467928058</v>
      </c>
      <c r="W32" s="14">
        <f t="shared" si="3"/>
        <v>18.851650192668561</v>
      </c>
    </row>
    <row r="33" spans="1:23" x14ac:dyDescent="0.55000000000000004">
      <c r="A33" t="s">
        <v>54</v>
      </c>
      <c r="C33" s="14">
        <f t="shared" si="4"/>
        <v>0</v>
      </c>
      <c r="D33" s="14">
        <f t="shared" si="3"/>
        <v>0</v>
      </c>
      <c r="E33" s="14">
        <f t="shared" si="3"/>
        <v>0</v>
      </c>
      <c r="F33" s="14">
        <f t="shared" si="3"/>
        <v>0</v>
      </c>
      <c r="G33" s="14">
        <f t="shared" si="3"/>
        <v>0</v>
      </c>
      <c r="H33" s="14">
        <f t="shared" si="3"/>
        <v>0</v>
      </c>
      <c r="I33" s="14">
        <f t="shared" si="3"/>
        <v>0</v>
      </c>
      <c r="J33" s="14">
        <f t="shared" si="3"/>
        <v>0</v>
      </c>
      <c r="K33" s="14">
        <f t="shared" si="3"/>
        <v>0</v>
      </c>
      <c r="L33" s="14">
        <f t="shared" si="3"/>
        <v>0</v>
      </c>
      <c r="M33" s="14">
        <f t="shared" si="3"/>
        <v>0</v>
      </c>
      <c r="N33" s="14">
        <f t="shared" si="3"/>
        <v>0</v>
      </c>
      <c r="O33" s="14">
        <f t="shared" si="3"/>
        <v>0</v>
      </c>
      <c r="P33" s="14">
        <f t="shared" si="3"/>
        <v>0</v>
      </c>
      <c r="Q33" s="14">
        <f t="shared" si="3"/>
        <v>0</v>
      </c>
      <c r="R33" s="14">
        <f t="shared" si="3"/>
        <v>0</v>
      </c>
      <c r="S33" s="14">
        <f t="shared" si="3"/>
        <v>0</v>
      </c>
      <c r="T33" s="14">
        <f t="shared" si="3"/>
        <v>0</v>
      </c>
      <c r="U33" s="14">
        <f t="shared" si="3"/>
        <v>0</v>
      </c>
      <c r="V33" s="14">
        <f t="shared" si="3"/>
        <v>0</v>
      </c>
      <c r="W33" s="14">
        <f t="shared" si="3"/>
        <v>0</v>
      </c>
    </row>
    <row r="34" spans="1:23" x14ac:dyDescent="0.55000000000000004">
      <c r="A34" t="s">
        <v>55</v>
      </c>
      <c r="C34" s="14">
        <f t="shared" si="4"/>
        <v>0</v>
      </c>
      <c r="D34" s="14">
        <f t="shared" si="3"/>
        <v>0</v>
      </c>
      <c r="E34" s="14">
        <f t="shared" si="3"/>
        <v>0</v>
      </c>
      <c r="F34" s="14">
        <f t="shared" si="3"/>
        <v>0</v>
      </c>
      <c r="G34" s="14">
        <f t="shared" si="3"/>
        <v>0</v>
      </c>
      <c r="H34" s="14">
        <f t="shared" si="3"/>
        <v>0</v>
      </c>
      <c r="I34" s="14">
        <f t="shared" si="3"/>
        <v>0</v>
      </c>
      <c r="J34" s="14">
        <f t="shared" si="3"/>
        <v>0</v>
      </c>
      <c r="K34" s="14">
        <f t="shared" si="3"/>
        <v>0</v>
      </c>
      <c r="L34" s="14">
        <f t="shared" si="3"/>
        <v>0</v>
      </c>
      <c r="M34" s="14">
        <f t="shared" si="3"/>
        <v>0</v>
      </c>
      <c r="N34" s="14">
        <f t="shared" si="3"/>
        <v>0</v>
      </c>
      <c r="O34" s="14">
        <f t="shared" si="3"/>
        <v>0</v>
      </c>
      <c r="P34" s="14">
        <f t="shared" si="3"/>
        <v>0</v>
      </c>
      <c r="Q34" s="14">
        <f t="shared" si="3"/>
        <v>0</v>
      </c>
      <c r="R34" s="14">
        <f t="shared" si="3"/>
        <v>0</v>
      </c>
      <c r="S34" s="14">
        <f t="shared" si="3"/>
        <v>0</v>
      </c>
      <c r="T34" s="14">
        <f t="shared" si="3"/>
        <v>0</v>
      </c>
      <c r="U34" s="14">
        <f t="shared" si="3"/>
        <v>0</v>
      </c>
      <c r="V34" s="14">
        <f t="shared" si="3"/>
        <v>0</v>
      </c>
      <c r="W34" s="14">
        <f t="shared" si="3"/>
        <v>0</v>
      </c>
    </row>
    <row r="35" spans="1:23" x14ac:dyDescent="0.55000000000000004">
      <c r="A35" t="s">
        <v>47</v>
      </c>
      <c r="C35" s="14">
        <f t="shared" si="4"/>
        <v>0</v>
      </c>
      <c r="D35" s="14">
        <f t="shared" si="3"/>
        <v>0</v>
      </c>
      <c r="E35" s="14">
        <f t="shared" si="3"/>
        <v>0</v>
      </c>
      <c r="F35" s="14">
        <f t="shared" si="3"/>
        <v>0</v>
      </c>
      <c r="G35" s="14">
        <f t="shared" si="3"/>
        <v>0</v>
      </c>
      <c r="H35" s="14">
        <f t="shared" si="3"/>
        <v>0</v>
      </c>
      <c r="I35" s="14">
        <f t="shared" si="3"/>
        <v>0</v>
      </c>
      <c r="J35" s="14">
        <f t="shared" si="3"/>
        <v>0</v>
      </c>
      <c r="K35" s="14">
        <f t="shared" si="3"/>
        <v>0</v>
      </c>
      <c r="L35" s="14">
        <f t="shared" si="3"/>
        <v>0</v>
      </c>
      <c r="M35" s="14">
        <f t="shared" si="3"/>
        <v>0</v>
      </c>
      <c r="N35" s="14">
        <f t="shared" si="3"/>
        <v>0</v>
      </c>
      <c r="O35" s="14">
        <f t="shared" si="3"/>
        <v>0</v>
      </c>
      <c r="P35" s="14">
        <f t="shared" si="3"/>
        <v>0</v>
      </c>
      <c r="Q35" s="14">
        <f t="shared" si="3"/>
        <v>0</v>
      </c>
      <c r="R35" s="14">
        <f t="shared" si="3"/>
        <v>0</v>
      </c>
      <c r="S35" s="14">
        <f t="shared" si="3"/>
        <v>0</v>
      </c>
      <c r="T35" s="14">
        <f t="shared" si="3"/>
        <v>0</v>
      </c>
      <c r="U35" s="14">
        <f t="shared" si="3"/>
        <v>0</v>
      </c>
      <c r="V35" s="14">
        <f t="shared" si="3"/>
        <v>0</v>
      </c>
      <c r="W35" s="14">
        <f t="shared" si="3"/>
        <v>0</v>
      </c>
    </row>
    <row r="36" spans="1:23" x14ac:dyDescent="0.55000000000000004"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</row>
    <row r="37" spans="1:23" x14ac:dyDescent="0.55000000000000004">
      <c r="A37" t="s">
        <v>67</v>
      </c>
      <c r="C37" s="14">
        <f>SUM(C3:C11)</f>
        <v>0.36450000000000005</v>
      </c>
      <c r="D37" s="14">
        <f t="shared" ref="D37:W37" si="5">SUM(D3:D11)</f>
        <v>0.35370000000000001</v>
      </c>
      <c r="E37" s="14">
        <f t="shared" si="5"/>
        <v>4.0805100000000003</v>
      </c>
      <c r="F37" s="14">
        <f t="shared" si="5"/>
        <v>86.983146212665162</v>
      </c>
      <c r="G37" s="14">
        <f t="shared" si="5"/>
        <v>107.78283017513056</v>
      </c>
      <c r="H37" s="14">
        <f t="shared" si="5"/>
        <v>143.18954865182752</v>
      </c>
      <c r="I37" s="14">
        <f t="shared" si="5"/>
        <v>206.31827564334623</v>
      </c>
      <c r="J37" s="14">
        <f t="shared" si="5"/>
        <v>284.51140511753442</v>
      </c>
      <c r="K37" s="14">
        <f t="shared" si="5"/>
        <v>367.91446757967725</v>
      </c>
      <c r="L37" s="14">
        <f t="shared" si="5"/>
        <v>436.73229396331749</v>
      </c>
      <c r="M37" s="14">
        <f t="shared" si="5"/>
        <v>468.89603039936861</v>
      </c>
      <c r="N37" s="14">
        <f t="shared" si="5"/>
        <v>454.23941527512238</v>
      </c>
      <c r="O37" s="14">
        <f t="shared" si="5"/>
        <v>400.35394119300156</v>
      </c>
      <c r="P37" s="14">
        <f t="shared" si="5"/>
        <v>325.14773032881112</v>
      </c>
      <c r="Q37" s="14">
        <f t="shared" si="5"/>
        <v>246.58162004979971</v>
      </c>
      <c r="R37" s="14">
        <f t="shared" si="5"/>
        <v>176.92258751187026</v>
      </c>
      <c r="S37" s="14">
        <f t="shared" si="5"/>
        <v>122.93560381607726</v>
      </c>
      <c r="T37" s="14">
        <f t="shared" si="5"/>
        <v>82.804901340344855</v>
      </c>
      <c r="U37" s="14">
        <f t="shared" si="5"/>
        <v>54.568913417152196</v>
      </c>
      <c r="V37" s="14">
        <f t="shared" si="5"/>
        <v>35.510815963778946</v>
      </c>
      <c r="W37" s="14">
        <f t="shared" si="5"/>
        <v>3.3188041328261981</v>
      </c>
    </row>
    <row r="38" spans="1:23" x14ac:dyDescent="0.55000000000000004">
      <c r="A38" t="s">
        <v>68</v>
      </c>
      <c r="C38" s="14">
        <f>SUM(C14:C22)</f>
        <v>27.461700000000004</v>
      </c>
      <c r="D38" s="14">
        <f t="shared" ref="D38:W38" si="6">SUM(D14:D22)</f>
        <v>26.648020000000006</v>
      </c>
      <c r="E38" s="14">
        <f t="shared" si="6"/>
        <v>25.834340000000005</v>
      </c>
      <c r="F38" s="14">
        <f t="shared" si="6"/>
        <v>28.474806163964931</v>
      </c>
      <c r="G38" s="14">
        <f t="shared" si="6"/>
        <v>31.134722109775591</v>
      </c>
      <c r="H38" s="14">
        <f t="shared" si="6"/>
        <v>32.493642881847776</v>
      </c>
      <c r="I38" s="14">
        <f t="shared" si="6"/>
        <v>35.237200492419952</v>
      </c>
      <c r="J38" s="14">
        <f t="shared" si="6"/>
        <v>39.136580038038744</v>
      </c>
      <c r="K38" s="14">
        <f t="shared" si="6"/>
        <v>44.43454782355542</v>
      </c>
      <c r="L38" s="14">
        <f t="shared" si="6"/>
        <v>51.139397755812986</v>
      </c>
      <c r="M38" s="14">
        <f t="shared" si="6"/>
        <v>58.822953550793578</v>
      </c>
      <c r="N38" s="14">
        <f t="shared" si="6"/>
        <v>66.629282892583717</v>
      </c>
      <c r="O38" s="14">
        <f t="shared" si="6"/>
        <v>73.618196873278407</v>
      </c>
      <c r="P38" s="14">
        <f t="shared" si="6"/>
        <v>79.163332393447234</v>
      </c>
      <c r="Q38" s="14">
        <f t="shared" si="6"/>
        <v>83.074857056840813</v>
      </c>
      <c r="R38" s="14">
        <f t="shared" si="6"/>
        <v>85.481461472638898</v>
      </c>
      <c r="S38" s="14">
        <f t="shared" si="6"/>
        <v>87.593167607386874</v>
      </c>
      <c r="T38" s="14">
        <f t="shared" si="6"/>
        <v>88.829155335144534</v>
      </c>
      <c r="U38" s="14">
        <f t="shared" si="6"/>
        <v>89.436266188272057</v>
      </c>
      <c r="V38" s="14">
        <f t="shared" si="6"/>
        <v>89.608795512744251</v>
      </c>
      <c r="W38" s="14">
        <f t="shared" si="6"/>
        <v>89.488152169316351</v>
      </c>
    </row>
    <row r="41" spans="1:23" x14ac:dyDescent="0.55000000000000004">
      <c r="A41" s="12" t="s">
        <v>64</v>
      </c>
    </row>
    <row r="42" spans="1:23" x14ac:dyDescent="0.55000000000000004">
      <c r="A42" s="15" t="s">
        <v>20</v>
      </c>
      <c r="C42" s="4">
        <v>2020</v>
      </c>
      <c r="D42" s="4">
        <v>2021</v>
      </c>
      <c r="E42" s="4">
        <v>2022</v>
      </c>
      <c r="F42" s="4">
        <v>2023</v>
      </c>
      <c r="G42" s="4">
        <v>2024</v>
      </c>
      <c r="H42" s="4">
        <v>2025</v>
      </c>
      <c r="I42" s="4">
        <v>2026</v>
      </c>
      <c r="J42" s="4">
        <v>2027</v>
      </c>
      <c r="K42" s="4">
        <v>2028</v>
      </c>
      <c r="L42" s="4">
        <v>2029</v>
      </c>
      <c r="M42" s="4">
        <v>2030</v>
      </c>
      <c r="N42" s="4">
        <v>2031</v>
      </c>
      <c r="O42" s="4">
        <v>2032</v>
      </c>
      <c r="P42" s="4">
        <v>2033</v>
      </c>
      <c r="Q42" s="4">
        <v>2034</v>
      </c>
      <c r="R42" s="4">
        <v>2035</v>
      </c>
      <c r="S42" s="4">
        <v>2036</v>
      </c>
      <c r="T42" s="4">
        <v>2037</v>
      </c>
      <c r="U42" s="4">
        <v>2038</v>
      </c>
      <c r="V42" s="4">
        <v>2039</v>
      </c>
      <c r="W42" s="4">
        <v>2040</v>
      </c>
    </row>
    <row r="43" spans="1:23" x14ac:dyDescent="0.55000000000000004">
      <c r="A43" t="s">
        <v>25</v>
      </c>
      <c r="C43" s="14">
        <f>'Capacity added'!L50</f>
        <v>0.16200000000000003</v>
      </c>
      <c r="D43" s="14">
        <f>'Capacity added'!M50</f>
        <v>0.15720000000000001</v>
      </c>
      <c r="E43" s="14">
        <f>'Capacity added'!N50</f>
        <v>0</v>
      </c>
      <c r="F43" s="14">
        <f>'Capacity added'!O50</f>
        <v>17.929101352786681</v>
      </c>
      <c r="G43" s="14">
        <f>'Capacity added'!P50</f>
        <v>26.495017191663095</v>
      </c>
      <c r="H43" s="14">
        <f>'Capacity added'!Q50</f>
        <v>38.554405642406891</v>
      </c>
      <c r="I43" s="14">
        <f>'Capacity added'!R50</f>
        <v>55.834651986126687</v>
      </c>
      <c r="J43" s="14">
        <f>'Capacity added'!S50</f>
        <v>78.333090155052844</v>
      </c>
      <c r="K43" s="14">
        <f>'Capacity added'!T50</f>
        <v>105.06930861615119</v>
      </c>
      <c r="L43" s="14">
        <f>'Capacity added'!U50</f>
        <v>132.62121556021376</v>
      </c>
      <c r="M43" s="14">
        <f>'Capacity added'!V50</f>
        <v>154.92863832171244</v>
      </c>
      <c r="N43" s="14">
        <f>'Capacity added'!W50</f>
        <v>165.17128332236635</v>
      </c>
      <c r="O43" s="14">
        <f>'Capacity added'!X50</f>
        <v>159.49433557119499</v>
      </c>
      <c r="P43" s="14">
        <f>'Capacity added'!Y50</f>
        <v>139.69461546159124</v>
      </c>
      <c r="Q43" s="14">
        <f>'Capacity added'!Z50</f>
        <v>112.08134046272249</v>
      </c>
      <c r="R43" s="14">
        <f>'Capacity added'!AA50</f>
        <v>83.641793426960888</v>
      </c>
      <c r="S43" s="14">
        <f>'Capacity added'!AB50</f>
        <v>59.666473361969636</v>
      </c>
      <c r="T43" s="14">
        <f>'Capacity added'!AC50</f>
        <v>40.881548555839444</v>
      </c>
      <c r="U43" s="14">
        <f>'Capacity added'!AD50</f>
        <v>27.233749769124973</v>
      </c>
      <c r="V43" s="14">
        <f>'Capacity added'!AE50</f>
        <v>17.799418474816129</v>
      </c>
      <c r="W43" s="14">
        <f>'Capacity added'!AF50</f>
        <v>0</v>
      </c>
    </row>
    <row r="44" spans="1:23" x14ac:dyDescent="0.55000000000000004">
      <c r="A44" t="s">
        <v>34</v>
      </c>
      <c r="C44" s="14">
        <f>'Capacity added'!L51</f>
        <v>8.1000000000000016E-2</v>
      </c>
      <c r="D44" s="14">
        <f>'Capacity added'!M51</f>
        <v>7.8600000000000003E-2</v>
      </c>
      <c r="E44" s="14">
        <f>'Capacity added'!N51</f>
        <v>0</v>
      </c>
      <c r="F44" s="14">
        <f>'Capacity added'!O51</f>
        <v>24.506550020901084</v>
      </c>
      <c r="G44" s="14">
        <f>'Capacity added'!P51</f>
        <v>34.357673712497174</v>
      </c>
      <c r="H44" s="14">
        <f>'Capacity added'!Q51</f>
        <v>47.469472788972084</v>
      </c>
      <c r="I44" s="14">
        <f>'Capacity added'!R51</f>
        <v>65.41555177097041</v>
      </c>
      <c r="J44" s="14">
        <f>'Capacity added'!S51</f>
        <v>87.728488553936401</v>
      </c>
      <c r="K44" s="14">
        <f>'Capacity added'!T51</f>
        <v>113.39723888040668</v>
      </c>
      <c r="L44" s="14">
        <f>'Capacity added'!U51</f>
        <v>139.68951069411025</v>
      </c>
      <c r="M44" s="14">
        <f>'Capacity added'!V51</f>
        <v>162.06304861787606</v>
      </c>
      <c r="N44" s="14">
        <f>'Capacity added'!W51</f>
        <v>175.22676315009721</v>
      </c>
      <c r="O44" s="14">
        <f>'Capacity added'!X51</f>
        <v>175.35236658396406</v>
      </c>
      <c r="P44" s="14">
        <f>'Capacity added'!Y51</f>
        <v>162.16258248278248</v>
      </c>
      <c r="Q44" s="14">
        <f>'Capacity added'!Z51</f>
        <v>139.17741187722703</v>
      </c>
      <c r="R44" s="14">
        <f>'Capacity added'!AA51</f>
        <v>111.8486057453388</v>
      </c>
      <c r="S44" s="14">
        <f>'Capacity added'!AB51</f>
        <v>86.045789414456266</v>
      </c>
      <c r="T44" s="14">
        <f>'Capacity added'!AC51</f>
        <v>63.455075593671808</v>
      </c>
      <c r="U44" s="14">
        <f>'Capacity added'!AD51</f>
        <v>45.334594992674596</v>
      </c>
      <c r="V44" s="14">
        <f>'Capacity added'!AE51</f>
        <v>31.651013595764905</v>
      </c>
      <c r="W44" s="14">
        <f>'Capacity added'!AF51</f>
        <v>0</v>
      </c>
    </row>
    <row r="45" spans="1:23" x14ac:dyDescent="0.55000000000000004">
      <c r="A45" t="s">
        <v>46</v>
      </c>
      <c r="C45" s="14">
        <f>'Capacity added'!L52</f>
        <v>8.6400000000000005E-2</v>
      </c>
      <c r="D45" s="14">
        <f>'Capacity added'!M52</f>
        <v>8.3840000000000012E-2</v>
      </c>
      <c r="E45" s="14">
        <f>'Capacity added'!N52</f>
        <v>4.0640000000000001</v>
      </c>
      <c r="F45" s="14">
        <f>'Capacity added'!O52</f>
        <v>6.025800984144035</v>
      </c>
      <c r="G45" s="14">
        <f>'Capacity added'!P52</f>
        <v>5.1495897154979078</v>
      </c>
      <c r="H45" s="14">
        <f>'Capacity added'!Q52</f>
        <v>7.3609899962768663</v>
      </c>
      <c r="I45" s="14">
        <f>'Capacity added'!R52</f>
        <v>10.388074198032392</v>
      </c>
      <c r="J45" s="14">
        <f>'Capacity added'!S52</f>
        <v>14.057178554075334</v>
      </c>
      <c r="K45" s="14">
        <f>'Capacity added'!T52</f>
        <v>17.974136956977603</v>
      </c>
      <c r="L45" s="14">
        <f>'Capacity added'!U52</f>
        <v>21.381153020802326</v>
      </c>
      <c r="M45" s="14">
        <f>'Capacity added'!V52</f>
        <v>23.341276769327685</v>
      </c>
      <c r="N45" s="14">
        <f>'Capacity added'!W52</f>
        <v>23.186399872992936</v>
      </c>
      <c r="O45" s="14">
        <f>'Capacity added'!X52</f>
        <v>20.936097524830661</v>
      </c>
      <c r="P45" s="14">
        <f>'Capacity added'!Y52</f>
        <v>17.298741335224978</v>
      </c>
      <c r="Q45" s="14">
        <f>'Capacity added'!Z52</f>
        <v>13.244820879549094</v>
      </c>
      <c r="R45" s="14">
        <f>'Capacity added'!AA52</f>
        <v>9.5421605280700277</v>
      </c>
      <c r="S45" s="14">
        <f>'Capacity added'!AB52</f>
        <v>6.6376523986441951</v>
      </c>
      <c r="T45" s="14">
        <f>'Capacity added'!AC52</f>
        <v>4.4696034121115167</v>
      </c>
      <c r="U45" s="14">
        <f>'Capacity added'!AD52</f>
        <v>2.942949460987629</v>
      </c>
      <c r="V45" s="14">
        <f>'Capacity added'!AE52</f>
        <v>1.9087035003808919</v>
      </c>
      <c r="W45" s="14">
        <f>'Capacity added'!AF52</f>
        <v>0.74445645234692515</v>
      </c>
    </row>
    <row r="46" spans="1:23" x14ac:dyDescent="0.55000000000000004">
      <c r="A46" t="s">
        <v>23</v>
      </c>
      <c r="C46" s="14">
        <f>IF('Capacity added'!L53&gt;=0,'Capacity added'!L53,0)</f>
        <v>3.5100000000000006E-2</v>
      </c>
      <c r="D46" s="14">
        <f>IF('Capacity added'!M53&gt;=0,'Capacity added'!M53,0)</f>
        <v>3.406E-2</v>
      </c>
      <c r="E46" s="14">
        <f>IF('Capacity added'!N53&gt;=0,'Capacity added'!N53,0)</f>
        <v>12.994476894523931</v>
      </c>
      <c r="F46" s="14">
        <f>IF('Capacity added'!O53&gt;=0,'Capacity added'!O53,0)</f>
        <v>12.642952099930291</v>
      </c>
      <c r="G46" s="14">
        <f>IF('Capacity added'!P53&gt;=0,'Capacity added'!P53,0)</f>
        <v>0</v>
      </c>
      <c r="H46" s="14">
        <f>IF('Capacity added'!Q53&gt;=0,'Capacity added'!Q53,0)</f>
        <v>0</v>
      </c>
      <c r="I46" s="14">
        <f>IF('Capacity added'!R53&gt;=0,'Capacity added'!R53,0)</f>
        <v>0</v>
      </c>
      <c r="J46" s="14">
        <f>IF('Capacity added'!S53&gt;=0,'Capacity added'!S53,0)</f>
        <v>0</v>
      </c>
      <c r="K46" s="14">
        <f>IF('Capacity added'!T53&gt;=0,'Capacity added'!T53,0)</f>
        <v>0</v>
      </c>
      <c r="L46" s="14">
        <f>IF('Capacity added'!U53&gt;=0,'Capacity added'!U53,0)</f>
        <v>0</v>
      </c>
      <c r="M46" s="14">
        <f>IF('Capacity added'!V53&gt;=0,'Capacity added'!V53,0)</f>
        <v>0</v>
      </c>
      <c r="N46" s="14">
        <f>IF('Capacity added'!W53&gt;=0,'Capacity added'!W53,0)</f>
        <v>0</v>
      </c>
      <c r="O46" s="14">
        <f>IF('Capacity added'!X53&gt;=0,'Capacity added'!X53,0)</f>
        <v>0</v>
      </c>
      <c r="P46" s="14">
        <f>IF('Capacity added'!Y53&gt;=0,'Capacity added'!Y53,0)</f>
        <v>0</v>
      </c>
      <c r="Q46" s="14">
        <f>IF('Capacity added'!Z53&gt;=0,'Capacity added'!Z53,0)</f>
        <v>0</v>
      </c>
      <c r="R46" s="14">
        <f>IF('Capacity added'!AA53&gt;=0,'Capacity added'!AA53,0)</f>
        <v>0</v>
      </c>
      <c r="S46" s="14">
        <f>IF('Capacity added'!AB53&gt;=0,'Capacity added'!AB53,0)</f>
        <v>0</v>
      </c>
      <c r="T46" s="14">
        <f>IF('Capacity added'!AC53&gt;=0,'Capacity added'!AC53,0)</f>
        <v>0</v>
      </c>
      <c r="U46" s="14">
        <f>IF('Capacity added'!AD53&gt;=0,'Capacity added'!AD53,0)</f>
        <v>0</v>
      </c>
      <c r="V46" s="14">
        <f>IF('Capacity added'!AE53&gt;=0,'Capacity added'!AE53,0)</f>
        <v>0</v>
      </c>
      <c r="W46" s="14">
        <f>IF('Capacity added'!AF53&gt;=0,'Capacity added'!AF53,0)</f>
        <v>0.62082189356069206</v>
      </c>
    </row>
    <row r="47" spans="1:23" x14ac:dyDescent="0.55000000000000004">
      <c r="A47" t="s">
        <v>56</v>
      </c>
      <c r="C47" s="14">
        <f>'Capacity added'!L54</f>
        <v>0</v>
      </c>
      <c r="D47" s="14">
        <f>'Capacity added'!M54</f>
        <v>0</v>
      </c>
      <c r="E47" s="14">
        <f>'Capacity added'!N54</f>
        <v>0</v>
      </c>
      <c r="F47" s="14">
        <f>'Capacity added'!O54</f>
        <v>0</v>
      </c>
      <c r="G47" s="14">
        <f>'Capacity added'!P54</f>
        <v>0</v>
      </c>
      <c r="H47" s="14">
        <f>'Capacity added'!Q54</f>
        <v>0</v>
      </c>
      <c r="I47" s="14">
        <f>'Capacity added'!R54</f>
        <v>0</v>
      </c>
      <c r="J47" s="14">
        <f>'Capacity added'!S54</f>
        <v>0</v>
      </c>
      <c r="K47" s="14">
        <f>'Capacity added'!T54</f>
        <v>0</v>
      </c>
      <c r="L47" s="14">
        <f>'Capacity added'!U54</f>
        <v>0</v>
      </c>
      <c r="M47" s="14">
        <f>'Capacity added'!V54</f>
        <v>0</v>
      </c>
      <c r="N47" s="14">
        <f>'Capacity added'!W54</f>
        <v>0</v>
      </c>
      <c r="O47" s="14">
        <f>'Capacity added'!X54</f>
        <v>0</v>
      </c>
      <c r="P47" s="14">
        <f>'Capacity added'!Y54</f>
        <v>0</v>
      </c>
      <c r="Q47" s="14">
        <f>'Capacity added'!Z54</f>
        <v>0</v>
      </c>
      <c r="R47" s="14">
        <f>'Capacity added'!AA54</f>
        <v>0</v>
      </c>
      <c r="S47" s="14">
        <f>'Capacity added'!AB54</f>
        <v>0</v>
      </c>
      <c r="T47" s="14">
        <f>'Capacity added'!AC54</f>
        <v>0</v>
      </c>
      <c r="U47" s="14">
        <f>'Capacity added'!AD54</f>
        <v>0</v>
      </c>
      <c r="V47" s="14">
        <f>'Capacity added'!AE54</f>
        <v>0</v>
      </c>
      <c r="W47" s="14">
        <f>'Capacity added'!AF54</f>
        <v>0</v>
      </c>
    </row>
    <row r="48" spans="1:23" x14ac:dyDescent="0.55000000000000004">
      <c r="A48" t="s">
        <v>51</v>
      </c>
      <c r="C48" s="14">
        <f>'Capacity added'!L55</f>
        <v>0</v>
      </c>
      <c r="D48" s="14">
        <f>'Capacity added'!M55</f>
        <v>0</v>
      </c>
      <c r="E48" s="14">
        <f>'Capacity added'!N55</f>
        <v>11.938000000000001</v>
      </c>
      <c r="F48" s="14">
        <f>'Capacity added'!O55</f>
        <v>9.2607832616033328</v>
      </c>
      <c r="G48" s="14">
        <f>'Capacity added'!P55</f>
        <v>15.801749749360932</v>
      </c>
      <c r="H48" s="14">
        <f>'Capacity added'!Q55</f>
        <v>26.25747778320051</v>
      </c>
      <c r="I48" s="14">
        <f>'Capacity added'!R55</f>
        <v>42.486761874353597</v>
      </c>
      <c r="J48" s="14">
        <f>'Capacity added'!S55</f>
        <v>64.064333423608218</v>
      </c>
      <c r="K48" s="14">
        <f>'Capacity added'!T55</f>
        <v>86.867165173247983</v>
      </c>
      <c r="L48" s="14">
        <f>'Capacity added'!U55</f>
        <v>102.01422166799109</v>
      </c>
      <c r="M48" s="14">
        <f>'Capacity added'!V55</f>
        <v>101.10691497011969</v>
      </c>
      <c r="N48" s="14">
        <f>'Capacity added'!W55</f>
        <v>84.43749989989854</v>
      </c>
      <c r="O48" s="14">
        <f>'Capacity added'!X55</f>
        <v>60.838510654435964</v>
      </c>
      <c r="P48" s="14">
        <f>'Capacity added'!Y55</f>
        <v>39.243508460074388</v>
      </c>
      <c r="Q48" s="14">
        <f>'Capacity added'!Z55</f>
        <v>23.50076027589089</v>
      </c>
      <c r="R48" s="14">
        <f>'Capacity added'!AA55</f>
        <v>13.437333266547665</v>
      </c>
      <c r="S48" s="14">
        <f>'Capacity added'!AB55</f>
        <v>7.5556038031292712</v>
      </c>
      <c r="T48" s="14">
        <f>'Capacity added'!AC55</f>
        <v>4.1828567381635011</v>
      </c>
      <c r="U48" s="14">
        <f>'Capacity added'!AD55</f>
        <v>2.2954245962960509</v>
      </c>
      <c r="V48" s="14">
        <f>'Capacity added'!AE55</f>
        <v>1.2534584896928607</v>
      </c>
      <c r="W48" s="14">
        <f>'Capacity added'!AF55</f>
        <v>0</v>
      </c>
    </row>
    <row r="49" spans="1:23" x14ac:dyDescent="0.55000000000000004">
      <c r="A49" t="s">
        <v>54</v>
      </c>
      <c r="C49" s="14">
        <f>'Capacity added'!L56</f>
        <v>0</v>
      </c>
      <c r="D49" s="14">
        <f>'Capacity added'!M56</f>
        <v>0</v>
      </c>
      <c r="E49" s="14">
        <f>'Capacity added'!N56</f>
        <v>12.7</v>
      </c>
      <c r="F49" s="14">
        <f>'Capacity added'!O56</f>
        <v>6.8030588278736275</v>
      </c>
      <c r="G49" s="14">
        <f>'Capacity added'!P56</f>
        <v>10.068959194058976</v>
      </c>
      <c r="H49" s="14">
        <f>'Capacity added'!Q56</f>
        <v>14.686459401141835</v>
      </c>
      <c r="I49" s="14">
        <f>'Capacity added'!R56</f>
        <v>21.343693339211118</v>
      </c>
      <c r="J49" s="14">
        <f>'Capacity added'!S56</f>
        <v>30.096684603430241</v>
      </c>
      <c r="K49" s="14">
        <f>'Capacity added'!T56</f>
        <v>40.656586074582648</v>
      </c>
      <c r="L49" s="14">
        <f>'Capacity added'!U56</f>
        <v>51.802616424775252</v>
      </c>
      <c r="M49" s="14">
        <f>'Capacity added'!V56</f>
        <v>61.224962046519352</v>
      </c>
      <c r="N49" s="14">
        <f>'Capacity added'!W56</f>
        <v>66.145933457837216</v>
      </c>
      <c r="O49" s="14">
        <f>'Capacity added'!X56</f>
        <v>64.76189199037546</v>
      </c>
      <c r="P49" s="14">
        <f>'Capacity added'!Y56</f>
        <v>57.468974628169875</v>
      </c>
      <c r="Q49" s="14">
        <f>'Capacity added'!Z56</f>
        <v>46.632769558689489</v>
      </c>
      <c r="R49" s="14">
        <f>'Capacity added'!AA56</f>
        <v>35.114875838002476</v>
      </c>
      <c r="S49" s="14">
        <f>'Capacity added'!AB56</f>
        <v>25.218519860808264</v>
      </c>
      <c r="T49" s="14">
        <f>'Capacity added'!AC56</f>
        <v>17.361772586413938</v>
      </c>
      <c r="U49" s="14">
        <f>'Capacity added'!AD56</f>
        <v>11.603783036955342</v>
      </c>
      <c r="V49" s="14">
        <f>'Capacity added'!AE56</f>
        <v>7.60067147602091</v>
      </c>
      <c r="W49" s="14">
        <f>'Capacity added'!AF56</f>
        <v>0</v>
      </c>
    </row>
    <row r="50" spans="1:23" x14ac:dyDescent="0.55000000000000004">
      <c r="A50" t="s">
        <v>55</v>
      </c>
      <c r="C50" s="14">
        <f>'Capacity added'!L57</f>
        <v>0</v>
      </c>
      <c r="D50" s="14">
        <f>'Capacity added'!M57</f>
        <v>0</v>
      </c>
      <c r="E50" s="14">
        <f>'Capacity added'!N57</f>
        <v>13.97</v>
      </c>
      <c r="F50" s="14">
        <f>'Capacity added'!O57</f>
        <v>7.4124763234274935</v>
      </c>
      <c r="G50" s="14">
        <f>'Capacity added'!P57</f>
        <v>10.877787239144773</v>
      </c>
      <c r="H50" s="14">
        <f>'Capacity added'!Q57</f>
        <v>15.663363342734819</v>
      </c>
      <c r="I50" s="14">
        <f>'Capacity added'!R57</f>
        <v>22.334360311805685</v>
      </c>
      <c r="J50" s="14">
        <f>'Capacity added'!S57</f>
        <v>30.644775602959033</v>
      </c>
      <c r="K50" s="14">
        <f>'Capacity added'!T57</f>
        <v>39.868064100680719</v>
      </c>
      <c r="L50" s="14">
        <f>'Capacity added'!U57</f>
        <v>48.368850550714228</v>
      </c>
      <c r="M50" s="14">
        <f>'Capacity added'!V57</f>
        <v>53.870195775405065</v>
      </c>
      <c r="N50" s="14">
        <f>'Capacity added'!W57</f>
        <v>54.476186061910049</v>
      </c>
      <c r="O50" s="14">
        <f>'Capacity added'!X57</f>
        <v>49.877635787622815</v>
      </c>
      <c r="P50" s="14">
        <f>'Capacity added'!Y57</f>
        <v>41.606516522990994</v>
      </c>
      <c r="Q50" s="14">
        <f>'Capacity added'!Z57</f>
        <v>32.043087424536047</v>
      </c>
      <c r="R50" s="14">
        <f>'Capacity added'!AA57</f>
        <v>23.161872328041959</v>
      </c>
      <c r="S50" s="14">
        <f>'Capacity added'!AB57</f>
        <v>16.140445456177407</v>
      </c>
      <c r="T50" s="14">
        <f>'Capacity added'!AC57</f>
        <v>10.878720806083656</v>
      </c>
      <c r="U50" s="14">
        <f>'Capacity added'!AD57</f>
        <v>7.1665042833815287</v>
      </c>
      <c r="V50" s="14">
        <f>'Capacity added'!AE57</f>
        <v>4.6492146382114239</v>
      </c>
      <c r="W50" s="14">
        <f>'Capacity added'!AF57</f>
        <v>0</v>
      </c>
    </row>
    <row r="51" spans="1:23" x14ac:dyDescent="0.55000000000000004">
      <c r="A51" t="s">
        <v>47</v>
      </c>
      <c r="C51" s="14">
        <f>'Capacity added'!L58</f>
        <v>0</v>
      </c>
      <c r="D51" s="14">
        <f>'Capacity added'!M58</f>
        <v>0</v>
      </c>
      <c r="E51" s="14">
        <f>'Capacity added'!N58</f>
        <v>0</v>
      </c>
      <c r="F51" s="14">
        <f>'Capacity added'!O58</f>
        <v>0</v>
      </c>
      <c r="G51" s="14">
        <f>'Capacity added'!P58</f>
        <v>0</v>
      </c>
      <c r="H51" s="14">
        <f>'Capacity added'!Q58</f>
        <v>0</v>
      </c>
      <c r="I51" s="14">
        <f>'Capacity added'!R58</f>
        <v>0</v>
      </c>
      <c r="J51" s="14">
        <f>'Capacity added'!S58</f>
        <v>0</v>
      </c>
      <c r="K51" s="14">
        <f>'Capacity added'!T58</f>
        <v>0</v>
      </c>
      <c r="L51" s="14">
        <f>'Capacity added'!U58</f>
        <v>0</v>
      </c>
      <c r="M51" s="14">
        <f>'Capacity added'!V58</f>
        <v>0</v>
      </c>
      <c r="N51" s="14">
        <f>'Capacity added'!W58</f>
        <v>0</v>
      </c>
      <c r="O51" s="14">
        <f>'Capacity added'!X58</f>
        <v>0</v>
      </c>
      <c r="P51" s="14">
        <f>'Capacity added'!Y58</f>
        <v>0</v>
      </c>
      <c r="Q51" s="14">
        <f>'Capacity added'!Z58</f>
        <v>0</v>
      </c>
      <c r="R51" s="14">
        <f>'Capacity added'!AA58</f>
        <v>0</v>
      </c>
      <c r="S51" s="14">
        <f>'Capacity added'!AB58</f>
        <v>0</v>
      </c>
      <c r="T51" s="14">
        <f>'Capacity added'!AC58</f>
        <v>0</v>
      </c>
      <c r="U51" s="14">
        <f>'Capacity added'!AD58</f>
        <v>0</v>
      </c>
      <c r="V51" s="14">
        <f>'Capacity added'!AE58</f>
        <v>0</v>
      </c>
      <c r="W51" s="14">
        <f>'Capacity added'!AF58</f>
        <v>0</v>
      </c>
    </row>
    <row r="53" spans="1:23" x14ac:dyDescent="0.55000000000000004">
      <c r="A53" s="15" t="s">
        <v>21</v>
      </c>
      <c r="C53" s="4">
        <v>2020</v>
      </c>
      <c r="D53" s="4">
        <v>2021</v>
      </c>
      <c r="E53" s="4">
        <v>2022</v>
      </c>
      <c r="F53" s="4">
        <v>2023</v>
      </c>
      <c r="G53" s="4">
        <v>2024</v>
      </c>
      <c r="H53" s="4">
        <v>2025</v>
      </c>
      <c r="I53" s="4">
        <v>2026</v>
      </c>
      <c r="J53" s="4">
        <v>2027</v>
      </c>
      <c r="K53" s="4">
        <v>2028</v>
      </c>
      <c r="L53" s="4">
        <v>2029</v>
      </c>
      <c r="M53" s="4">
        <v>2030</v>
      </c>
      <c r="N53" s="4">
        <v>2031</v>
      </c>
      <c r="O53" s="4">
        <v>2032</v>
      </c>
      <c r="P53" s="4">
        <v>2033</v>
      </c>
      <c r="Q53" s="4">
        <v>2034</v>
      </c>
      <c r="R53" s="4">
        <v>2035</v>
      </c>
      <c r="S53" s="4">
        <v>2036</v>
      </c>
      <c r="T53" s="4">
        <v>2037</v>
      </c>
      <c r="U53" s="4">
        <v>2038</v>
      </c>
      <c r="V53" s="4">
        <v>2039</v>
      </c>
      <c r="W53" s="4">
        <v>2040</v>
      </c>
    </row>
    <row r="54" spans="1:23" x14ac:dyDescent="0.55000000000000004">
      <c r="A54" t="s">
        <v>25</v>
      </c>
      <c r="C54" s="14">
        <f>Capacity!L52</f>
        <v>0.23760000000000003</v>
      </c>
      <c r="D54" s="14">
        <f>Capacity!M52</f>
        <v>0.23056000000000001</v>
      </c>
      <c r="E54" s="14">
        <f>Capacity!N52</f>
        <v>0.22352000000000005</v>
      </c>
      <c r="F54" s="14">
        <f>Capacity!O52</f>
        <v>0.21648000000000003</v>
      </c>
      <c r="G54" s="14">
        <f>Capacity!P52</f>
        <v>0.32508027430794662</v>
      </c>
      <c r="H54" s="14">
        <f>Capacity!Q52</f>
        <v>0.48484939545396838</v>
      </c>
      <c r="I54" s="14">
        <f>Capacity!R52</f>
        <v>0.72897652698763726</v>
      </c>
      <c r="J54" s="14">
        <f>Capacity!S52</f>
        <v>1.0817171412863849</v>
      </c>
      <c r="K54" s="14">
        <f>Capacity!T52</f>
        <v>1.575037963179168</v>
      </c>
      <c r="L54" s="14">
        <f>Capacity!U52</f>
        <v>2.2337477266638426</v>
      </c>
      <c r="M54" s="14">
        <f>Capacity!V52</f>
        <v>3.0596108616061044</v>
      </c>
      <c r="N54" s="14">
        <f>Capacity!W52</f>
        <v>4.0145166704095674</v>
      </c>
      <c r="O54" s="14">
        <f>Capacity!X52</f>
        <v>5.0163253833180548</v>
      </c>
      <c r="P54" s="14">
        <f>Capacity!Y52</f>
        <v>5.9592324200542199</v>
      </c>
      <c r="Q54" s="14">
        <f>Capacity!Z52</f>
        <v>6.7513272331019021</v>
      </c>
      <c r="R54" s="14">
        <f>Capacity!AA52</f>
        <v>7.3439271763340708</v>
      </c>
      <c r="S54" s="14">
        <f>Capacity!AB52</f>
        <v>7.8183650363820867</v>
      </c>
      <c r="T54" s="14">
        <f>Capacity!AC52</f>
        <v>8.1287357645527134</v>
      </c>
      <c r="U54" s="14">
        <f>Capacity!AD52</f>
        <v>8.3109430837250677</v>
      </c>
      <c r="V54" s="14">
        <f>Capacity!AE52</f>
        <v>8.4001916175244578</v>
      </c>
      <c r="W54" s="14">
        <f>Capacity!AF52</f>
        <v>8.4252406226603416</v>
      </c>
    </row>
    <row r="55" spans="1:23" x14ac:dyDescent="0.55000000000000004">
      <c r="A55" t="s">
        <v>34</v>
      </c>
      <c r="C55" s="14">
        <f>Capacity!L53</f>
        <v>0.75600000000000012</v>
      </c>
      <c r="D55" s="14">
        <f>Capacity!M53</f>
        <v>0.73360000000000003</v>
      </c>
      <c r="E55" s="14">
        <f>Capacity!N53</f>
        <v>0.71120000000000005</v>
      </c>
      <c r="F55" s="14">
        <f>Capacity!O53</f>
        <v>0.68879999999999997</v>
      </c>
      <c r="G55" s="14">
        <f>Capacity!P53</f>
        <v>0.98252785392815489</v>
      </c>
      <c r="H55" s="14">
        <f>Capacity!Q53</f>
        <v>1.392205626562186</v>
      </c>
      <c r="I55" s="14">
        <f>Capacity!R53</f>
        <v>1.9899122446687967</v>
      </c>
      <c r="J55" s="14">
        <f>Capacity!S53</f>
        <v>2.8114626175156872</v>
      </c>
      <c r="K55" s="14">
        <f>Capacity!T53</f>
        <v>3.9094429009693461</v>
      </c>
      <c r="L55" s="14">
        <f>Capacity!U53</f>
        <v>5.3219307450131526</v>
      </c>
      <c r="M55" s="14">
        <f>Capacity!V53</f>
        <v>7.050168628019958</v>
      </c>
      <c r="N55" s="14">
        <f>Capacity!W53</f>
        <v>9.0355614805200517</v>
      </c>
      <c r="O55" s="14">
        <f>Capacity!X53</f>
        <v>11.151104374511224</v>
      </c>
      <c r="P55" s="14">
        <f>Capacity!Y53</f>
        <v>13.222024326410335</v>
      </c>
      <c r="Q55" s="14">
        <f>Capacity!Z53</f>
        <v>15.07340033339597</v>
      </c>
      <c r="R55" s="14">
        <f>Capacity!AA53</f>
        <v>16.580045567530288</v>
      </c>
      <c r="S55" s="14">
        <f>Capacity!AB53</f>
        <v>17.881135465424617</v>
      </c>
      <c r="T55" s="14">
        <f>Capacity!AC53</f>
        <v>18.82598273572782</v>
      </c>
      <c r="U55" s="14">
        <f>Capacity!AD53</f>
        <v>19.460522986543335</v>
      </c>
      <c r="V55" s="14">
        <f>Capacity!AE53</f>
        <v>19.846886598187194</v>
      </c>
      <c r="W55" s="14">
        <f>Capacity!AF53</f>
        <v>20.046164946722701</v>
      </c>
    </row>
    <row r="56" spans="1:23" x14ac:dyDescent="0.55000000000000004">
      <c r="A56" t="s">
        <v>46</v>
      </c>
      <c r="C56" s="14">
        <f>Capacity!L54</f>
        <v>8.1000000000000013E-3</v>
      </c>
      <c r="D56" s="14">
        <f>Capacity!M54</f>
        <v>7.8600000000000007E-3</v>
      </c>
      <c r="E56" s="14">
        <f>Capacity!N54</f>
        <v>7.62E-3</v>
      </c>
      <c r="F56" s="14">
        <f>Capacity!O54</f>
        <v>0.73799999999999999</v>
      </c>
      <c r="G56" s="14">
        <f>Capacity!P54</f>
        <v>1.1002349955992992</v>
      </c>
      <c r="H56" s="14">
        <f>Capacity!Q54</f>
        <v>1.6230926742892742</v>
      </c>
      <c r="I56" s="14">
        <f>Capacity!R54</f>
        <v>2.4009433582609212</v>
      </c>
      <c r="J56" s="14">
        <f>Capacity!S54</f>
        <v>3.479927491493922</v>
      </c>
      <c r="K56" s="14">
        <f>Capacity!T54</f>
        <v>4.9041847236367877</v>
      </c>
      <c r="L56" s="14">
        <f>Capacity!U54</f>
        <v>6.6628377512953891</v>
      </c>
      <c r="M56" s="14">
        <f>Capacity!V54</f>
        <v>8.6582468859330639</v>
      </c>
      <c r="N56" s="14">
        <f>Capacity!W54</f>
        <v>10.706887396019335</v>
      </c>
      <c r="O56" s="14">
        <f>Capacity!X54</f>
        <v>12.5914423811203</v>
      </c>
      <c r="P56" s="14">
        <f>Capacity!Y54</f>
        <v>14.138871194288017</v>
      </c>
      <c r="Q56" s="14">
        <f>Capacity!Z54</f>
        <v>15.270759860723379</v>
      </c>
      <c r="R56" s="14">
        <f>Capacity!AA54</f>
        <v>15.999803381770688</v>
      </c>
      <c r="S56" s="14">
        <f>Capacity!AB54</f>
        <v>16.568790206083722</v>
      </c>
      <c r="T56" s="14">
        <f>Capacity!AC54</f>
        <v>16.894285242448866</v>
      </c>
      <c r="U56" s="14">
        <f>Capacity!AD54</f>
        <v>17.045302097459523</v>
      </c>
      <c r="V56" s="14">
        <f>Capacity!AE54</f>
        <v>17.076772445225028</v>
      </c>
      <c r="W56" s="14">
        <f>Capacity!AF54</f>
        <v>17.028701189982662</v>
      </c>
    </row>
    <row r="57" spans="1:23" x14ac:dyDescent="0.55000000000000004">
      <c r="A57" t="s">
        <v>23</v>
      </c>
      <c r="C57" s="14">
        <f>Capacity!L55</f>
        <v>37.800000000000004</v>
      </c>
      <c r="D57" s="14">
        <f>Capacity!M55</f>
        <v>36.68</v>
      </c>
      <c r="E57" s="14">
        <f>Capacity!N55</f>
        <v>35.56</v>
      </c>
      <c r="F57" s="14">
        <f>Capacity!O55</f>
        <v>38.307449855909006</v>
      </c>
      <c r="G57" s="14">
        <f>Capacity!P55</f>
        <v>37.08363051880351</v>
      </c>
      <c r="H57" s="14">
        <f>Capacity!Q55</f>
        <v>35.560008275042421</v>
      </c>
      <c r="I57" s="14">
        <f>Capacity!R55</f>
        <v>34.257341112785525</v>
      </c>
      <c r="J57" s="14">
        <f>Capacity!S55</f>
        <v>32.434870904119556</v>
      </c>
      <c r="K57" s="14">
        <f>Capacity!T55</f>
        <v>29.983703948345998</v>
      </c>
      <c r="L57" s="14">
        <f>Capacity!U55</f>
        <v>26.846582519348665</v>
      </c>
      <c r="M57" s="14">
        <f>Capacity!V55</f>
        <v>23.073504101641632</v>
      </c>
      <c r="N57" s="14">
        <f>Capacity!W55</f>
        <v>18.861254061865736</v>
      </c>
      <c r="O57" s="14">
        <f>Capacity!X55</f>
        <v>14.537902023880585</v>
      </c>
      <c r="P57" s="14">
        <f>Capacity!Y55</f>
        <v>10.479224155915091</v>
      </c>
      <c r="Q57" s="14">
        <f>Capacity!Z55</f>
        <v>6.9958083030205973</v>
      </c>
      <c r="R57" s="14">
        <f>Capacity!AA55</f>
        <v>4.2553982717062464</v>
      </c>
      <c r="S57" s="14">
        <f>Capacity!AB55</f>
        <v>2.2994581527410518</v>
      </c>
      <c r="T57" s="14">
        <f>Capacity!AC55</f>
        <v>0.98715695575446072</v>
      </c>
      <c r="U57" s="14">
        <f>Capacity!AD55</f>
        <v>0.19882012531334153</v>
      </c>
      <c r="V57" s="14">
        <f>Capacity!AE55</f>
        <v>-0.19314458910777083</v>
      </c>
      <c r="W57" s="14">
        <f>Capacity!AF55</f>
        <v>0</v>
      </c>
    </row>
    <row r="58" spans="1:23" x14ac:dyDescent="0.55000000000000004">
      <c r="A58" t="s">
        <v>56</v>
      </c>
      <c r="C58" s="14">
        <f>Capacity!L56</f>
        <v>0</v>
      </c>
      <c r="D58" s="14">
        <f>Capacity!M56</f>
        <v>0</v>
      </c>
      <c r="E58" s="14">
        <f>Capacity!N56</f>
        <v>0</v>
      </c>
      <c r="F58" s="14">
        <f>Capacity!O56</f>
        <v>0</v>
      </c>
      <c r="G58" s="14">
        <f>Capacity!P56</f>
        <v>0</v>
      </c>
      <c r="H58" s="14">
        <f>Capacity!Q56</f>
        <v>0</v>
      </c>
      <c r="I58" s="14">
        <f>Capacity!R56</f>
        <v>0</v>
      </c>
      <c r="J58" s="14">
        <f>Capacity!S56</f>
        <v>0</v>
      </c>
      <c r="K58" s="14">
        <f>Capacity!T56</f>
        <v>0</v>
      </c>
      <c r="L58" s="14">
        <f>Capacity!U56</f>
        <v>0</v>
      </c>
      <c r="M58" s="14">
        <f>Capacity!V56</f>
        <v>0</v>
      </c>
      <c r="N58" s="14">
        <f>Capacity!W56</f>
        <v>0</v>
      </c>
      <c r="O58" s="14">
        <f>Capacity!X56</f>
        <v>0</v>
      </c>
      <c r="P58" s="14">
        <f>Capacity!Y56</f>
        <v>0</v>
      </c>
      <c r="Q58" s="14">
        <f>Capacity!Z56</f>
        <v>0</v>
      </c>
      <c r="R58" s="14">
        <f>Capacity!AA56</f>
        <v>0</v>
      </c>
      <c r="S58" s="14">
        <f>Capacity!AB56</f>
        <v>0</v>
      </c>
      <c r="T58" s="14">
        <f>Capacity!AC56</f>
        <v>0</v>
      </c>
      <c r="U58" s="14">
        <f>Capacity!AD56</f>
        <v>0</v>
      </c>
      <c r="V58" s="14">
        <f>Capacity!AE56</f>
        <v>0</v>
      </c>
      <c r="W58" s="14">
        <f>Capacity!AF56</f>
        <v>0</v>
      </c>
    </row>
    <row r="59" spans="1:23" x14ac:dyDescent="0.55000000000000004">
      <c r="A59" t="s">
        <v>51</v>
      </c>
      <c r="C59" s="14">
        <f>Capacity!L57</f>
        <v>0</v>
      </c>
      <c r="D59" s="14">
        <f>Capacity!M57</f>
        <v>0</v>
      </c>
      <c r="E59" s="14">
        <f>Capacity!N57</f>
        <v>0</v>
      </c>
      <c r="F59" s="14">
        <f>Capacity!O57</f>
        <v>0</v>
      </c>
      <c r="G59" s="14">
        <f>Capacity!P57</f>
        <v>2.571781222761595</v>
      </c>
      <c r="H59" s="14">
        <f>Capacity!Q57</f>
        <v>4.4347729011416881</v>
      </c>
      <c r="I59" s="14">
        <f>Capacity!R57</f>
        <v>7.651368883436346</v>
      </c>
      <c r="J59" s="14">
        <f>Capacity!S57</f>
        <v>12.843791164226493</v>
      </c>
      <c r="K59" s="14">
        <f>Capacity!T57</f>
        <v>20.64343802824844</v>
      </c>
      <c r="L59" s="14">
        <f>Capacity!U57</f>
        <v>31.150608995761583</v>
      </c>
      <c r="M59" s="14">
        <f>Capacity!V57</f>
        <v>43.348024467074538</v>
      </c>
      <c r="N59" s="14">
        <f>Capacity!W57</f>
        <v>55.183760870646765</v>
      </c>
      <c r="O59" s="14">
        <f>Capacity!X57</f>
        <v>64.682180911443652</v>
      </c>
      <c r="P59" s="14">
        <f>Capacity!Y57</f>
        <v>71.014169603893464</v>
      </c>
      <c r="Q59" s="14">
        <f>Capacity!Z57</f>
        <v>74.488141231015163</v>
      </c>
      <c r="R59" s="14">
        <f>Capacity!AA57</f>
        <v>75.890542652717812</v>
      </c>
      <c r="S59" s="14">
        <f>Capacity!AB57</f>
        <v>76.789042195305754</v>
      </c>
      <c r="T59" s="14">
        <f>Capacity!AC57</f>
        <v>76.926421538666276</v>
      </c>
      <c r="U59" s="14">
        <f>Capacity!AD57</f>
        <v>76.627495688094072</v>
      </c>
      <c r="V59" s="14">
        <f>Capacity!AE57</f>
        <v>76.084435912940791</v>
      </c>
      <c r="W59" s="14">
        <f>Capacity!AF57</f>
        <v>75.406600770674245</v>
      </c>
    </row>
    <row r="60" spans="1:23" x14ac:dyDescent="0.55000000000000004">
      <c r="A60" t="s">
        <v>54</v>
      </c>
      <c r="C60" s="14">
        <f>Capacity!L58</f>
        <v>0</v>
      </c>
      <c r="D60" s="14">
        <f>Capacity!M58</f>
        <v>0</v>
      </c>
      <c r="E60" s="14">
        <f>Capacity!N58</f>
        <v>0</v>
      </c>
      <c r="F60" s="14">
        <f>Capacity!O58</f>
        <v>0</v>
      </c>
      <c r="G60" s="14">
        <f>Capacity!P58</f>
        <v>0.55445463427242969</v>
      </c>
      <c r="H60" s="14">
        <f>Capacity!Q58</f>
        <v>0.8277327072338897</v>
      </c>
      <c r="I60" s="14">
        <f>Capacity!R58</f>
        <v>1.2462686372808727</v>
      </c>
      <c r="J60" s="14">
        <f>Capacity!S58</f>
        <v>1.8531886509535389</v>
      </c>
      <c r="K60" s="14">
        <f>Capacity!T58</f>
        <v>2.7064299243887624</v>
      </c>
      <c r="L60" s="14">
        <f>Capacity!U58</f>
        <v>3.8540884698074116</v>
      </c>
      <c r="M60" s="14">
        <f>Capacity!V58</f>
        <v>5.3070797296057979</v>
      </c>
      <c r="N60" s="14">
        <f>Capacity!W58</f>
        <v>7.0077556654584949</v>
      </c>
      <c r="O60" s="14">
        <f>Capacity!X58</f>
        <v>8.8175291319277154</v>
      </c>
      <c r="P60" s="14">
        <f>Capacity!Y58</f>
        <v>10.547308943289693</v>
      </c>
      <c r="Q60" s="14">
        <f>Capacity!Z58</f>
        <v>12.023471552192671</v>
      </c>
      <c r="R60" s="14">
        <f>Capacity!AA58</f>
        <v>13.14570299691308</v>
      </c>
      <c r="S60" s="14">
        <f>Capacity!AB58</f>
        <v>14.049684542873647</v>
      </c>
      <c r="T60" s="14">
        <f>Capacity!AC58</f>
        <v>14.648726945733024</v>
      </c>
      <c r="U60" s="14">
        <f>Capacity!AD58</f>
        <v>15.006466358558502</v>
      </c>
      <c r="V60" s="14">
        <f>Capacity!AE58</f>
        <v>15.187682242605563</v>
      </c>
      <c r="W60" s="14">
        <f>Capacity!AF58</f>
        <v>15.246299063953378</v>
      </c>
    </row>
    <row r="61" spans="1:23" x14ac:dyDescent="0.55000000000000004">
      <c r="A61" t="s">
        <v>55</v>
      </c>
      <c r="C61" s="14">
        <f>Capacity!L59</f>
        <v>0</v>
      </c>
      <c r="D61" s="14">
        <f>Capacity!M59</f>
        <v>0</v>
      </c>
      <c r="E61" s="14">
        <f>Capacity!N59</f>
        <v>0</v>
      </c>
      <c r="F61" s="14">
        <f>Capacity!O59</f>
        <v>0</v>
      </c>
      <c r="G61" s="14">
        <f>Capacity!P59</f>
        <v>1.0314904820348916</v>
      </c>
      <c r="H61" s="14">
        <f>Capacity!Q59</f>
        <v>1.5319823972307571</v>
      </c>
      <c r="I61" s="14">
        <f>Capacity!R59</f>
        <v>2.2888788554040245</v>
      </c>
      <c r="J61" s="14">
        <f>Capacity!S59</f>
        <v>3.3652654219068023</v>
      </c>
      <c r="K61" s="14">
        <f>Capacity!T59</f>
        <v>4.8366178080842541</v>
      </c>
      <c r="L61" s="14">
        <f>Capacity!U59</f>
        <v>6.7402781993560934</v>
      </c>
      <c r="M61" s="14">
        <f>Capacity!V59</f>
        <v>9.0306794669824022</v>
      </c>
      <c r="N61" s="14">
        <f>Capacity!W59</f>
        <v>11.548911453174394</v>
      </c>
      <c r="O61" s="14">
        <f>Capacity!X59</f>
        <v>14.044142725629644</v>
      </c>
      <c r="P61" s="14">
        <f>Capacity!Y59</f>
        <v>16.254984299078746</v>
      </c>
      <c r="Q61" s="14">
        <f>Capacity!Z59</f>
        <v>18.001959802245999</v>
      </c>
      <c r="R61" s="14">
        <f>Capacity!AA59</f>
        <v>19.228435093095023</v>
      </c>
      <c r="S61" s="14">
        <f>Capacity!AB59</f>
        <v>20.192768273309454</v>
      </c>
      <c r="T61" s="14">
        <f>Capacity!AC59</f>
        <v>20.790905554113436</v>
      </c>
      <c r="U61" s="14">
        <f>Capacity!AD59</f>
        <v>21.115218100383409</v>
      </c>
      <c r="V61" s="14">
        <f>Capacity!AE59</f>
        <v>21.246579423680746</v>
      </c>
      <c r="W61" s="14">
        <f>Capacity!AF59</f>
        <v>21.247186860349448</v>
      </c>
    </row>
    <row r="62" spans="1:23" x14ac:dyDescent="0.55000000000000004">
      <c r="A62" t="s">
        <v>47</v>
      </c>
      <c r="C62" s="14">
        <f>Capacity!L60</f>
        <v>0</v>
      </c>
      <c r="D62" s="14">
        <f>Capacity!M60</f>
        <v>0</v>
      </c>
      <c r="E62" s="14">
        <f>Capacity!N60</f>
        <v>0</v>
      </c>
      <c r="F62" s="14">
        <f>Capacity!O60</f>
        <v>0</v>
      </c>
      <c r="G62" s="14">
        <f>Capacity!P60</f>
        <v>2.8094053254525044</v>
      </c>
      <c r="H62" s="14">
        <f>Capacity!Q60</f>
        <v>5.2249380353531736</v>
      </c>
      <c r="I62" s="14">
        <f>Capacity!R60</f>
        <v>9.4915166155171882</v>
      </c>
      <c r="J62" s="14">
        <f>Capacity!S60</f>
        <v>16.115823099253454</v>
      </c>
      <c r="K62" s="14">
        <f>Capacity!T60</f>
        <v>24.795770129812251</v>
      </c>
      <c r="L62" s="14">
        <f>Capacity!U60</f>
        <v>33.876253565364784</v>
      </c>
      <c r="M62" s="14">
        <f>Capacity!V60</f>
        <v>41.271934631338951</v>
      </c>
      <c r="N62" s="14">
        <f>Capacity!W60</f>
        <v>46.003226232668489</v>
      </c>
      <c r="O62" s="14">
        <f>Capacity!X60</f>
        <v>48.384365460033571</v>
      </c>
      <c r="P62" s="14">
        <f>Capacity!Y60</f>
        <v>49.199698647875962</v>
      </c>
      <c r="Q62" s="14">
        <f>Capacity!Z60</f>
        <v>49.117840479970816</v>
      </c>
      <c r="R62" s="14">
        <f>Capacity!AA60</f>
        <v>48.561365696766494</v>
      </c>
      <c r="S62" s="14">
        <f>Capacity!AB60</f>
        <v>48.277579890402862</v>
      </c>
      <c r="T62" s="14">
        <f>Capacity!AC60</f>
        <v>47.87649720948999</v>
      </c>
      <c r="U62" s="14">
        <f>Capacity!AD60</f>
        <v>47.417160589882521</v>
      </c>
      <c r="V62" s="14">
        <f>Capacity!AE60</f>
        <v>46.929047885917349</v>
      </c>
      <c r="W62" s="14">
        <f>Capacity!AF60</f>
        <v>46.426759227459939</v>
      </c>
    </row>
    <row r="65" spans="1:23" x14ac:dyDescent="0.55000000000000004">
      <c r="A65" s="4" t="s">
        <v>36</v>
      </c>
    </row>
    <row r="66" spans="1:23" x14ac:dyDescent="0.55000000000000004">
      <c r="A66" s="15" t="s">
        <v>8</v>
      </c>
      <c r="C66" s="4">
        <v>2020</v>
      </c>
      <c r="D66" s="4">
        <v>2021</v>
      </c>
      <c r="E66" s="4">
        <v>2022</v>
      </c>
      <c r="F66" s="4">
        <v>2023</v>
      </c>
      <c r="G66" s="4">
        <v>2024</v>
      </c>
      <c r="H66" s="4">
        <v>2025</v>
      </c>
      <c r="I66" s="4">
        <v>2026</v>
      </c>
      <c r="J66" s="4">
        <v>2027</v>
      </c>
      <c r="K66" s="4">
        <v>2028</v>
      </c>
      <c r="L66" s="4">
        <v>2029</v>
      </c>
      <c r="M66" s="4">
        <v>2030</v>
      </c>
      <c r="N66" s="4">
        <v>2031</v>
      </c>
      <c r="O66" s="4">
        <v>2032</v>
      </c>
      <c r="P66" s="4">
        <v>2033</v>
      </c>
      <c r="Q66" s="4">
        <v>2034</v>
      </c>
      <c r="R66" s="4">
        <v>2035</v>
      </c>
      <c r="S66" s="4">
        <v>2036</v>
      </c>
      <c r="T66" s="4">
        <v>2037</v>
      </c>
      <c r="U66" s="4">
        <v>2038</v>
      </c>
      <c r="V66" s="4">
        <v>2039</v>
      </c>
      <c r="W66" s="4">
        <v>2040</v>
      </c>
    </row>
    <row r="67" spans="1:23" x14ac:dyDescent="0.55000000000000004">
      <c r="A67" t="s">
        <v>25</v>
      </c>
      <c r="C67" s="14">
        <f t="shared" ref="C67" si="7">C43+C54</f>
        <v>0.39960000000000007</v>
      </c>
      <c r="D67" s="14">
        <f t="shared" ref="D67:W67" si="8">D43+D54</f>
        <v>0.38775999999999999</v>
      </c>
      <c r="E67" s="14">
        <f t="shared" si="8"/>
        <v>0.22352000000000005</v>
      </c>
      <c r="F67" s="14">
        <f t="shared" si="8"/>
        <v>18.145581352786682</v>
      </c>
      <c r="G67" s="14">
        <f t="shared" si="8"/>
        <v>26.820097465971042</v>
      </c>
      <c r="H67" s="14">
        <f t="shared" si="8"/>
        <v>39.039255037860862</v>
      </c>
      <c r="I67" s="14">
        <f t="shared" si="8"/>
        <v>56.563628513114324</v>
      </c>
      <c r="J67" s="14">
        <f t="shared" si="8"/>
        <v>79.414807296339234</v>
      </c>
      <c r="K67" s="14">
        <f t="shared" si="8"/>
        <v>106.64434657933036</v>
      </c>
      <c r="L67" s="14">
        <f t="shared" si="8"/>
        <v>134.85496328687759</v>
      </c>
      <c r="M67" s="14">
        <f t="shared" si="8"/>
        <v>157.98824918331854</v>
      </c>
      <c r="N67" s="14">
        <f t="shared" si="8"/>
        <v>169.18579999277591</v>
      </c>
      <c r="O67" s="14">
        <f t="shared" si="8"/>
        <v>164.51066095451304</v>
      </c>
      <c r="P67" s="14">
        <f t="shared" si="8"/>
        <v>145.65384788164545</v>
      </c>
      <c r="Q67" s="14">
        <f t="shared" si="8"/>
        <v>118.8326676958244</v>
      </c>
      <c r="R67" s="14">
        <f t="shared" si="8"/>
        <v>90.985720603294965</v>
      </c>
      <c r="S67" s="14">
        <f t="shared" si="8"/>
        <v>67.484838398351727</v>
      </c>
      <c r="T67" s="14">
        <f t="shared" si="8"/>
        <v>49.010284320392159</v>
      </c>
      <c r="U67" s="14">
        <f t="shared" si="8"/>
        <v>35.544692852850041</v>
      </c>
      <c r="V67" s="14">
        <f t="shared" si="8"/>
        <v>26.199610092340585</v>
      </c>
      <c r="W67" s="14">
        <f t="shared" si="8"/>
        <v>8.4252406226603416</v>
      </c>
    </row>
    <row r="68" spans="1:23" x14ac:dyDescent="0.55000000000000004">
      <c r="A68" t="s">
        <v>34</v>
      </c>
      <c r="C68" s="14">
        <f t="shared" ref="C68:W68" si="9">C44+C55</f>
        <v>0.83700000000000019</v>
      </c>
      <c r="D68" s="14">
        <f t="shared" si="9"/>
        <v>0.81220000000000003</v>
      </c>
      <c r="E68" s="14">
        <f t="shared" si="9"/>
        <v>0.71120000000000005</v>
      </c>
      <c r="F68" s="14">
        <f t="shared" si="9"/>
        <v>25.195350020901085</v>
      </c>
      <c r="G68" s="14">
        <f t="shared" si="9"/>
        <v>35.340201566425328</v>
      </c>
      <c r="H68" s="14">
        <f t="shared" si="9"/>
        <v>48.861678415534271</v>
      </c>
      <c r="I68" s="14">
        <f t="shared" si="9"/>
        <v>67.405464015639211</v>
      </c>
      <c r="J68" s="14">
        <f t="shared" si="9"/>
        <v>90.539951171452088</v>
      </c>
      <c r="K68" s="14">
        <f t="shared" si="9"/>
        <v>117.30668178137603</v>
      </c>
      <c r="L68" s="14">
        <f t="shared" si="9"/>
        <v>145.01144143912342</v>
      </c>
      <c r="M68" s="14">
        <f t="shared" si="9"/>
        <v>169.11321724589601</v>
      </c>
      <c r="N68" s="14">
        <f t="shared" si="9"/>
        <v>184.26232463061726</v>
      </c>
      <c r="O68" s="14">
        <f t="shared" si="9"/>
        <v>186.50347095847528</v>
      </c>
      <c r="P68" s="14">
        <f t="shared" si="9"/>
        <v>175.3846068091928</v>
      </c>
      <c r="Q68" s="14">
        <f t="shared" si="9"/>
        <v>154.250812210623</v>
      </c>
      <c r="R68" s="14">
        <f t="shared" si="9"/>
        <v>128.42865131286908</v>
      </c>
      <c r="S68" s="14">
        <f t="shared" si="9"/>
        <v>103.92692487988089</v>
      </c>
      <c r="T68" s="14">
        <f t="shared" si="9"/>
        <v>82.281058329399627</v>
      </c>
      <c r="U68" s="14">
        <f t="shared" si="9"/>
        <v>64.795117979217935</v>
      </c>
      <c r="V68" s="14">
        <f t="shared" si="9"/>
        <v>51.497900193952098</v>
      </c>
      <c r="W68" s="14">
        <f t="shared" si="9"/>
        <v>20.046164946722701</v>
      </c>
    </row>
    <row r="69" spans="1:23" x14ac:dyDescent="0.55000000000000004">
      <c r="A69" t="s">
        <v>46</v>
      </c>
      <c r="C69" s="14">
        <f t="shared" ref="C69:W69" si="10">C45+C56</f>
        <v>9.4500000000000001E-2</v>
      </c>
      <c r="D69" s="14">
        <f t="shared" si="10"/>
        <v>9.1700000000000018E-2</v>
      </c>
      <c r="E69" s="14">
        <f t="shared" si="10"/>
        <v>4.0716200000000002</v>
      </c>
      <c r="F69" s="14">
        <f t="shared" si="10"/>
        <v>6.7638009841440354</v>
      </c>
      <c r="G69" s="14">
        <f t="shared" si="10"/>
        <v>6.2498247110972072</v>
      </c>
      <c r="H69" s="14">
        <f t="shared" si="10"/>
        <v>8.9840826705661403</v>
      </c>
      <c r="I69" s="14">
        <f t="shared" si="10"/>
        <v>12.789017556293313</v>
      </c>
      <c r="J69" s="14">
        <f t="shared" si="10"/>
        <v>17.537106045569256</v>
      </c>
      <c r="K69" s="14">
        <f t="shared" si="10"/>
        <v>22.878321680614391</v>
      </c>
      <c r="L69" s="14">
        <f t="shared" si="10"/>
        <v>28.043990772097715</v>
      </c>
      <c r="M69" s="14">
        <f t="shared" si="10"/>
        <v>31.999523655260749</v>
      </c>
      <c r="N69" s="14">
        <f t="shared" si="10"/>
        <v>33.893287269012269</v>
      </c>
      <c r="O69" s="14">
        <f t="shared" si="10"/>
        <v>33.52753990595096</v>
      </c>
      <c r="P69" s="14">
        <f t="shared" si="10"/>
        <v>31.437612529512997</v>
      </c>
      <c r="Q69" s="14">
        <f t="shared" si="10"/>
        <v>28.515580740272473</v>
      </c>
      <c r="R69" s="14">
        <f t="shared" si="10"/>
        <v>25.541963909840717</v>
      </c>
      <c r="S69" s="14">
        <f t="shared" si="10"/>
        <v>23.206442604727918</v>
      </c>
      <c r="T69" s="14">
        <f t="shared" si="10"/>
        <v>21.363888654560384</v>
      </c>
      <c r="U69" s="14">
        <f t="shared" si="10"/>
        <v>19.988251558447153</v>
      </c>
      <c r="V69" s="14">
        <f t="shared" si="10"/>
        <v>18.98547594560592</v>
      </c>
      <c r="W69" s="14">
        <f t="shared" si="10"/>
        <v>17.773157642329586</v>
      </c>
    </row>
    <row r="70" spans="1:23" x14ac:dyDescent="0.55000000000000004">
      <c r="A70" t="s">
        <v>23</v>
      </c>
      <c r="C70" s="14">
        <f t="shared" ref="C70:W70" si="11">C46+C57</f>
        <v>37.835100000000004</v>
      </c>
      <c r="D70" s="14">
        <f t="shared" si="11"/>
        <v>36.714059999999996</v>
      </c>
      <c r="E70" s="14">
        <f t="shared" si="11"/>
        <v>48.55447689452393</v>
      </c>
      <c r="F70" s="14">
        <f t="shared" si="11"/>
        <v>50.950401955839297</v>
      </c>
      <c r="G70" s="14">
        <f t="shared" si="11"/>
        <v>37.08363051880351</v>
      </c>
      <c r="H70" s="14">
        <f t="shared" si="11"/>
        <v>35.560008275042421</v>
      </c>
      <c r="I70" s="14">
        <f t="shared" si="11"/>
        <v>34.257341112785525</v>
      </c>
      <c r="J70" s="14">
        <f t="shared" si="11"/>
        <v>32.434870904119556</v>
      </c>
      <c r="K70" s="14">
        <f t="shared" si="11"/>
        <v>29.983703948345998</v>
      </c>
      <c r="L70" s="14">
        <f t="shared" si="11"/>
        <v>26.846582519348665</v>
      </c>
      <c r="M70" s="14">
        <f t="shared" si="11"/>
        <v>23.073504101641632</v>
      </c>
      <c r="N70" s="14">
        <f t="shared" si="11"/>
        <v>18.861254061865736</v>
      </c>
      <c r="O70" s="14">
        <f t="shared" si="11"/>
        <v>14.537902023880585</v>
      </c>
      <c r="P70" s="14">
        <f t="shared" si="11"/>
        <v>10.479224155915091</v>
      </c>
      <c r="Q70" s="14">
        <f t="shared" si="11"/>
        <v>6.9958083030205973</v>
      </c>
      <c r="R70" s="14">
        <f t="shared" si="11"/>
        <v>4.2553982717062464</v>
      </c>
      <c r="S70" s="14">
        <f t="shared" si="11"/>
        <v>2.2994581527410518</v>
      </c>
      <c r="T70" s="14">
        <f t="shared" si="11"/>
        <v>0.98715695575446072</v>
      </c>
      <c r="U70" s="14">
        <f t="shared" si="11"/>
        <v>0.19882012531334153</v>
      </c>
      <c r="V70" s="14">
        <f t="shared" si="11"/>
        <v>-0.19314458910777083</v>
      </c>
      <c r="W70" s="14">
        <f t="shared" si="11"/>
        <v>0.62082189356069206</v>
      </c>
    </row>
    <row r="71" spans="1:23" x14ac:dyDescent="0.55000000000000004">
      <c r="A71" t="s">
        <v>56</v>
      </c>
      <c r="C71" s="14">
        <f t="shared" ref="C71:W71" si="12">C47+C58</f>
        <v>0</v>
      </c>
      <c r="D71" s="14">
        <f t="shared" si="12"/>
        <v>0</v>
      </c>
      <c r="E71" s="14">
        <f t="shared" si="12"/>
        <v>0</v>
      </c>
      <c r="F71" s="14">
        <f t="shared" si="12"/>
        <v>0</v>
      </c>
      <c r="G71" s="14">
        <f t="shared" si="12"/>
        <v>0</v>
      </c>
      <c r="H71" s="14">
        <f t="shared" si="12"/>
        <v>0</v>
      </c>
      <c r="I71" s="14">
        <f t="shared" si="12"/>
        <v>0</v>
      </c>
      <c r="J71" s="14">
        <f t="shared" si="12"/>
        <v>0</v>
      </c>
      <c r="K71" s="14">
        <f t="shared" si="12"/>
        <v>0</v>
      </c>
      <c r="L71" s="14">
        <f t="shared" si="12"/>
        <v>0</v>
      </c>
      <c r="M71" s="14">
        <f t="shared" si="12"/>
        <v>0</v>
      </c>
      <c r="N71" s="14">
        <f t="shared" si="12"/>
        <v>0</v>
      </c>
      <c r="O71" s="14">
        <f t="shared" si="12"/>
        <v>0</v>
      </c>
      <c r="P71" s="14">
        <f t="shared" si="12"/>
        <v>0</v>
      </c>
      <c r="Q71" s="14">
        <f t="shared" si="12"/>
        <v>0</v>
      </c>
      <c r="R71" s="14">
        <f t="shared" si="12"/>
        <v>0</v>
      </c>
      <c r="S71" s="14">
        <f t="shared" si="12"/>
        <v>0</v>
      </c>
      <c r="T71" s="14">
        <f t="shared" si="12"/>
        <v>0</v>
      </c>
      <c r="U71" s="14">
        <f t="shared" si="12"/>
        <v>0</v>
      </c>
      <c r="V71" s="14">
        <f t="shared" si="12"/>
        <v>0</v>
      </c>
      <c r="W71" s="14">
        <f t="shared" si="12"/>
        <v>0</v>
      </c>
    </row>
    <row r="72" spans="1:23" x14ac:dyDescent="0.55000000000000004">
      <c r="A72" t="s">
        <v>51</v>
      </c>
      <c r="C72" s="14">
        <f t="shared" ref="C72:W72" si="13">C48+C59</f>
        <v>0</v>
      </c>
      <c r="D72" s="14">
        <f t="shared" si="13"/>
        <v>0</v>
      </c>
      <c r="E72" s="14">
        <f t="shared" si="13"/>
        <v>11.938000000000001</v>
      </c>
      <c r="F72" s="14">
        <f t="shared" si="13"/>
        <v>9.2607832616033328</v>
      </c>
      <c r="G72" s="14">
        <f t="shared" si="13"/>
        <v>18.373530972122527</v>
      </c>
      <c r="H72" s="14">
        <f t="shared" si="13"/>
        <v>30.692250684342198</v>
      </c>
      <c r="I72" s="14">
        <f t="shared" si="13"/>
        <v>50.138130757789945</v>
      </c>
      <c r="J72" s="14">
        <f t="shared" si="13"/>
        <v>76.908124587834706</v>
      </c>
      <c r="K72" s="14">
        <f t="shared" si="13"/>
        <v>107.51060320149642</v>
      </c>
      <c r="L72" s="14">
        <f t="shared" si="13"/>
        <v>133.16483066375267</v>
      </c>
      <c r="M72" s="14">
        <f t="shared" si="13"/>
        <v>144.45493943719424</v>
      </c>
      <c r="N72" s="14">
        <f t="shared" si="13"/>
        <v>139.62126077054529</v>
      </c>
      <c r="O72" s="14">
        <f t="shared" si="13"/>
        <v>125.52069156587962</v>
      </c>
      <c r="P72" s="14">
        <f t="shared" si="13"/>
        <v>110.25767806396786</v>
      </c>
      <c r="Q72" s="14">
        <f t="shared" si="13"/>
        <v>97.988901506906046</v>
      </c>
      <c r="R72" s="14">
        <f t="shared" si="13"/>
        <v>89.32787591926548</v>
      </c>
      <c r="S72" s="14">
        <f t="shared" si="13"/>
        <v>84.344645998435027</v>
      </c>
      <c r="T72" s="14">
        <f t="shared" si="13"/>
        <v>81.10927827682977</v>
      </c>
      <c r="U72" s="14">
        <f t="shared" si="13"/>
        <v>78.922920284390116</v>
      </c>
      <c r="V72" s="14">
        <f t="shared" si="13"/>
        <v>77.337894402633651</v>
      </c>
      <c r="W72" s="14">
        <f t="shared" si="13"/>
        <v>75.406600770674245</v>
      </c>
    </row>
    <row r="73" spans="1:23" x14ac:dyDescent="0.55000000000000004">
      <c r="A73" t="s">
        <v>54</v>
      </c>
      <c r="C73" s="14">
        <f t="shared" ref="C73:W73" si="14">C49+C60</f>
        <v>0</v>
      </c>
      <c r="D73" s="14">
        <f t="shared" si="14"/>
        <v>0</v>
      </c>
      <c r="E73" s="14">
        <f t="shared" si="14"/>
        <v>12.7</v>
      </c>
      <c r="F73" s="14">
        <f t="shared" si="14"/>
        <v>6.8030588278736275</v>
      </c>
      <c r="G73" s="14">
        <f t="shared" si="14"/>
        <v>10.623413828331406</v>
      </c>
      <c r="H73" s="14">
        <f t="shared" si="14"/>
        <v>15.514192108375726</v>
      </c>
      <c r="I73" s="14">
        <f t="shared" si="14"/>
        <v>22.589961976491992</v>
      </c>
      <c r="J73" s="14">
        <f t="shared" si="14"/>
        <v>31.949873254383778</v>
      </c>
      <c r="K73" s="14">
        <f t="shared" si="14"/>
        <v>43.363015998971413</v>
      </c>
      <c r="L73" s="14">
        <f t="shared" si="14"/>
        <v>55.65670489458266</v>
      </c>
      <c r="M73" s="14">
        <f t="shared" si="14"/>
        <v>66.532041776125155</v>
      </c>
      <c r="N73" s="14">
        <f t="shared" si="14"/>
        <v>73.153689123295706</v>
      </c>
      <c r="O73" s="14">
        <f t="shared" si="14"/>
        <v>73.579421122303174</v>
      </c>
      <c r="P73" s="14">
        <f t="shared" si="14"/>
        <v>68.016283571459567</v>
      </c>
      <c r="Q73" s="14">
        <f t="shared" si="14"/>
        <v>58.656241110882164</v>
      </c>
      <c r="R73" s="14">
        <f t="shared" si="14"/>
        <v>48.260578834915556</v>
      </c>
      <c r="S73" s="14">
        <f t="shared" si="14"/>
        <v>39.268204403681914</v>
      </c>
      <c r="T73" s="14">
        <f t="shared" si="14"/>
        <v>32.010499532146966</v>
      </c>
      <c r="U73" s="14">
        <f t="shared" si="14"/>
        <v>26.610249395513843</v>
      </c>
      <c r="V73" s="14">
        <f t="shared" si="14"/>
        <v>22.788353718626475</v>
      </c>
      <c r="W73" s="14">
        <f t="shared" si="14"/>
        <v>15.246299063953378</v>
      </c>
    </row>
    <row r="74" spans="1:23" x14ac:dyDescent="0.55000000000000004">
      <c r="A74" t="s">
        <v>55</v>
      </c>
      <c r="C74" s="14">
        <f t="shared" ref="C74:W74" si="15">C50+C61</f>
        <v>0</v>
      </c>
      <c r="D74" s="14">
        <f t="shared" si="15"/>
        <v>0</v>
      </c>
      <c r="E74" s="14">
        <f t="shared" si="15"/>
        <v>13.97</v>
      </c>
      <c r="F74" s="14">
        <f t="shared" si="15"/>
        <v>7.4124763234274935</v>
      </c>
      <c r="G74" s="14">
        <f t="shared" si="15"/>
        <v>11.909277721179665</v>
      </c>
      <c r="H74" s="14">
        <f t="shared" si="15"/>
        <v>17.195345739965575</v>
      </c>
      <c r="I74" s="14">
        <f t="shared" si="15"/>
        <v>24.623239167209711</v>
      </c>
      <c r="J74" s="14">
        <f t="shared" si="15"/>
        <v>34.010041024865835</v>
      </c>
      <c r="K74" s="14">
        <f t="shared" si="15"/>
        <v>44.704681908764975</v>
      </c>
      <c r="L74" s="14">
        <f t="shared" si="15"/>
        <v>55.109128750070319</v>
      </c>
      <c r="M74" s="14">
        <f t="shared" si="15"/>
        <v>62.900875242387471</v>
      </c>
      <c r="N74" s="14">
        <f t="shared" si="15"/>
        <v>66.02509751508444</v>
      </c>
      <c r="O74" s="14">
        <f t="shared" si="15"/>
        <v>63.921778513252463</v>
      </c>
      <c r="P74" s="14">
        <f t="shared" si="15"/>
        <v>57.861500822069743</v>
      </c>
      <c r="Q74" s="14">
        <f t="shared" si="15"/>
        <v>50.045047226782046</v>
      </c>
      <c r="R74" s="14">
        <f t="shared" si="15"/>
        <v>42.390307421136981</v>
      </c>
      <c r="S74" s="14">
        <f t="shared" si="15"/>
        <v>36.333213729486857</v>
      </c>
      <c r="T74" s="14">
        <f t="shared" si="15"/>
        <v>31.669626360197093</v>
      </c>
      <c r="U74" s="14">
        <f t="shared" si="15"/>
        <v>28.281722383764937</v>
      </c>
      <c r="V74" s="14">
        <f t="shared" si="15"/>
        <v>25.895794061892168</v>
      </c>
      <c r="W74" s="14">
        <f t="shared" si="15"/>
        <v>21.247186860349448</v>
      </c>
    </row>
    <row r="75" spans="1:23" x14ac:dyDescent="0.55000000000000004">
      <c r="A75" t="s">
        <v>47</v>
      </c>
      <c r="C75" s="14">
        <f t="shared" ref="C75:W75" si="16">C51+C62</f>
        <v>0</v>
      </c>
      <c r="D75" s="14">
        <f t="shared" si="16"/>
        <v>0</v>
      </c>
      <c r="E75" s="14">
        <f t="shared" si="16"/>
        <v>0</v>
      </c>
      <c r="F75" s="14">
        <f t="shared" si="16"/>
        <v>0</v>
      </c>
      <c r="G75" s="14">
        <f t="shared" si="16"/>
        <v>2.8094053254525044</v>
      </c>
      <c r="H75" s="14">
        <f t="shared" si="16"/>
        <v>5.2249380353531736</v>
      </c>
      <c r="I75" s="14">
        <f t="shared" si="16"/>
        <v>9.4915166155171882</v>
      </c>
      <c r="J75" s="14">
        <f t="shared" si="16"/>
        <v>16.115823099253454</v>
      </c>
      <c r="K75" s="14">
        <f t="shared" si="16"/>
        <v>24.795770129812251</v>
      </c>
      <c r="L75" s="14">
        <f t="shared" si="16"/>
        <v>33.876253565364784</v>
      </c>
      <c r="M75" s="14">
        <f t="shared" si="16"/>
        <v>41.271934631338951</v>
      </c>
      <c r="N75" s="14">
        <f t="shared" si="16"/>
        <v>46.003226232668489</v>
      </c>
      <c r="O75" s="14">
        <f t="shared" si="16"/>
        <v>48.384365460033571</v>
      </c>
      <c r="P75" s="14">
        <f t="shared" si="16"/>
        <v>49.199698647875962</v>
      </c>
      <c r="Q75" s="14">
        <f t="shared" si="16"/>
        <v>49.117840479970816</v>
      </c>
      <c r="R75" s="14">
        <f t="shared" si="16"/>
        <v>48.561365696766494</v>
      </c>
      <c r="S75" s="14">
        <f t="shared" si="16"/>
        <v>48.277579890402862</v>
      </c>
      <c r="T75" s="14">
        <f t="shared" si="16"/>
        <v>47.87649720948999</v>
      </c>
      <c r="U75" s="14">
        <f t="shared" si="16"/>
        <v>47.417160589882521</v>
      </c>
      <c r="V75" s="14">
        <f t="shared" si="16"/>
        <v>46.929047885917349</v>
      </c>
      <c r="W75" s="14">
        <f t="shared" si="16"/>
        <v>46.426759227459939</v>
      </c>
    </row>
    <row r="76" spans="1:23" x14ac:dyDescent="0.55000000000000004"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</row>
    <row r="77" spans="1:23" x14ac:dyDescent="0.55000000000000004">
      <c r="A77" t="s">
        <v>67</v>
      </c>
      <c r="C77" s="14">
        <f>SUM(C43:C51)</f>
        <v>0.36450000000000005</v>
      </c>
      <c r="D77" s="14">
        <f t="shared" ref="D77:W77" si="17">SUM(D43:D51)</f>
        <v>0.35370000000000001</v>
      </c>
      <c r="E77" s="14">
        <f t="shared" si="17"/>
        <v>55.666476894523925</v>
      </c>
      <c r="F77" s="14">
        <f t="shared" si="17"/>
        <v>84.580722870666548</v>
      </c>
      <c r="G77" s="14">
        <f t="shared" si="17"/>
        <v>102.75077680222287</v>
      </c>
      <c r="H77" s="14">
        <f t="shared" si="17"/>
        <v>149.99216895473302</v>
      </c>
      <c r="I77" s="14">
        <f t="shared" si="17"/>
        <v>217.80309348049988</v>
      </c>
      <c r="J77" s="14">
        <f t="shared" si="17"/>
        <v>304.92455089306208</v>
      </c>
      <c r="K77" s="14">
        <f t="shared" si="17"/>
        <v>403.83249980204687</v>
      </c>
      <c r="L77" s="14">
        <f t="shared" si="17"/>
        <v>495.87756791860687</v>
      </c>
      <c r="M77" s="14">
        <f t="shared" si="17"/>
        <v>556.53503650096025</v>
      </c>
      <c r="N77" s="14">
        <f t="shared" si="17"/>
        <v>568.64406576510237</v>
      </c>
      <c r="O77" s="14">
        <f t="shared" si="17"/>
        <v>531.26083811242393</v>
      </c>
      <c r="P77" s="14">
        <f t="shared" si="17"/>
        <v>457.47493889083398</v>
      </c>
      <c r="Q77" s="14">
        <f t="shared" si="17"/>
        <v>366.68019047861509</v>
      </c>
      <c r="R77" s="14">
        <f t="shared" si="17"/>
        <v>276.74664113296183</v>
      </c>
      <c r="S77" s="14">
        <f t="shared" si="17"/>
        <v>201.26448429518507</v>
      </c>
      <c r="T77" s="14">
        <f t="shared" si="17"/>
        <v>141.22957769228387</v>
      </c>
      <c r="U77" s="14">
        <f t="shared" si="17"/>
        <v>96.577006139420121</v>
      </c>
      <c r="V77" s="14">
        <f t="shared" si="17"/>
        <v>64.862480174887111</v>
      </c>
      <c r="W77" s="14">
        <f t="shared" si="17"/>
        <v>1.3652783459076172</v>
      </c>
    </row>
    <row r="78" spans="1:23" x14ac:dyDescent="0.55000000000000004">
      <c r="A78" t="s">
        <v>68</v>
      </c>
      <c r="C78" s="14">
        <f>SUM(C54:C62)</f>
        <v>38.801700000000004</v>
      </c>
      <c r="D78" s="14">
        <f t="shared" ref="D78:W78" si="18">SUM(D54:D62)</f>
        <v>37.65202</v>
      </c>
      <c r="E78" s="14">
        <f t="shared" si="18"/>
        <v>36.502340000000004</v>
      </c>
      <c r="F78" s="14">
        <f t="shared" si="18"/>
        <v>39.950729855909003</v>
      </c>
      <c r="G78" s="14">
        <f t="shared" si="18"/>
        <v>46.458605307160326</v>
      </c>
      <c r="H78" s="14">
        <f t="shared" si="18"/>
        <v>51.079582012307363</v>
      </c>
      <c r="I78" s="14">
        <f t="shared" si="18"/>
        <v>60.055206234341313</v>
      </c>
      <c r="J78" s="14">
        <f t="shared" si="18"/>
        <v>73.986046490755854</v>
      </c>
      <c r="K78" s="14">
        <f t="shared" si="18"/>
        <v>93.35462542666501</v>
      </c>
      <c r="L78" s="14">
        <f t="shared" si="18"/>
        <v>116.68632797261091</v>
      </c>
      <c r="M78" s="14">
        <f t="shared" si="18"/>
        <v>140.79924877220247</v>
      </c>
      <c r="N78" s="14">
        <f t="shared" si="18"/>
        <v>162.36187383076285</v>
      </c>
      <c r="O78" s="14">
        <f t="shared" si="18"/>
        <v>179.22499239186473</v>
      </c>
      <c r="P78" s="14">
        <f t="shared" si="18"/>
        <v>190.81551359080555</v>
      </c>
      <c r="Q78" s="14">
        <f t="shared" si="18"/>
        <v>197.72270879566651</v>
      </c>
      <c r="R78" s="14">
        <f t="shared" si="18"/>
        <v>201.0052208368337</v>
      </c>
      <c r="S78" s="14">
        <f t="shared" si="18"/>
        <v>203.8768237625232</v>
      </c>
      <c r="T78" s="14">
        <f t="shared" si="18"/>
        <v>205.07871194648658</v>
      </c>
      <c r="U78" s="14">
        <f t="shared" si="18"/>
        <v>205.18192902995975</v>
      </c>
      <c r="V78" s="14">
        <f t="shared" si="18"/>
        <v>204.57845153697338</v>
      </c>
      <c r="W78" s="14">
        <f t="shared" si="18"/>
        <v>203.82695268180271</v>
      </c>
    </row>
    <row r="81" spans="1:23" x14ac:dyDescent="0.55000000000000004">
      <c r="A81" s="12" t="s">
        <v>65</v>
      </c>
    </row>
    <row r="82" spans="1:23" x14ac:dyDescent="0.55000000000000004">
      <c r="A82" s="15" t="s">
        <v>20</v>
      </c>
      <c r="C82" s="4">
        <v>2020</v>
      </c>
      <c r="D82" s="4">
        <v>2021</v>
      </c>
      <c r="E82" s="4">
        <v>2022</v>
      </c>
      <c r="F82" s="4">
        <v>2023</v>
      </c>
      <c r="G82" s="4">
        <v>2024</v>
      </c>
      <c r="H82" s="4">
        <v>2025</v>
      </c>
      <c r="I82" s="4">
        <v>2026</v>
      </c>
      <c r="J82" s="4">
        <v>2027</v>
      </c>
      <c r="K82" s="4">
        <v>2028</v>
      </c>
      <c r="L82" s="4">
        <v>2029</v>
      </c>
      <c r="M82" s="4">
        <v>2030</v>
      </c>
      <c r="N82" s="4">
        <v>2031</v>
      </c>
      <c r="O82" s="4">
        <v>2032</v>
      </c>
      <c r="P82" s="4">
        <v>2033</v>
      </c>
      <c r="Q82" s="4">
        <v>2034</v>
      </c>
      <c r="R82" s="4">
        <v>2035</v>
      </c>
      <c r="S82" s="4">
        <v>2036</v>
      </c>
      <c r="T82" s="4">
        <v>2037</v>
      </c>
      <c r="U82" s="4">
        <v>2038</v>
      </c>
      <c r="V82" s="4">
        <v>2039</v>
      </c>
      <c r="W82" s="4">
        <v>2040</v>
      </c>
    </row>
    <row r="83" spans="1:23" x14ac:dyDescent="0.55000000000000004">
      <c r="A83" t="s">
        <v>25</v>
      </c>
      <c r="C83" s="14">
        <f>'Capacity added'!L80</f>
        <v>0.16200000000000003</v>
      </c>
      <c r="D83" s="14">
        <f>'Capacity added'!M80</f>
        <v>0.15720000000000001</v>
      </c>
      <c r="E83" s="14">
        <f>'Capacity added'!N80</f>
        <v>0</v>
      </c>
      <c r="F83" s="14">
        <f>'Capacity added'!O80</f>
        <v>18.421086101263882</v>
      </c>
      <c r="G83" s="14">
        <f>'Capacity added'!P80</f>
        <v>27.471269444176411</v>
      </c>
      <c r="H83" s="14">
        <f>'Capacity added'!Q80</f>
        <v>40.305821852649814</v>
      </c>
      <c r="I83" s="14">
        <f>'Capacity added'!R80</f>
        <v>58.766547779302172</v>
      </c>
      <c r="J83" s="14">
        <f>'Capacity added'!S80</f>
        <v>82.806367752167517</v>
      </c>
      <c r="K83" s="14">
        <f>'Capacity added'!T80</f>
        <v>111.15570251555231</v>
      </c>
      <c r="L83" s="14">
        <f>'Capacity added'!U80</f>
        <v>139.73203526700223</v>
      </c>
      <c r="M83" s="14">
        <f>'Capacity added'!V80</f>
        <v>161.62779820029436</v>
      </c>
      <c r="N83" s="14">
        <f>'Capacity added'!W80</f>
        <v>169.61177672827202</v>
      </c>
      <c r="O83" s="14">
        <f>'Capacity added'!X80</f>
        <v>160.44183299683672</v>
      </c>
      <c r="P83" s="14">
        <f>'Capacity added'!Y80</f>
        <v>137.27916229265878</v>
      </c>
      <c r="Q83" s="14">
        <f>'Capacity added'!Z80</f>
        <v>107.54526517173875</v>
      </c>
      <c r="R83" s="14">
        <f>'Capacity added'!AA80</f>
        <v>78.459986527502068</v>
      </c>
      <c r="S83" s="14">
        <f>'Capacity added'!AB80</f>
        <v>54.83410687992226</v>
      </c>
      <c r="T83" s="14">
        <f>'Capacity added'!AC80</f>
        <v>36.89410208358742</v>
      </c>
      <c r="U83" s="14">
        <f>'Capacity added'!AD80</f>
        <v>24.185788624130414</v>
      </c>
      <c r="V83" s="14">
        <f>'Capacity added'!AE80</f>
        <v>15.58199071953295</v>
      </c>
      <c r="W83" s="14">
        <f>'Capacity added'!AF80</f>
        <v>0</v>
      </c>
    </row>
    <row r="84" spans="1:23" x14ac:dyDescent="0.55000000000000004">
      <c r="A84" t="s">
        <v>34</v>
      </c>
      <c r="C84" s="14">
        <f>'Capacity added'!L81</f>
        <v>8.1000000000000016E-2</v>
      </c>
      <c r="D84" s="14">
        <f>'Capacity added'!M81</f>
        <v>7.8600000000000003E-2</v>
      </c>
      <c r="E84" s="14">
        <f>'Capacity added'!N81</f>
        <v>0</v>
      </c>
      <c r="F84" s="14">
        <f>'Capacity added'!O81</f>
        <v>29.165769368361971</v>
      </c>
      <c r="G84" s="14">
        <f>'Capacity added'!P81</f>
        <v>43.303449268178326</v>
      </c>
      <c r="H84" s="14">
        <f>'Capacity added'!Q81</f>
        <v>63.10967530687499</v>
      </c>
      <c r="I84" s="14">
        <f>'Capacity added'!R81</f>
        <v>91.098474623896237</v>
      </c>
      <c r="J84" s="14">
        <f>'Capacity added'!S81</f>
        <v>126.52078285362769</v>
      </c>
      <c r="K84" s="14">
        <f>'Capacity added'!T81</f>
        <v>166.47289374703334</v>
      </c>
      <c r="L84" s="14">
        <f>'Capacity added'!U81</f>
        <v>203.89109211946541</v>
      </c>
      <c r="M84" s="14">
        <f>'Capacity added'!V81</f>
        <v>228.54801036855832</v>
      </c>
      <c r="N84" s="14">
        <f>'Capacity added'!W81</f>
        <v>231.67929844331064</v>
      </c>
      <c r="O84" s="14">
        <f>'Capacity added'!X81</f>
        <v>211.71001661071566</v>
      </c>
      <c r="P84" s="14">
        <f>'Capacity added'!Y81</f>
        <v>175.56888434936423</v>
      </c>
      <c r="Q84" s="14">
        <f>'Capacity added'!Z81</f>
        <v>134.03032561000734</v>
      </c>
      <c r="R84" s="14">
        <f>'Capacity added'!AA81</f>
        <v>95.863134371954331</v>
      </c>
      <c r="S84" s="14">
        <f>'Capacity added'!AB81</f>
        <v>66.044629566444456</v>
      </c>
      <c r="T84" s="14">
        <f>'Capacity added'!AC81</f>
        <v>43.999427353475973</v>
      </c>
      <c r="U84" s="14">
        <f>'Capacity added'!AD81</f>
        <v>28.653051949286759</v>
      </c>
      <c r="V84" s="14">
        <f>'Capacity added'!AE81</f>
        <v>18.379929832911532</v>
      </c>
      <c r="W84" s="14">
        <f>'Capacity added'!AF81</f>
        <v>0</v>
      </c>
    </row>
    <row r="85" spans="1:23" x14ac:dyDescent="0.55000000000000004">
      <c r="A85" t="s">
        <v>46</v>
      </c>
      <c r="C85" s="14">
        <f>'Capacity added'!L82</f>
        <v>8.6400000000000005E-2</v>
      </c>
      <c r="D85" s="14">
        <f>'Capacity added'!M82</f>
        <v>8.3840000000000012E-2</v>
      </c>
      <c r="E85" s="14">
        <f>'Capacity added'!N82</f>
        <v>4.0640000000000001</v>
      </c>
      <c r="F85" s="14">
        <f>'Capacity added'!O82</f>
        <v>6.1235631433472886</v>
      </c>
      <c r="G85" s="14">
        <f>'Capacity added'!P82</f>
        <v>5.4673925869888498</v>
      </c>
      <c r="H85" s="14">
        <f>'Capacity added'!Q82</f>
        <v>8.0441138489566768</v>
      </c>
      <c r="I85" s="14">
        <f>'Capacity added'!R82</f>
        <v>11.779713433119372</v>
      </c>
      <c r="J85" s="14">
        <f>'Capacity added'!S82</f>
        <v>16.711142604942932</v>
      </c>
      <c r="K85" s="14">
        <f>'Capacity added'!T82</f>
        <v>22.664456909936099</v>
      </c>
      <c r="L85" s="14">
        <f>'Capacity added'!U82</f>
        <v>28.926194701553957</v>
      </c>
      <c r="M85" s="14">
        <f>'Capacity added'!V82</f>
        <v>34.174007552746403</v>
      </c>
      <c r="N85" s="14">
        <f>'Capacity added'!W82</f>
        <v>36.855715009591187</v>
      </c>
      <c r="O85" s="14">
        <f>'Capacity added'!X82</f>
        <v>35.997495059109966</v>
      </c>
      <c r="P85" s="14">
        <f>'Capacity added'!Y82</f>
        <v>31.8522469807729</v>
      </c>
      <c r="Q85" s="14">
        <f>'Capacity added'!Z82</f>
        <v>25.750986968948364</v>
      </c>
      <c r="R85" s="14">
        <f>'Capacity added'!AA82</f>
        <v>19.293840034100668</v>
      </c>
      <c r="S85" s="14">
        <f>'Capacity added'!AB82</f>
        <v>13.766263393169593</v>
      </c>
      <c r="T85" s="14">
        <f>'Capacity added'!AC82</f>
        <v>9.4031637301979014</v>
      </c>
      <c r="U85" s="14">
        <f>'Capacity added'!AD82</f>
        <v>6.2291459503422288</v>
      </c>
      <c r="V85" s="14">
        <f>'Capacity added'!AE82</f>
        <v>4.0415722162753704</v>
      </c>
      <c r="W85" s="14">
        <f>'Capacity added'!AF82</f>
        <v>1.5741571133535355</v>
      </c>
    </row>
    <row r="86" spans="1:23" x14ac:dyDescent="0.55000000000000004">
      <c r="A86" t="s">
        <v>23</v>
      </c>
      <c r="C86" s="14">
        <f>'Capacity added'!L83</f>
        <v>3.5100000000000006E-2</v>
      </c>
      <c r="D86" s="14">
        <f>'Capacity added'!M83</f>
        <v>3.406E-2</v>
      </c>
      <c r="E86" s="14">
        <f>'Capacity added'!N83</f>
        <v>14.024531448946632</v>
      </c>
      <c r="F86" s="14">
        <f>'Capacity added'!O83</f>
        <v>13.958575303535119</v>
      </c>
      <c r="G86" s="14">
        <f>'Capacity added'!P83</f>
        <v>-0.19935565534754682</v>
      </c>
      <c r="H86" s="14">
        <f>'Capacity added'!Q83</f>
        <v>-2.4722582246891331</v>
      </c>
      <c r="I86" s="14">
        <f>'Capacity added'!R83</f>
        <v>-5.6238814375881496</v>
      </c>
      <c r="J86" s="14">
        <f>'Capacity added'!S83</f>
        <v>-9.7499165418614684</v>
      </c>
      <c r="K86" s="14">
        <f>'Capacity added'!T83</f>
        <v>-14.695895828879376</v>
      </c>
      <c r="L86" s="14">
        <f>'Capacity added'!U83</f>
        <v>-19.862867866405963</v>
      </c>
      <c r="M86" s="14">
        <f>'Capacity added'!V83</f>
        <v>-24.160911250566144</v>
      </c>
      <c r="N86" s="14">
        <f>'Capacity added'!W83</f>
        <v>-26.332189344493774</v>
      </c>
      <c r="O86" s="14">
        <f>'Capacity added'!X83</f>
        <v>-25.612194522453709</v>
      </c>
      <c r="P86" s="14">
        <f>'Capacity added'!Y83</f>
        <v>-22.240104505712505</v>
      </c>
      <c r="Q86" s="14">
        <f>'Capacity added'!Z83</f>
        <v>-17.315460007752119</v>
      </c>
      <c r="R86" s="14">
        <f>'Capacity added'!AA83</f>
        <v>-12.134893223087099</v>
      </c>
      <c r="S86" s="14">
        <f>'Capacity added'!AB83</f>
        <v>-7.6915168643228995</v>
      </c>
      <c r="T86" s="14">
        <f>'Capacity added'!AC83</f>
        <v>-4.2007914638977422</v>
      </c>
      <c r="U86" s="14">
        <f>'Capacity added'!AD83</f>
        <v>-1.6753988728889777</v>
      </c>
      <c r="V86" s="14">
        <f>'Capacity added'!AE83</f>
        <v>5.2050572944808561E-2</v>
      </c>
      <c r="W86" s="14">
        <f>'Capacity added'!AF83</f>
        <v>0.36779260404070985</v>
      </c>
    </row>
    <row r="87" spans="1:23" x14ac:dyDescent="0.55000000000000004">
      <c r="A87" t="s">
        <v>56</v>
      </c>
      <c r="C87" s="14">
        <f>'Capacity added'!L84</f>
        <v>0</v>
      </c>
      <c r="D87" s="14">
        <f>'Capacity added'!M84</f>
        <v>0</v>
      </c>
      <c r="E87" s="14">
        <f>'Capacity added'!N84</f>
        <v>0</v>
      </c>
      <c r="F87" s="14">
        <f>'Capacity added'!O84</f>
        <v>0</v>
      </c>
      <c r="G87" s="14">
        <f>'Capacity added'!P84</f>
        <v>0</v>
      </c>
      <c r="H87" s="14">
        <f>'Capacity added'!Q84</f>
        <v>0</v>
      </c>
      <c r="I87" s="14">
        <f>'Capacity added'!R84</f>
        <v>0</v>
      </c>
      <c r="J87" s="14">
        <f>'Capacity added'!S84</f>
        <v>0</v>
      </c>
      <c r="K87" s="14">
        <f>'Capacity added'!T84</f>
        <v>0</v>
      </c>
      <c r="L87" s="14">
        <f>'Capacity added'!U84</f>
        <v>0</v>
      </c>
      <c r="M87" s="14">
        <f>'Capacity added'!V84</f>
        <v>0</v>
      </c>
      <c r="N87" s="14">
        <f>'Capacity added'!W84</f>
        <v>0</v>
      </c>
      <c r="O87" s="14">
        <f>'Capacity added'!X84</f>
        <v>0</v>
      </c>
      <c r="P87" s="14">
        <f>'Capacity added'!Y84</f>
        <v>0</v>
      </c>
      <c r="Q87" s="14">
        <f>'Capacity added'!Z84</f>
        <v>0</v>
      </c>
      <c r="R87" s="14">
        <f>'Capacity added'!AA84</f>
        <v>0</v>
      </c>
      <c r="S87" s="14">
        <f>'Capacity added'!AB84</f>
        <v>0</v>
      </c>
      <c r="T87" s="14">
        <f>'Capacity added'!AC84</f>
        <v>0</v>
      </c>
      <c r="U87" s="14">
        <f>'Capacity added'!AD84</f>
        <v>0</v>
      </c>
      <c r="V87" s="14">
        <f>'Capacity added'!AE84</f>
        <v>0</v>
      </c>
      <c r="W87" s="14">
        <f>'Capacity added'!AF84</f>
        <v>0</v>
      </c>
    </row>
    <row r="88" spans="1:23" x14ac:dyDescent="0.55000000000000004">
      <c r="A88" t="s">
        <v>51</v>
      </c>
      <c r="C88" s="14">
        <f>'Capacity added'!L85</f>
        <v>0</v>
      </c>
      <c r="D88" s="14">
        <f>'Capacity added'!M85</f>
        <v>0</v>
      </c>
      <c r="E88" s="14">
        <f>'Capacity added'!N85</f>
        <v>11.938000000000001</v>
      </c>
      <c r="F88" s="14">
        <f>'Capacity added'!O85</f>
        <v>9.2205751410486556</v>
      </c>
      <c r="G88" s="14">
        <f>'Capacity added'!P85</f>
        <v>15.649466666374943</v>
      </c>
      <c r="H88" s="14">
        <f>'Capacity added'!Q85</f>
        <v>25.765804510162052</v>
      </c>
      <c r="I88" s="14">
        <f>'Capacity added'!R85</f>
        <v>41.057022613308604</v>
      </c>
      <c r="J88" s="14">
        <f>'Capacity added'!S85</f>
        <v>60.444467526704351</v>
      </c>
      <c r="K88" s="14">
        <f>'Capacity added'!T85</f>
        <v>79.218880375543478</v>
      </c>
      <c r="L88" s="14">
        <f>'Capacity added'!U85</f>
        <v>89.160334200772709</v>
      </c>
      <c r="M88" s="14">
        <f>'Capacity added'!V85</f>
        <v>84.430915621539043</v>
      </c>
      <c r="N88" s="14">
        <f>'Capacity added'!W85</f>
        <v>67.643522590238589</v>
      </c>
      <c r="O88" s="14">
        <f>'Capacity added'!X85</f>
        <v>47.178535632091005</v>
      </c>
      <c r="P88" s="14">
        <f>'Capacity added'!Y85</f>
        <v>29.754341864373128</v>
      </c>
      <c r="Q88" s="14">
        <f>'Capacity added'!Z85</f>
        <v>17.565781479475643</v>
      </c>
      <c r="R88" s="14">
        <f>'Capacity added'!AA85</f>
        <v>9.9585874482078101</v>
      </c>
      <c r="S88" s="14">
        <f>'Capacity added'!AB85</f>
        <v>5.5721401054494182</v>
      </c>
      <c r="T88" s="14">
        <f>'Capacity added'!AC85</f>
        <v>3.0762640859070007</v>
      </c>
      <c r="U88" s="14">
        <f>'Capacity added'!AD85</f>
        <v>1.685558371768249</v>
      </c>
      <c r="V88" s="14">
        <f>'Capacity added'!AE85</f>
        <v>0.91964455885334206</v>
      </c>
      <c r="W88" s="14">
        <f>'Capacity added'!AF85</f>
        <v>0</v>
      </c>
    </row>
    <row r="89" spans="1:23" x14ac:dyDescent="0.55000000000000004">
      <c r="A89" t="s">
        <v>54</v>
      </c>
      <c r="C89" s="14">
        <f>'Capacity added'!L86</f>
        <v>0</v>
      </c>
      <c r="D89" s="14">
        <f>'Capacity added'!M86</f>
        <v>0</v>
      </c>
      <c r="E89" s="14">
        <f>'Capacity added'!N86</f>
        <v>0</v>
      </c>
      <c r="F89" s="14">
        <f>'Capacity added'!O86</f>
        <v>0</v>
      </c>
      <c r="G89" s="14">
        <f>'Capacity added'!P86</f>
        <v>0</v>
      </c>
      <c r="H89" s="14">
        <f>'Capacity added'!Q86</f>
        <v>0</v>
      </c>
      <c r="I89" s="14">
        <f>'Capacity added'!R86</f>
        <v>0</v>
      </c>
      <c r="J89" s="14">
        <f>'Capacity added'!S86</f>
        <v>0</v>
      </c>
      <c r="K89" s="14">
        <f>'Capacity added'!T86</f>
        <v>0</v>
      </c>
      <c r="L89" s="14">
        <f>'Capacity added'!U86</f>
        <v>0</v>
      </c>
      <c r="M89" s="14">
        <f>'Capacity added'!V86</f>
        <v>0</v>
      </c>
      <c r="N89" s="14">
        <f>'Capacity added'!W86</f>
        <v>0</v>
      </c>
      <c r="O89" s="14">
        <f>'Capacity added'!X86</f>
        <v>0</v>
      </c>
      <c r="P89" s="14">
        <f>'Capacity added'!Y86</f>
        <v>0</v>
      </c>
      <c r="Q89" s="14">
        <f>'Capacity added'!Z86</f>
        <v>0</v>
      </c>
      <c r="R89" s="14">
        <f>'Capacity added'!AA86</f>
        <v>0</v>
      </c>
      <c r="S89" s="14">
        <f>'Capacity added'!AB86</f>
        <v>0</v>
      </c>
      <c r="T89" s="14">
        <f>'Capacity added'!AC86</f>
        <v>0</v>
      </c>
      <c r="U89" s="14">
        <f>'Capacity added'!AD86</f>
        <v>0</v>
      </c>
      <c r="V89" s="14">
        <f>'Capacity added'!AE86</f>
        <v>0</v>
      </c>
      <c r="W89" s="14">
        <f>'Capacity added'!AF86</f>
        <v>0</v>
      </c>
    </row>
    <row r="90" spans="1:23" x14ac:dyDescent="0.55000000000000004">
      <c r="A90" t="s">
        <v>55</v>
      </c>
      <c r="C90" s="14">
        <f>'Capacity added'!L87</f>
        <v>0</v>
      </c>
      <c r="D90" s="14">
        <f>'Capacity added'!M87</f>
        <v>0</v>
      </c>
      <c r="E90" s="14">
        <f>'Capacity added'!N87</f>
        <v>0</v>
      </c>
      <c r="F90" s="14">
        <f>'Capacity added'!O87</f>
        <v>0</v>
      </c>
      <c r="G90" s="14">
        <f>'Capacity added'!P87</f>
        <v>0</v>
      </c>
      <c r="H90" s="14">
        <f>'Capacity added'!Q87</f>
        <v>0</v>
      </c>
      <c r="I90" s="14">
        <f>'Capacity added'!R87</f>
        <v>0</v>
      </c>
      <c r="J90" s="14">
        <f>'Capacity added'!S87</f>
        <v>0</v>
      </c>
      <c r="K90" s="14">
        <f>'Capacity added'!T87</f>
        <v>0</v>
      </c>
      <c r="L90" s="14">
        <f>'Capacity added'!U87</f>
        <v>0</v>
      </c>
      <c r="M90" s="14">
        <f>'Capacity added'!V87</f>
        <v>0</v>
      </c>
      <c r="N90" s="14">
        <f>'Capacity added'!W87</f>
        <v>0</v>
      </c>
      <c r="O90" s="14">
        <f>'Capacity added'!X87</f>
        <v>0</v>
      </c>
      <c r="P90" s="14">
        <f>'Capacity added'!Y87</f>
        <v>0</v>
      </c>
      <c r="Q90" s="14">
        <f>'Capacity added'!Z87</f>
        <v>0</v>
      </c>
      <c r="R90" s="14">
        <f>'Capacity added'!AA87</f>
        <v>0</v>
      </c>
      <c r="S90" s="14">
        <f>'Capacity added'!AB87</f>
        <v>0</v>
      </c>
      <c r="T90" s="14">
        <f>'Capacity added'!AC87</f>
        <v>0</v>
      </c>
      <c r="U90" s="14">
        <f>'Capacity added'!AD87</f>
        <v>0</v>
      </c>
      <c r="V90" s="14">
        <f>'Capacity added'!AE87</f>
        <v>0</v>
      </c>
      <c r="W90" s="14">
        <f>'Capacity added'!AF87</f>
        <v>0</v>
      </c>
    </row>
    <row r="91" spans="1:23" x14ac:dyDescent="0.55000000000000004">
      <c r="A91" t="s">
        <v>47</v>
      </c>
      <c r="C91" s="14">
        <f>'Capacity added'!L88</f>
        <v>0</v>
      </c>
      <c r="D91" s="14">
        <f>'Capacity added'!M88</f>
        <v>0</v>
      </c>
      <c r="E91" s="14">
        <f>'Capacity added'!N88</f>
        <v>0</v>
      </c>
      <c r="F91" s="14">
        <f>'Capacity added'!O88</f>
        <v>0</v>
      </c>
      <c r="G91" s="14">
        <f>'Capacity added'!P88</f>
        <v>0</v>
      </c>
      <c r="H91" s="14">
        <f>'Capacity added'!Q88</f>
        <v>0</v>
      </c>
      <c r="I91" s="14">
        <f>'Capacity added'!R88</f>
        <v>0</v>
      </c>
      <c r="J91" s="14">
        <f>'Capacity added'!S88</f>
        <v>0</v>
      </c>
      <c r="K91" s="14">
        <f>'Capacity added'!T88</f>
        <v>0</v>
      </c>
      <c r="L91" s="14">
        <f>'Capacity added'!U88</f>
        <v>0</v>
      </c>
      <c r="M91" s="14">
        <f>'Capacity added'!V88</f>
        <v>0</v>
      </c>
      <c r="N91" s="14">
        <f>'Capacity added'!W88</f>
        <v>0</v>
      </c>
      <c r="O91" s="14">
        <f>'Capacity added'!X88</f>
        <v>0</v>
      </c>
      <c r="P91" s="14">
        <f>'Capacity added'!Y88</f>
        <v>0</v>
      </c>
      <c r="Q91" s="14">
        <f>'Capacity added'!Z88</f>
        <v>0</v>
      </c>
      <c r="R91" s="14">
        <f>'Capacity added'!AA88</f>
        <v>0</v>
      </c>
      <c r="S91" s="14">
        <f>'Capacity added'!AB88</f>
        <v>0</v>
      </c>
      <c r="T91" s="14">
        <f>'Capacity added'!AC88</f>
        <v>0</v>
      </c>
      <c r="U91" s="14">
        <f>'Capacity added'!AD88</f>
        <v>0</v>
      </c>
      <c r="V91" s="14">
        <f>'Capacity added'!AE88</f>
        <v>0</v>
      </c>
      <c r="W91" s="14">
        <f>'Capacity added'!AF88</f>
        <v>0</v>
      </c>
    </row>
    <row r="93" spans="1:23" x14ac:dyDescent="0.55000000000000004">
      <c r="A93" s="15" t="s">
        <v>21</v>
      </c>
      <c r="C93" s="4">
        <v>2020</v>
      </c>
      <c r="D93" s="4">
        <v>2021</v>
      </c>
      <c r="E93" s="4">
        <v>2022</v>
      </c>
      <c r="F93" s="4">
        <v>2023</v>
      </c>
      <c r="G93" s="4">
        <v>2024</v>
      </c>
      <c r="H93" s="4">
        <v>2025</v>
      </c>
      <c r="I93" s="4">
        <v>2026</v>
      </c>
      <c r="J93" s="4">
        <v>2027</v>
      </c>
      <c r="K93" s="4">
        <v>2028</v>
      </c>
      <c r="L93" s="4">
        <v>2029</v>
      </c>
      <c r="M93" s="4">
        <v>2030</v>
      </c>
      <c r="N93" s="4">
        <v>2031</v>
      </c>
      <c r="O93" s="4">
        <v>2032</v>
      </c>
      <c r="P93" s="4">
        <v>2033</v>
      </c>
      <c r="Q93" s="4">
        <v>2034</v>
      </c>
      <c r="R93" s="4">
        <v>2035</v>
      </c>
      <c r="S93" s="4">
        <v>2036</v>
      </c>
      <c r="T93" s="4">
        <v>2037</v>
      </c>
      <c r="U93" s="4">
        <v>2038</v>
      </c>
      <c r="V93" s="4">
        <v>2039</v>
      </c>
      <c r="W93" s="4">
        <v>2040</v>
      </c>
    </row>
    <row r="94" spans="1:23" x14ac:dyDescent="0.55000000000000004">
      <c r="A94" t="s">
        <v>25</v>
      </c>
      <c r="C94" s="14">
        <f>Capacity!L83</f>
        <v>0.23760000000000003</v>
      </c>
      <c r="D94" s="14">
        <f>Capacity!M83</f>
        <v>0.23056000000000001</v>
      </c>
      <c r="E94" s="14">
        <f>Capacity!N83</f>
        <v>0.22352000000000005</v>
      </c>
      <c r="F94" s="14">
        <f>Capacity!O83</f>
        <v>0.21648000000000003</v>
      </c>
      <c r="G94" s="14">
        <f>Capacity!P83</f>
        <v>0.32825350927102448</v>
      </c>
      <c r="H94" s="14">
        <f>Capacity!Q83</f>
        <v>0.49420554739526384</v>
      </c>
      <c r="I94" s="14">
        <f>Capacity!R83</f>
        <v>0.74964300856226962</v>
      </c>
      <c r="J94" s="14">
        <f>Capacity!S83</f>
        <v>1.1212178699742967</v>
      </c>
      <c r="K94" s="14">
        <f>Capacity!T83</f>
        <v>1.6431114870309915</v>
      </c>
      <c r="L94" s="14">
        <f>Capacity!U83</f>
        <v>2.3404036413462701</v>
      </c>
      <c r="M94" s="14">
        <f>Capacity!V83</f>
        <v>3.2107925890491589</v>
      </c>
      <c r="N94" s="14">
        <f>Capacity!W83</f>
        <v>4.2066291247898295</v>
      </c>
      <c r="O94" s="14">
        <f>Capacity!X83</f>
        <v>5.2337359669981485</v>
      </c>
      <c r="P94" s="14">
        <f>Capacity!Y83</f>
        <v>6.1785294109973163</v>
      </c>
      <c r="Q94" s="14">
        <f>Capacity!Z83</f>
        <v>6.9504162742356135</v>
      </c>
      <c r="R94" s="14">
        <f>Capacity!AA83</f>
        <v>7.5092943023486365</v>
      </c>
      <c r="S94" s="14">
        <f>Capacity!AB83</f>
        <v>7.9478097120491915</v>
      </c>
      <c r="T94" s="14">
        <f>Capacity!AC83</f>
        <v>8.2249303136821972</v>
      </c>
      <c r="U94" s="14">
        <f>Capacity!AD83</f>
        <v>8.3798061448390229</v>
      </c>
      <c r="V94" s="14">
        <f>Capacity!AE83</f>
        <v>8.4482072928875738</v>
      </c>
      <c r="W94" s="14">
        <f>Capacity!AF83</f>
        <v>8.4581082504571601</v>
      </c>
    </row>
    <row r="95" spans="1:23" x14ac:dyDescent="0.55000000000000004">
      <c r="A95" t="s">
        <v>34</v>
      </c>
      <c r="C95" s="14">
        <f>Capacity!L84</f>
        <v>0.75600000000000012</v>
      </c>
      <c r="D95" s="14">
        <f>Capacity!M84</f>
        <v>0.73360000000000003</v>
      </c>
      <c r="E95" s="14">
        <f>Capacity!N84</f>
        <v>0.71120000000000005</v>
      </c>
      <c r="F95" s="14">
        <f>Capacity!O84</f>
        <v>0.68879999999999997</v>
      </c>
      <c r="G95" s="14">
        <f>Capacity!P84</f>
        <v>1.0426305208493305</v>
      </c>
      <c r="H95" s="14">
        <f>Capacity!Q84</f>
        <v>1.5655557320073932</v>
      </c>
      <c r="I95" s="14">
        <f>Capacity!R84</f>
        <v>2.3651568856161775</v>
      </c>
      <c r="J95" s="14">
        <f>Capacity!S84</f>
        <v>3.516443865015594</v>
      </c>
      <c r="K95" s="14">
        <f>Capacity!T84</f>
        <v>5.109632904209958</v>
      </c>
      <c r="L95" s="14">
        <f>Capacity!U84</f>
        <v>7.1947894418614657</v>
      </c>
      <c r="M95" s="14">
        <f>Capacity!V84</f>
        <v>9.7280413118009879</v>
      </c>
      <c r="N95" s="14">
        <f>Capacity!W84</f>
        <v>12.53200815258719</v>
      </c>
      <c r="O95" s="14">
        <f>Capacity!X84</f>
        <v>15.317743805646906</v>
      </c>
      <c r="P95" s="14">
        <f>Capacity!Y84</f>
        <v>17.781325333516719</v>
      </c>
      <c r="Q95" s="14">
        <f>Capacity!Z84</f>
        <v>19.715733815922214</v>
      </c>
      <c r="R95" s="14">
        <f>Capacity!AA84</f>
        <v>21.059448023559654</v>
      </c>
      <c r="S95" s="14">
        <f>Capacity!AB84</f>
        <v>22.102490273271474</v>
      </c>
      <c r="T95" s="14">
        <f>Capacity!AC84</f>
        <v>22.738584426347213</v>
      </c>
      <c r="U95" s="14">
        <f>Capacity!AD84</f>
        <v>23.074434388288971</v>
      </c>
      <c r="V95" s="14">
        <f>Capacity!AE84</f>
        <v>23.201513395283669</v>
      </c>
      <c r="W95" s="14">
        <f>Capacity!AF84</f>
        <v>23.188924410714556</v>
      </c>
    </row>
    <row r="96" spans="1:23" x14ac:dyDescent="0.55000000000000004">
      <c r="A96" t="s">
        <v>46</v>
      </c>
      <c r="C96" s="14">
        <f>Capacity!L85</f>
        <v>8.1000000000000013E-3</v>
      </c>
      <c r="D96" s="14">
        <f>Capacity!M85</f>
        <v>7.8600000000000007E-3</v>
      </c>
      <c r="E96" s="14">
        <f>Capacity!N85</f>
        <v>7.62E-3</v>
      </c>
      <c r="F96" s="14">
        <f>Capacity!O85</f>
        <v>0.73799999999999999</v>
      </c>
      <c r="G96" s="14">
        <f>Capacity!P85</f>
        <v>1.11796928972306</v>
      </c>
      <c r="H96" s="14">
        <f>Capacity!Q85</f>
        <v>1.6806777534197233</v>
      </c>
      <c r="I96" s="14">
        <f>Capacity!R85</f>
        <v>2.5436416308913952</v>
      </c>
      <c r="J96" s="14">
        <f>Capacity!S85</f>
        <v>3.7918236961312224</v>
      </c>
      <c r="K96" s="14">
        <f>Capacity!T85</f>
        <v>5.530483894750688</v>
      </c>
      <c r="L96" s="14">
        <f>Capacity!U85</f>
        <v>7.8267930223860871</v>
      </c>
      <c r="M96" s="14">
        <f>Capacity!V85</f>
        <v>10.649815013280454</v>
      </c>
      <c r="N96" s="14">
        <f>Capacity!W85</f>
        <v>13.819779018191717</v>
      </c>
      <c r="O96" s="14">
        <f>Capacity!X85</f>
        <v>17.020370910544663</v>
      </c>
      <c r="P96" s="14">
        <f>Capacity!Y85</f>
        <v>19.89896482865289</v>
      </c>
      <c r="Q96" s="14">
        <f>Capacity!Z85</f>
        <v>22.197940673287722</v>
      </c>
      <c r="R96" s="14">
        <f>Capacity!AA85</f>
        <v>23.823723521721469</v>
      </c>
      <c r="S96" s="14">
        <f>Capacity!AB85</f>
        <v>25.090921484618413</v>
      </c>
      <c r="T96" s="14">
        <f>Capacity!AC85</f>
        <v>25.875886531818203</v>
      </c>
      <c r="U96" s="14">
        <f>Capacity!AD85</f>
        <v>26.30120729934924</v>
      </c>
      <c r="V96" s="14">
        <f>Capacity!AE85</f>
        <v>26.474685449124525</v>
      </c>
      <c r="W96" s="14">
        <f>Capacity!AF85</f>
        <v>26.478909298547279</v>
      </c>
    </row>
    <row r="97" spans="1:23" x14ac:dyDescent="0.55000000000000004">
      <c r="A97" t="s">
        <v>23</v>
      </c>
      <c r="C97" s="14">
        <f>Capacity!L86</f>
        <v>37.800000000000004</v>
      </c>
      <c r="D97" s="14">
        <f>Capacity!M86</f>
        <v>36.68</v>
      </c>
      <c r="E97" s="14">
        <f>Capacity!N86</f>
        <v>35.56</v>
      </c>
      <c r="F97" s="14">
        <f>Capacity!O86</f>
        <v>38.61440736092171</v>
      </c>
      <c r="G97" s="14">
        <f>Capacity!P86</f>
        <v>37.475273198550788</v>
      </c>
      <c r="H97" s="14">
        <f>Capacity!Q86</f>
        <v>36.043622844977754</v>
      </c>
      <c r="I97" s="14">
        <f>Capacity!R86</f>
        <v>34.83829826259857</v>
      </c>
      <c r="J97" s="14">
        <f>Capacity!S86</f>
        <v>33.090133550039816</v>
      </c>
      <c r="K97" s="14">
        <f>Capacity!T86</f>
        <v>30.65916343559638</v>
      </c>
      <c r="L97" s="14">
        <f>Capacity!U86</f>
        <v>27.458851269876629</v>
      </c>
      <c r="M97" s="14">
        <f>Capacity!V86</f>
        <v>23.53664134878851</v>
      </c>
      <c r="N97" s="14">
        <f>Capacity!W86</f>
        <v>19.139828028608044</v>
      </c>
      <c r="O97" s="14">
        <f>Capacity!X86</f>
        <v>14.695119793558685</v>
      </c>
      <c r="P97" s="14">
        <f>Capacity!Y86</f>
        <v>10.671911473560378</v>
      </c>
      <c r="Q97" s="14">
        <f>Capacity!Z86</f>
        <v>7.4082704004108946</v>
      </c>
      <c r="R97" s="14">
        <f>Capacity!AA86</f>
        <v>5.022741526954964</v>
      </c>
      <c r="S97" s="14">
        <f>Capacity!AB86</f>
        <v>3.484638633926858</v>
      </c>
      <c r="T97" s="14">
        <f>Capacity!AC86</f>
        <v>2.5755558410470543</v>
      </c>
      <c r="U97" s="14">
        <f>Capacity!AD86</f>
        <v>2.1318445669470627</v>
      </c>
      <c r="V97" s="14">
        <f>Capacity!AE86</f>
        <v>2.0102635385978309</v>
      </c>
      <c r="W97" s="14">
        <f>Capacity!AF86</f>
        <v>2.1013396855708208</v>
      </c>
    </row>
    <row r="98" spans="1:23" x14ac:dyDescent="0.55000000000000004">
      <c r="A98" t="s">
        <v>56</v>
      </c>
      <c r="C98" s="14">
        <f>Capacity!L87</f>
        <v>0</v>
      </c>
      <c r="D98" s="14">
        <f>Capacity!M87</f>
        <v>0</v>
      </c>
      <c r="E98" s="14">
        <f>Capacity!N87</f>
        <v>0</v>
      </c>
      <c r="F98" s="14">
        <f>Capacity!O87</f>
        <v>0</v>
      </c>
      <c r="G98" s="14">
        <f>Capacity!P87</f>
        <v>0</v>
      </c>
      <c r="H98" s="14">
        <f>Capacity!Q87</f>
        <v>0</v>
      </c>
      <c r="I98" s="14">
        <f>Capacity!R87</f>
        <v>0</v>
      </c>
      <c r="J98" s="14">
        <f>Capacity!S87</f>
        <v>0</v>
      </c>
      <c r="K98" s="14">
        <f>Capacity!T87</f>
        <v>0</v>
      </c>
      <c r="L98" s="14">
        <f>Capacity!U87</f>
        <v>0</v>
      </c>
      <c r="M98" s="14">
        <f>Capacity!V87</f>
        <v>0</v>
      </c>
      <c r="N98" s="14">
        <f>Capacity!W87</f>
        <v>0</v>
      </c>
      <c r="O98" s="14">
        <f>Capacity!X87</f>
        <v>0</v>
      </c>
      <c r="P98" s="14">
        <f>Capacity!Y87</f>
        <v>0</v>
      </c>
      <c r="Q98" s="14">
        <f>Capacity!Z87</f>
        <v>0</v>
      </c>
      <c r="R98" s="14">
        <f>Capacity!AA87</f>
        <v>0</v>
      </c>
      <c r="S98" s="14">
        <f>Capacity!AB87</f>
        <v>0</v>
      </c>
      <c r="T98" s="14">
        <f>Capacity!AC87</f>
        <v>0</v>
      </c>
      <c r="U98" s="14">
        <f>Capacity!AD87</f>
        <v>0</v>
      </c>
      <c r="V98" s="14">
        <f>Capacity!AE87</f>
        <v>0</v>
      </c>
      <c r="W98" s="14">
        <f>Capacity!AF87</f>
        <v>0</v>
      </c>
    </row>
    <row r="99" spans="1:23" x14ac:dyDescent="0.55000000000000004">
      <c r="A99" t="s">
        <v>51</v>
      </c>
      <c r="C99" s="14">
        <f>Capacity!L88</f>
        <v>0</v>
      </c>
      <c r="D99" s="14">
        <f>Capacity!M88</f>
        <v>0</v>
      </c>
      <c r="E99" s="14">
        <f>Capacity!N88</f>
        <v>0</v>
      </c>
      <c r="F99" s="14">
        <f>Capacity!O88</f>
        <v>1.476</v>
      </c>
      <c r="G99" s="14">
        <f>Capacity!P88</f>
        <v>2.5668151964554125</v>
      </c>
      <c r="H99" s="14">
        <f>Capacity!Q88</f>
        <v>4.4111868651243009</v>
      </c>
      <c r="I99" s="14">
        <f>Capacity!R88</f>
        <v>7.5665178350721618</v>
      </c>
      <c r="J99" s="14">
        <f>Capacity!S88</f>
        <v>12.581152439471849</v>
      </c>
      <c r="K99" s="14">
        <f>Capacity!T88</f>
        <v>19.931747308774952</v>
      </c>
      <c r="L99" s="14">
        <f>Capacity!U88</f>
        <v>29.493515209238364</v>
      </c>
      <c r="M99" s="14">
        <f>Capacity!V88</f>
        <v>40.111654027456389</v>
      </c>
      <c r="N99" s="14">
        <f>Capacity!W88</f>
        <v>49.920734144078523</v>
      </c>
      <c r="O99" s="14">
        <f>Capacity!X88</f>
        <v>57.41906624078193</v>
      </c>
      <c r="P99" s="14">
        <f>Capacity!Y88</f>
        <v>62.185583607293104</v>
      </c>
      <c r="Q99" s="14">
        <f>Capacity!Z88</f>
        <v>64.650999920634945</v>
      </c>
      <c r="R99" s="14">
        <f>Capacity!AA88</f>
        <v>65.51419392167935</v>
      </c>
      <c r="S99" s="14">
        <f>Capacity!AB88</f>
        <v>66.082497663330031</v>
      </c>
      <c r="T99" s="14">
        <f>Capacity!AC88</f>
        <v>66.083261988514323</v>
      </c>
      <c r="U99" s="14">
        <f>Capacity!AD88</f>
        <v>65.761181105869738</v>
      </c>
      <c r="V99" s="14">
        <f>Capacity!AE88</f>
        <v>65.259224435890459</v>
      </c>
      <c r="W99" s="14">
        <f>Capacity!AF88</f>
        <v>64.658201408837385</v>
      </c>
    </row>
    <row r="100" spans="1:23" x14ac:dyDescent="0.55000000000000004">
      <c r="A100" t="s">
        <v>54</v>
      </c>
      <c r="C100" s="14">
        <f>Capacity!L89</f>
        <v>0</v>
      </c>
      <c r="D100" s="14">
        <f>Capacity!M89</f>
        <v>0</v>
      </c>
      <c r="E100" s="14">
        <f>Capacity!N89</f>
        <v>0</v>
      </c>
      <c r="F100" s="14">
        <f>Capacity!O89</f>
        <v>0</v>
      </c>
      <c r="G100" s="14">
        <f>Capacity!P89</f>
        <v>0</v>
      </c>
      <c r="H100" s="14">
        <f>Capacity!Q89</f>
        <v>0</v>
      </c>
      <c r="I100" s="14">
        <f>Capacity!R89</f>
        <v>0</v>
      </c>
      <c r="J100" s="14">
        <f>Capacity!S89</f>
        <v>0</v>
      </c>
      <c r="K100" s="14">
        <f>Capacity!T89</f>
        <v>0</v>
      </c>
      <c r="L100" s="14">
        <f>Capacity!U89</f>
        <v>0</v>
      </c>
      <c r="M100" s="14">
        <f>Capacity!V89</f>
        <v>0</v>
      </c>
      <c r="N100" s="14">
        <f>Capacity!W89</f>
        <v>0</v>
      </c>
      <c r="O100" s="14">
        <f>Capacity!X89</f>
        <v>0</v>
      </c>
      <c r="P100" s="14">
        <f>Capacity!Y89</f>
        <v>0</v>
      </c>
      <c r="Q100" s="14">
        <f>Capacity!Z89</f>
        <v>0</v>
      </c>
      <c r="R100" s="14">
        <f>Capacity!AA89</f>
        <v>0</v>
      </c>
      <c r="S100" s="14">
        <f>Capacity!AB89</f>
        <v>0</v>
      </c>
      <c r="T100" s="14">
        <f>Capacity!AC89</f>
        <v>0</v>
      </c>
      <c r="U100" s="14">
        <f>Capacity!AD89</f>
        <v>0</v>
      </c>
      <c r="V100" s="14">
        <f>Capacity!AE89</f>
        <v>0</v>
      </c>
      <c r="W100" s="14">
        <f>Capacity!AF89</f>
        <v>0</v>
      </c>
    </row>
    <row r="101" spans="1:23" x14ac:dyDescent="0.55000000000000004">
      <c r="A101" t="s">
        <v>55</v>
      </c>
      <c r="C101" s="14">
        <f>Capacity!L90</f>
        <v>0</v>
      </c>
      <c r="D101" s="14">
        <f>Capacity!M90</f>
        <v>0</v>
      </c>
      <c r="E101" s="14">
        <f>Capacity!N90</f>
        <v>0</v>
      </c>
      <c r="F101" s="14">
        <f>Capacity!O90</f>
        <v>0</v>
      </c>
      <c r="G101" s="14">
        <f>Capacity!P90</f>
        <v>0</v>
      </c>
      <c r="H101" s="14">
        <f>Capacity!Q90</f>
        <v>0</v>
      </c>
      <c r="I101" s="14">
        <f>Capacity!R90</f>
        <v>0</v>
      </c>
      <c r="J101" s="14">
        <f>Capacity!S90</f>
        <v>0</v>
      </c>
      <c r="K101" s="14">
        <f>Capacity!T90</f>
        <v>0</v>
      </c>
      <c r="L101" s="14">
        <f>Capacity!U90</f>
        <v>0</v>
      </c>
      <c r="M101" s="14">
        <f>Capacity!V90</f>
        <v>0</v>
      </c>
      <c r="N101" s="14">
        <f>Capacity!W90</f>
        <v>0</v>
      </c>
      <c r="O101" s="14">
        <f>Capacity!X90</f>
        <v>0</v>
      </c>
      <c r="P101" s="14">
        <f>Capacity!Y90</f>
        <v>0</v>
      </c>
      <c r="Q101" s="14">
        <f>Capacity!Z90</f>
        <v>0</v>
      </c>
      <c r="R101" s="14">
        <f>Capacity!AA90</f>
        <v>0</v>
      </c>
      <c r="S101" s="14">
        <f>Capacity!AB90</f>
        <v>0</v>
      </c>
      <c r="T101" s="14">
        <f>Capacity!AC90</f>
        <v>0</v>
      </c>
      <c r="U101" s="14">
        <f>Capacity!AD90</f>
        <v>0</v>
      </c>
      <c r="V101" s="14">
        <f>Capacity!AE90</f>
        <v>0</v>
      </c>
      <c r="W101" s="14">
        <f>Capacity!AF90</f>
        <v>0</v>
      </c>
    </row>
    <row r="102" spans="1:23" x14ac:dyDescent="0.55000000000000004">
      <c r="A102" t="s">
        <v>47</v>
      </c>
      <c r="C102" s="14">
        <f>Capacity!L91</f>
        <v>0</v>
      </c>
      <c r="D102" s="14">
        <f>Capacity!M91</f>
        <v>0</v>
      </c>
      <c r="E102" s="14">
        <f>Capacity!N91</f>
        <v>0</v>
      </c>
      <c r="F102" s="14">
        <f>Capacity!O91</f>
        <v>0</v>
      </c>
      <c r="G102" s="14">
        <f>Capacity!P91</f>
        <v>0</v>
      </c>
      <c r="H102" s="14">
        <f>Capacity!Q91</f>
        <v>0</v>
      </c>
      <c r="I102" s="14">
        <f>Capacity!R91</f>
        <v>0</v>
      </c>
      <c r="J102" s="14">
        <f>Capacity!S91</f>
        <v>0</v>
      </c>
      <c r="K102" s="14">
        <f>Capacity!T91</f>
        <v>0</v>
      </c>
      <c r="L102" s="14">
        <f>Capacity!U91</f>
        <v>0</v>
      </c>
      <c r="M102" s="14">
        <f>Capacity!V91</f>
        <v>0</v>
      </c>
      <c r="N102" s="14">
        <f>Capacity!W91</f>
        <v>0</v>
      </c>
      <c r="O102" s="14">
        <f>Capacity!X91</f>
        <v>0</v>
      </c>
      <c r="P102" s="14">
        <f>Capacity!Y91</f>
        <v>0</v>
      </c>
      <c r="Q102" s="14">
        <f>Capacity!Z91</f>
        <v>0</v>
      </c>
      <c r="R102" s="14">
        <f>Capacity!AA91</f>
        <v>0</v>
      </c>
      <c r="S102" s="14">
        <f>Capacity!AB91</f>
        <v>0</v>
      </c>
      <c r="T102" s="14">
        <f>Capacity!AC91</f>
        <v>0</v>
      </c>
      <c r="U102" s="14">
        <f>Capacity!AD91</f>
        <v>0</v>
      </c>
      <c r="V102" s="14">
        <f>Capacity!AE91</f>
        <v>0</v>
      </c>
      <c r="W102" s="14">
        <f>Capacity!AF91</f>
        <v>0</v>
      </c>
    </row>
    <row r="105" spans="1:23" x14ac:dyDescent="0.55000000000000004">
      <c r="A105" s="4" t="s">
        <v>36</v>
      </c>
    </row>
    <row r="106" spans="1:23" x14ac:dyDescent="0.55000000000000004">
      <c r="A106" s="15" t="s">
        <v>8</v>
      </c>
      <c r="C106" s="4">
        <v>2020</v>
      </c>
      <c r="D106" s="4">
        <v>2021</v>
      </c>
      <c r="E106" s="4">
        <v>2022</v>
      </c>
      <c r="F106" s="4">
        <v>2023</v>
      </c>
      <c r="G106" s="4">
        <v>2024</v>
      </c>
      <c r="H106" s="4">
        <v>2025</v>
      </c>
      <c r="I106" s="4">
        <v>2026</v>
      </c>
      <c r="J106" s="4">
        <v>2027</v>
      </c>
      <c r="K106" s="4">
        <v>2028</v>
      </c>
      <c r="L106" s="4">
        <v>2029</v>
      </c>
      <c r="M106" s="4">
        <v>2030</v>
      </c>
      <c r="N106" s="4">
        <v>2031</v>
      </c>
      <c r="O106" s="4">
        <v>2032</v>
      </c>
      <c r="P106" s="4">
        <v>2033</v>
      </c>
      <c r="Q106" s="4">
        <v>2034</v>
      </c>
      <c r="R106" s="4">
        <v>2035</v>
      </c>
      <c r="S106" s="4">
        <v>2036</v>
      </c>
      <c r="T106" s="4">
        <v>2037</v>
      </c>
      <c r="U106" s="4">
        <v>2038</v>
      </c>
      <c r="V106" s="4">
        <v>2039</v>
      </c>
      <c r="W106" s="4">
        <v>2040</v>
      </c>
    </row>
    <row r="107" spans="1:23" x14ac:dyDescent="0.55000000000000004">
      <c r="A107" t="s">
        <v>25</v>
      </c>
      <c r="C107" s="14">
        <f t="shared" ref="C107:W107" si="19">C83+C94</f>
        <v>0.39960000000000007</v>
      </c>
      <c r="D107" s="14">
        <f t="shared" si="19"/>
        <v>0.38775999999999999</v>
      </c>
      <c r="E107" s="14">
        <f t="shared" si="19"/>
        <v>0.22352000000000005</v>
      </c>
      <c r="F107" s="14">
        <f t="shared" si="19"/>
        <v>18.637566101263882</v>
      </c>
      <c r="G107" s="14">
        <f t="shared" si="19"/>
        <v>27.799522953447436</v>
      </c>
      <c r="H107" s="14">
        <f t="shared" si="19"/>
        <v>40.800027400045074</v>
      </c>
      <c r="I107" s="14">
        <f t="shared" si="19"/>
        <v>59.516190787864439</v>
      </c>
      <c r="J107" s="14">
        <f t="shared" si="19"/>
        <v>83.927585622141819</v>
      </c>
      <c r="K107" s="14">
        <f t="shared" si="19"/>
        <v>112.7988140025833</v>
      </c>
      <c r="L107" s="14">
        <f t="shared" si="19"/>
        <v>142.07243890834849</v>
      </c>
      <c r="M107" s="14">
        <f t="shared" si="19"/>
        <v>164.83859078934353</v>
      </c>
      <c r="N107" s="14">
        <f t="shared" si="19"/>
        <v>173.81840585306185</v>
      </c>
      <c r="O107" s="14">
        <f t="shared" si="19"/>
        <v>165.67556896383488</v>
      </c>
      <c r="P107" s="14">
        <f t="shared" si="19"/>
        <v>143.45769170365611</v>
      </c>
      <c r="Q107" s="14">
        <f t="shared" si="19"/>
        <v>114.49568144597436</v>
      </c>
      <c r="R107" s="14">
        <f t="shared" si="19"/>
        <v>85.969280829850703</v>
      </c>
      <c r="S107" s="14">
        <f t="shared" si="19"/>
        <v>62.781916591971452</v>
      </c>
      <c r="T107" s="14">
        <f t="shared" si="19"/>
        <v>45.119032397269621</v>
      </c>
      <c r="U107" s="14">
        <f t="shared" si="19"/>
        <v>32.565594768969433</v>
      </c>
      <c r="V107" s="14">
        <f t="shared" si="19"/>
        <v>24.030198012420524</v>
      </c>
      <c r="W107" s="14">
        <f t="shared" si="19"/>
        <v>8.4581082504571601</v>
      </c>
    </row>
    <row r="108" spans="1:23" x14ac:dyDescent="0.55000000000000004">
      <c r="A108" t="s">
        <v>34</v>
      </c>
      <c r="C108" s="14">
        <f t="shared" ref="C108:W108" si="20">C84+C95</f>
        <v>0.83700000000000019</v>
      </c>
      <c r="D108" s="14">
        <f t="shared" si="20"/>
        <v>0.81220000000000003</v>
      </c>
      <c r="E108" s="14">
        <f t="shared" si="20"/>
        <v>0.71120000000000005</v>
      </c>
      <c r="F108" s="14">
        <f t="shared" si="20"/>
        <v>29.854569368361972</v>
      </c>
      <c r="G108" s="14">
        <f t="shared" si="20"/>
        <v>44.346079789027655</v>
      </c>
      <c r="H108" s="14">
        <f t="shared" si="20"/>
        <v>64.675231038882387</v>
      </c>
      <c r="I108" s="14">
        <f t="shared" si="20"/>
        <v>93.46363150951241</v>
      </c>
      <c r="J108" s="14">
        <f t="shared" si="20"/>
        <v>130.0372267186433</v>
      </c>
      <c r="K108" s="14">
        <f t="shared" si="20"/>
        <v>171.58252665124328</v>
      </c>
      <c r="L108" s="14">
        <f t="shared" si="20"/>
        <v>211.08588156132689</v>
      </c>
      <c r="M108" s="14">
        <f t="shared" si="20"/>
        <v>238.2760516803593</v>
      </c>
      <c r="N108" s="14">
        <f t="shared" si="20"/>
        <v>244.21130659589784</v>
      </c>
      <c r="O108" s="14">
        <f t="shared" si="20"/>
        <v>227.02776041636255</v>
      </c>
      <c r="P108" s="14">
        <f t="shared" si="20"/>
        <v>193.35020968288094</v>
      </c>
      <c r="Q108" s="14">
        <f t="shared" si="20"/>
        <v>153.74605942592956</v>
      </c>
      <c r="R108" s="14">
        <f t="shared" si="20"/>
        <v>116.92258239551398</v>
      </c>
      <c r="S108" s="14">
        <f t="shared" si="20"/>
        <v>88.147119839715927</v>
      </c>
      <c r="T108" s="14">
        <f t="shared" si="20"/>
        <v>66.738011779823182</v>
      </c>
      <c r="U108" s="14">
        <f t="shared" si="20"/>
        <v>51.727486337575726</v>
      </c>
      <c r="V108" s="14">
        <f t="shared" si="20"/>
        <v>41.581443228195198</v>
      </c>
      <c r="W108" s="14">
        <f t="shared" si="20"/>
        <v>23.188924410714556</v>
      </c>
    </row>
    <row r="109" spans="1:23" x14ac:dyDescent="0.55000000000000004">
      <c r="A109" t="s">
        <v>46</v>
      </c>
      <c r="C109" s="14">
        <f t="shared" ref="C109:W109" si="21">C85+C96</f>
        <v>9.4500000000000001E-2</v>
      </c>
      <c r="D109" s="14">
        <f t="shared" si="21"/>
        <v>9.1700000000000018E-2</v>
      </c>
      <c r="E109" s="14">
        <f t="shared" si="21"/>
        <v>4.0716200000000002</v>
      </c>
      <c r="F109" s="14">
        <f t="shared" si="21"/>
        <v>6.8615631433472881</v>
      </c>
      <c r="G109" s="14">
        <f t="shared" si="21"/>
        <v>6.58536187671191</v>
      </c>
      <c r="H109" s="14">
        <f t="shared" si="21"/>
        <v>9.7247916023763992</v>
      </c>
      <c r="I109" s="14">
        <f t="shared" si="21"/>
        <v>14.323355064010768</v>
      </c>
      <c r="J109" s="14">
        <f t="shared" si="21"/>
        <v>20.502966301074153</v>
      </c>
      <c r="K109" s="14">
        <f t="shared" si="21"/>
        <v>28.194940804686787</v>
      </c>
      <c r="L109" s="14">
        <f t="shared" si="21"/>
        <v>36.752987723940045</v>
      </c>
      <c r="M109" s="14">
        <f t="shared" si="21"/>
        <v>44.823822566026855</v>
      </c>
      <c r="N109" s="14">
        <f t="shared" si="21"/>
        <v>50.675494027782904</v>
      </c>
      <c r="O109" s="14">
        <f t="shared" si="21"/>
        <v>53.017865969654629</v>
      </c>
      <c r="P109" s="14">
        <f t="shared" si="21"/>
        <v>51.75121180942579</v>
      </c>
      <c r="Q109" s="14">
        <f t="shared" si="21"/>
        <v>47.948927642236086</v>
      </c>
      <c r="R109" s="14">
        <f t="shared" si="21"/>
        <v>43.117563555822137</v>
      </c>
      <c r="S109" s="14">
        <f t="shared" si="21"/>
        <v>38.857184877788008</v>
      </c>
      <c r="T109" s="14">
        <f t="shared" si="21"/>
        <v>35.279050262016106</v>
      </c>
      <c r="U109" s="14">
        <f t="shared" si="21"/>
        <v>32.530353249691473</v>
      </c>
      <c r="V109" s="14">
        <f t="shared" si="21"/>
        <v>30.516257665399895</v>
      </c>
      <c r="W109" s="14">
        <f t="shared" si="21"/>
        <v>28.053066411900815</v>
      </c>
    </row>
    <row r="110" spans="1:23" x14ac:dyDescent="0.55000000000000004">
      <c r="A110" t="s">
        <v>23</v>
      </c>
      <c r="C110" s="14">
        <f t="shared" ref="C110:W110" si="22">C86+C97</f>
        <v>37.835100000000004</v>
      </c>
      <c r="D110" s="14">
        <f t="shared" si="22"/>
        <v>36.714059999999996</v>
      </c>
      <c r="E110" s="14">
        <f t="shared" si="22"/>
        <v>49.584531448946635</v>
      </c>
      <c r="F110" s="14">
        <f t="shared" si="22"/>
        <v>52.572982664456831</v>
      </c>
      <c r="G110" s="14">
        <f t="shared" si="22"/>
        <v>37.275917543203242</v>
      </c>
      <c r="H110" s="14">
        <f t="shared" si="22"/>
        <v>33.57136462028862</v>
      </c>
      <c r="I110" s="14">
        <f t="shared" si="22"/>
        <v>29.214416825010421</v>
      </c>
      <c r="J110" s="14">
        <f t="shared" si="22"/>
        <v>23.34021700817835</v>
      </c>
      <c r="K110" s="14">
        <f t="shared" si="22"/>
        <v>15.963267606717004</v>
      </c>
      <c r="L110" s="14">
        <f t="shared" si="22"/>
        <v>7.5959834034706653</v>
      </c>
      <c r="M110" s="14">
        <f t="shared" si="22"/>
        <v>-0.62426990177763386</v>
      </c>
      <c r="N110" s="14">
        <f t="shared" si="22"/>
        <v>-7.19236131588573</v>
      </c>
      <c r="O110" s="14">
        <f t="shared" si="22"/>
        <v>-10.917074728895024</v>
      </c>
      <c r="P110" s="14">
        <f t="shared" si="22"/>
        <v>-11.568193032152127</v>
      </c>
      <c r="Q110" s="14">
        <f t="shared" si="22"/>
        <v>-9.9071896073412233</v>
      </c>
      <c r="R110" s="14">
        <f t="shared" si="22"/>
        <v>-7.1121516961321349</v>
      </c>
      <c r="S110" s="14">
        <f t="shared" si="22"/>
        <v>-4.2068782303960415</v>
      </c>
      <c r="T110" s="14">
        <f t="shared" si="22"/>
        <v>-1.6252356228506879</v>
      </c>
      <c r="U110" s="14">
        <f t="shared" si="22"/>
        <v>0.45644569405808499</v>
      </c>
      <c r="V110" s="14">
        <f t="shared" si="22"/>
        <v>2.0623141115426393</v>
      </c>
      <c r="W110" s="14">
        <f t="shared" si="22"/>
        <v>2.4691322896115309</v>
      </c>
    </row>
    <row r="111" spans="1:23" x14ac:dyDescent="0.55000000000000004">
      <c r="A111" t="s">
        <v>56</v>
      </c>
      <c r="C111" s="14">
        <f t="shared" ref="C111:W111" si="23">C87+C98</f>
        <v>0</v>
      </c>
      <c r="D111" s="14">
        <f t="shared" si="23"/>
        <v>0</v>
      </c>
      <c r="E111" s="14">
        <f t="shared" si="23"/>
        <v>0</v>
      </c>
      <c r="F111" s="14">
        <f t="shared" si="23"/>
        <v>0</v>
      </c>
      <c r="G111" s="14">
        <f t="shared" si="23"/>
        <v>0</v>
      </c>
      <c r="H111" s="14">
        <f t="shared" si="23"/>
        <v>0</v>
      </c>
      <c r="I111" s="14">
        <f t="shared" si="23"/>
        <v>0</v>
      </c>
      <c r="J111" s="14">
        <f t="shared" si="23"/>
        <v>0</v>
      </c>
      <c r="K111" s="14">
        <f t="shared" si="23"/>
        <v>0</v>
      </c>
      <c r="L111" s="14">
        <f t="shared" si="23"/>
        <v>0</v>
      </c>
      <c r="M111" s="14">
        <f t="shared" si="23"/>
        <v>0</v>
      </c>
      <c r="N111" s="14">
        <f t="shared" si="23"/>
        <v>0</v>
      </c>
      <c r="O111" s="14">
        <f t="shared" si="23"/>
        <v>0</v>
      </c>
      <c r="P111" s="14">
        <f t="shared" si="23"/>
        <v>0</v>
      </c>
      <c r="Q111" s="14">
        <f t="shared" si="23"/>
        <v>0</v>
      </c>
      <c r="R111" s="14">
        <f t="shared" si="23"/>
        <v>0</v>
      </c>
      <c r="S111" s="14">
        <f t="shared" si="23"/>
        <v>0</v>
      </c>
      <c r="T111" s="14">
        <f t="shared" si="23"/>
        <v>0</v>
      </c>
      <c r="U111" s="14">
        <f t="shared" si="23"/>
        <v>0</v>
      </c>
      <c r="V111" s="14">
        <f t="shared" si="23"/>
        <v>0</v>
      </c>
      <c r="W111" s="14">
        <f t="shared" si="23"/>
        <v>0</v>
      </c>
    </row>
    <row r="112" spans="1:23" x14ac:dyDescent="0.55000000000000004">
      <c r="A112" t="s">
        <v>51</v>
      </c>
      <c r="C112" s="14">
        <f t="shared" ref="C112:W112" si="24">C88+C99</f>
        <v>0</v>
      </c>
      <c r="D112" s="14">
        <f t="shared" si="24"/>
        <v>0</v>
      </c>
      <c r="E112" s="14">
        <f t="shared" si="24"/>
        <v>11.938000000000001</v>
      </c>
      <c r="F112" s="14">
        <f t="shared" si="24"/>
        <v>10.696575141048655</v>
      </c>
      <c r="G112" s="14">
        <f t="shared" si="24"/>
        <v>18.216281862830357</v>
      </c>
      <c r="H112" s="14">
        <f t="shared" si="24"/>
        <v>30.176991375286352</v>
      </c>
      <c r="I112" s="14">
        <f t="shared" si="24"/>
        <v>48.623540448380766</v>
      </c>
      <c r="J112" s="14">
        <f t="shared" si="24"/>
        <v>73.025619966176194</v>
      </c>
      <c r="K112" s="14">
        <f t="shared" si="24"/>
        <v>99.150627684318437</v>
      </c>
      <c r="L112" s="14">
        <f t="shared" si="24"/>
        <v>118.65384941001108</v>
      </c>
      <c r="M112" s="14">
        <f t="shared" si="24"/>
        <v>124.54256964899542</v>
      </c>
      <c r="N112" s="14">
        <f t="shared" si="24"/>
        <v>117.56425673431711</v>
      </c>
      <c r="O112" s="14">
        <f t="shared" si="24"/>
        <v>104.59760187287293</v>
      </c>
      <c r="P112" s="14">
        <f t="shared" si="24"/>
        <v>91.939925471666228</v>
      </c>
      <c r="Q112" s="14">
        <f t="shared" si="24"/>
        <v>82.216781400110591</v>
      </c>
      <c r="R112" s="14">
        <f t="shared" si="24"/>
        <v>75.472781369887159</v>
      </c>
      <c r="S112" s="14">
        <f t="shared" si="24"/>
        <v>71.654637768779452</v>
      </c>
      <c r="T112" s="14">
        <f t="shared" si="24"/>
        <v>69.159526074421322</v>
      </c>
      <c r="U112" s="14">
        <f t="shared" si="24"/>
        <v>67.44673947763799</v>
      </c>
      <c r="V112" s="14">
        <f t="shared" si="24"/>
        <v>66.178868994743794</v>
      </c>
      <c r="W112" s="14">
        <f t="shared" si="24"/>
        <v>64.658201408837385</v>
      </c>
    </row>
    <row r="113" spans="1:23" x14ac:dyDescent="0.55000000000000004">
      <c r="A113" t="s">
        <v>54</v>
      </c>
      <c r="C113" s="14">
        <f t="shared" ref="C113:W113" si="25">C89+C100</f>
        <v>0</v>
      </c>
      <c r="D113" s="14">
        <f t="shared" si="25"/>
        <v>0</v>
      </c>
      <c r="E113" s="14">
        <f t="shared" si="25"/>
        <v>0</v>
      </c>
      <c r="F113" s="14">
        <f t="shared" si="25"/>
        <v>0</v>
      </c>
      <c r="G113" s="14">
        <f t="shared" si="25"/>
        <v>0</v>
      </c>
      <c r="H113" s="14">
        <f t="shared" si="25"/>
        <v>0</v>
      </c>
      <c r="I113" s="14">
        <f t="shared" si="25"/>
        <v>0</v>
      </c>
      <c r="J113" s="14">
        <f t="shared" si="25"/>
        <v>0</v>
      </c>
      <c r="K113" s="14">
        <f t="shared" si="25"/>
        <v>0</v>
      </c>
      <c r="L113" s="14">
        <f t="shared" si="25"/>
        <v>0</v>
      </c>
      <c r="M113" s="14">
        <f t="shared" si="25"/>
        <v>0</v>
      </c>
      <c r="N113" s="14">
        <f t="shared" si="25"/>
        <v>0</v>
      </c>
      <c r="O113" s="14">
        <f t="shared" si="25"/>
        <v>0</v>
      </c>
      <c r="P113" s="14">
        <f t="shared" si="25"/>
        <v>0</v>
      </c>
      <c r="Q113" s="14">
        <f t="shared" si="25"/>
        <v>0</v>
      </c>
      <c r="R113" s="14">
        <f t="shared" si="25"/>
        <v>0</v>
      </c>
      <c r="S113" s="14">
        <f t="shared" si="25"/>
        <v>0</v>
      </c>
      <c r="T113" s="14">
        <f t="shared" si="25"/>
        <v>0</v>
      </c>
      <c r="U113" s="14">
        <f t="shared" si="25"/>
        <v>0</v>
      </c>
      <c r="V113" s="14">
        <f t="shared" si="25"/>
        <v>0</v>
      </c>
      <c r="W113" s="14">
        <f t="shared" si="25"/>
        <v>0</v>
      </c>
    </row>
    <row r="114" spans="1:23" x14ac:dyDescent="0.55000000000000004">
      <c r="A114" t="s">
        <v>55</v>
      </c>
      <c r="C114" s="14">
        <f t="shared" ref="C114:W114" si="26">C90+C101</f>
        <v>0</v>
      </c>
      <c r="D114" s="14">
        <f t="shared" si="26"/>
        <v>0</v>
      </c>
      <c r="E114" s="14">
        <f t="shared" si="26"/>
        <v>0</v>
      </c>
      <c r="F114" s="14">
        <f t="shared" si="26"/>
        <v>0</v>
      </c>
      <c r="G114" s="14">
        <f t="shared" si="26"/>
        <v>0</v>
      </c>
      <c r="H114" s="14">
        <f t="shared" si="26"/>
        <v>0</v>
      </c>
      <c r="I114" s="14">
        <f t="shared" si="26"/>
        <v>0</v>
      </c>
      <c r="J114" s="14">
        <f t="shared" si="26"/>
        <v>0</v>
      </c>
      <c r="K114" s="14">
        <f t="shared" si="26"/>
        <v>0</v>
      </c>
      <c r="L114" s="14">
        <f t="shared" si="26"/>
        <v>0</v>
      </c>
      <c r="M114" s="14">
        <f t="shared" si="26"/>
        <v>0</v>
      </c>
      <c r="N114" s="14">
        <f t="shared" si="26"/>
        <v>0</v>
      </c>
      <c r="O114" s="14">
        <f t="shared" si="26"/>
        <v>0</v>
      </c>
      <c r="P114" s="14">
        <f t="shared" si="26"/>
        <v>0</v>
      </c>
      <c r="Q114" s="14">
        <f t="shared" si="26"/>
        <v>0</v>
      </c>
      <c r="R114" s="14">
        <f t="shared" si="26"/>
        <v>0</v>
      </c>
      <c r="S114" s="14">
        <f t="shared" si="26"/>
        <v>0</v>
      </c>
      <c r="T114" s="14">
        <f t="shared" si="26"/>
        <v>0</v>
      </c>
      <c r="U114" s="14">
        <f t="shared" si="26"/>
        <v>0</v>
      </c>
      <c r="V114" s="14">
        <f t="shared" si="26"/>
        <v>0</v>
      </c>
      <c r="W114" s="14">
        <f t="shared" si="26"/>
        <v>0</v>
      </c>
    </row>
    <row r="115" spans="1:23" x14ac:dyDescent="0.55000000000000004">
      <c r="A115" t="s">
        <v>47</v>
      </c>
      <c r="C115" s="14">
        <f t="shared" ref="C115:W115" si="27">C91+C102</f>
        <v>0</v>
      </c>
      <c r="D115" s="14">
        <f t="shared" si="27"/>
        <v>0</v>
      </c>
      <c r="E115" s="14">
        <f t="shared" si="27"/>
        <v>0</v>
      </c>
      <c r="F115" s="14">
        <f t="shared" si="27"/>
        <v>0</v>
      </c>
      <c r="G115" s="14">
        <f t="shared" si="27"/>
        <v>0</v>
      </c>
      <c r="H115" s="14">
        <f t="shared" si="27"/>
        <v>0</v>
      </c>
      <c r="I115" s="14">
        <f t="shared" si="27"/>
        <v>0</v>
      </c>
      <c r="J115" s="14">
        <f t="shared" si="27"/>
        <v>0</v>
      </c>
      <c r="K115" s="14">
        <f t="shared" si="27"/>
        <v>0</v>
      </c>
      <c r="L115" s="14">
        <f t="shared" si="27"/>
        <v>0</v>
      </c>
      <c r="M115" s="14">
        <f t="shared" si="27"/>
        <v>0</v>
      </c>
      <c r="N115" s="14">
        <f t="shared" si="27"/>
        <v>0</v>
      </c>
      <c r="O115" s="14">
        <f t="shared" si="27"/>
        <v>0</v>
      </c>
      <c r="P115" s="14">
        <f t="shared" si="27"/>
        <v>0</v>
      </c>
      <c r="Q115" s="14">
        <f t="shared" si="27"/>
        <v>0</v>
      </c>
      <c r="R115" s="14">
        <f t="shared" si="27"/>
        <v>0</v>
      </c>
      <c r="S115" s="14">
        <f t="shared" si="27"/>
        <v>0</v>
      </c>
      <c r="T115" s="14">
        <f t="shared" si="27"/>
        <v>0</v>
      </c>
      <c r="U115" s="14">
        <f t="shared" si="27"/>
        <v>0</v>
      </c>
      <c r="V115" s="14">
        <f t="shared" si="27"/>
        <v>0</v>
      </c>
      <c r="W115" s="14">
        <f t="shared" si="27"/>
        <v>0</v>
      </c>
    </row>
    <row r="116" spans="1:23" x14ac:dyDescent="0.55000000000000004"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1:23" x14ac:dyDescent="0.55000000000000004">
      <c r="A117" t="s">
        <v>67</v>
      </c>
      <c r="C117" s="14">
        <f>SUM(C83:C91)</f>
        <v>0.36450000000000005</v>
      </c>
      <c r="D117" s="14">
        <f t="shared" ref="D117:W117" si="28">SUM(D83:D91)</f>
        <v>0.35370000000000001</v>
      </c>
      <c r="E117" s="14">
        <f t="shared" si="28"/>
        <v>30.026531448946635</v>
      </c>
      <c r="F117" s="14">
        <f t="shared" si="28"/>
        <v>76.889569057556912</v>
      </c>
      <c r="G117" s="14">
        <f t="shared" si="28"/>
        <v>91.692222310370994</v>
      </c>
      <c r="H117" s="14">
        <f t="shared" si="28"/>
        <v>134.75315729395442</v>
      </c>
      <c r="I117" s="14">
        <f t="shared" si="28"/>
        <v>197.07787701203824</v>
      </c>
      <c r="J117" s="14">
        <f t="shared" si="28"/>
        <v>276.73284419558104</v>
      </c>
      <c r="K117" s="14">
        <f t="shared" si="28"/>
        <v>364.81603771918583</v>
      </c>
      <c r="L117" s="14">
        <f t="shared" si="28"/>
        <v>441.84678842238839</v>
      </c>
      <c r="M117" s="14">
        <f t="shared" si="28"/>
        <v>484.61982049257199</v>
      </c>
      <c r="N117" s="14">
        <f t="shared" si="28"/>
        <v>479.45812342691863</v>
      </c>
      <c r="O117" s="14">
        <f t="shared" si="28"/>
        <v>429.71568577629961</v>
      </c>
      <c r="P117" s="14">
        <f t="shared" si="28"/>
        <v>352.21453098145656</v>
      </c>
      <c r="Q117" s="14">
        <f t="shared" si="28"/>
        <v>267.57689922241798</v>
      </c>
      <c r="R117" s="14">
        <f t="shared" si="28"/>
        <v>191.4406551586778</v>
      </c>
      <c r="S117" s="14">
        <f t="shared" si="28"/>
        <v>132.52562308066283</v>
      </c>
      <c r="T117" s="14">
        <f t="shared" si="28"/>
        <v>89.172165789270551</v>
      </c>
      <c r="U117" s="14">
        <f t="shared" si="28"/>
        <v>59.078146022638677</v>
      </c>
      <c r="V117" s="14">
        <f t="shared" si="28"/>
        <v>38.975187900518002</v>
      </c>
      <c r="W117" s="14">
        <f t="shared" si="28"/>
        <v>1.9419497173942453</v>
      </c>
    </row>
    <row r="118" spans="1:23" x14ac:dyDescent="0.55000000000000004">
      <c r="A118" t="s">
        <v>68</v>
      </c>
      <c r="C118" s="14">
        <f>SUM(C94:C102)</f>
        <v>38.801700000000004</v>
      </c>
      <c r="D118" s="14">
        <f t="shared" ref="D118:W118" si="29">SUM(D94:D102)</f>
        <v>37.65202</v>
      </c>
      <c r="E118" s="14">
        <f t="shared" si="29"/>
        <v>36.502340000000004</v>
      </c>
      <c r="F118" s="14">
        <f t="shared" si="29"/>
        <v>41.733687360921706</v>
      </c>
      <c r="G118" s="14">
        <f t="shared" si="29"/>
        <v>42.530941714849618</v>
      </c>
      <c r="H118" s="14">
        <f t="shared" si="29"/>
        <v>44.195248742924434</v>
      </c>
      <c r="I118" s="14">
        <f t="shared" si="29"/>
        <v>48.063257622740572</v>
      </c>
      <c r="J118" s="14">
        <f t="shared" si="29"/>
        <v>54.100771420632782</v>
      </c>
      <c r="K118" s="14">
        <f t="shared" si="29"/>
        <v>62.874139030362969</v>
      </c>
      <c r="L118" s="14">
        <f t="shared" si="29"/>
        <v>74.314352584708814</v>
      </c>
      <c r="M118" s="14">
        <f t="shared" si="29"/>
        <v>87.236944290375504</v>
      </c>
      <c r="N118" s="14">
        <f t="shared" si="29"/>
        <v>99.618978468255307</v>
      </c>
      <c r="O118" s="14">
        <f t="shared" si="29"/>
        <v>109.68603671753033</v>
      </c>
      <c r="P118" s="14">
        <f t="shared" si="29"/>
        <v>116.71631465402041</v>
      </c>
      <c r="Q118" s="14">
        <f t="shared" si="29"/>
        <v>120.92336108449138</v>
      </c>
      <c r="R118" s="14">
        <f t="shared" si="29"/>
        <v>122.92940129626407</v>
      </c>
      <c r="S118" s="14">
        <f t="shared" si="29"/>
        <v>124.70835776719596</v>
      </c>
      <c r="T118" s="14">
        <f t="shared" si="29"/>
        <v>125.49821910140899</v>
      </c>
      <c r="U118" s="14">
        <f t="shared" si="29"/>
        <v>125.64847350529404</v>
      </c>
      <c r="V118" s="14">
        <f t="shared" si="29"/>
        <v>125.39389411178405</v>
      </c>
      <c r="W118" s="14">
        <f t="shared" si="29"/>
        <v>124.88548305412721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Background Information</vt:lpstr>
      <vt:lpstr>Production</vt:lpstr>
      <vt:lpstr>Capacity</vt:lpstr>
      <vt:lpstr>Capacity added</vt:lpstr>
      <vt:lpstr>Employment -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RobertBrecha</dc:creator>
  <cp:lastModifiedBy>Owner</cp:lastModifiedBy>
  <dcterms:created xsi:type="dcterms:W3CDTF">2020-08-12T06:52:29Z</dcterms:created>
  <dcterms:modified xsi:type="dcterms:W3CDTF">2023-06-20T22:14:19Z</dcterms:modified>
</cp:coreProperties>
</file>