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Brecha\Documents\Python Scripts\"/>
    </mc:Choice>
  </mc:AlternateContent>
  <xr:revisionPtr revIDLastSave="0" documentId="13_ncr:1_{71CBEE50-1C95-4686-86AF-AF402B725F5C}" xr6:coauthVersionLast="46" xr6:coauthVersionMax="46" xr10:uidLastSave="{00000000-0000-0000-0000-000000000000}"/>
  <bookViews>
    <workbookView xWindow="-90" yWindow="-90" windowWidth="19380" windowHeight="10980" activeTab="2" xr2:uid="{89E7AC99-8373-4B6A-8A1B-9C065D15D2BA}"/>
  </bookViews>
  <sheets>
    <sheet name="Test_logic_data" sheetId="1" r:id="rId1"/>
    <sheet name="Survival&amp;stock_data" sheetId="2" r:id="rId2"/>
    <sheet name="Python_input_data" sheetId="6" r:id="rId3"/>
    <sheet name="Grenada" sheetId="3" r:id="rId4"/>
    <sheet name="AB" sheetId="4" r:id="rId5"/>
    <sheet name="AB_project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6" l="1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E9" i="4" l="1"/>
  <c r="E8" i="4"/>
  <c r="E7" i="4"/>
  <c r="E6" i="4"/>
  <c r="E5" i="4"/>
  <c r="E4" i="4"/>
  <c r="E3" i="4"/>
  <c r="E2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2" i="2"/>
  <c r="A40" i="2"/>
  <c r="A41" i="2"/>
  <c r="A42" i="2"/>
  <c r="A31" i="2"/>
  <c r="A32" i="2"/>
  <c r="A33" i="2"/>
  <c r="A34" i="2"/>
  <c r="A35" i="2"/>
  <c r="A36" i="2"/>
  <c r="A37" i="2"/>
  <c r="A38" i="2"/>
  <c r="A39" i="2"/>
  <c r="A19" i="2"/>
  <c r="A20" i="2"/>
  <c r="A21" i="2"/>
  <c r="A22" i="2"/>
  <c r="A23" i="2"/>
  <c r="A24" i="2"/>
  <c r="A25" i="2"/>
  <c r="A26" i="2"/>
  <c r="A27" i="2"/>
  <c r="A28" i="2"/>
  <c r="A29" i="2"/>
  <c r="A3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B30" i="1" l="1"/>
  <c r="B27" i="2"/>
  <c r="B26" i="2"/>
  <c r="B16" i="2"/>
  <c r="B15" i="2"/>
  <c r="B8" i="2"/>
  <c r="B6" i="2"/>
  <c r="B4" i="2"/>
  <c r="B24" i="2"/>
  <c r="B7" i="2"/>
  <c r="B23" i="2"/>
  <c r="B22" i="2"/>
  <c r="B14" i="2"/>
  <c r="B20" i="2"/>
  <c r="B12" i="2"/>
  <c r="B19" i="2"/>
  <c r="B11" i="2"/>
  <c r="B3" i="2"/>
  <c r="B18" i="2"/>
  <c r="B10" i="2"/>
  <c r="B25" i="2"/>
  <c r="B17" i="2"/>
  <c r="B9" i="2"/>
  <c r="B21" i="2"/>
  <c r="B13" i="2"/>
  <c r="B5" i="2"/>
  <c r="AG56" i="1"/>
  <c r="AD56" i="1"/>
  <c r="AA56" i="1"/>
  <c r="X56" i="1"/>
  <c r="U56" i="1"/>
  <c r="R56" i="1"/>
  <c r="O56" i="1"/>
  <c r="L56" i="1"/>
  <c r="I56" i="1"/>
  <c r="F56" i="1"/>
  <c r="F53" i="1"/>
  <c r="E4" i="1"/>
  <c r="D46" i="1"/>
  <c r="F54" i="1" s="1"/>
  <c r="F55" i="1" s="1"/>
  <c r="B31" i="1" l="1"/>
  <c r="B28" i="2"/>
  <c r="E24" i="1"/>
  <c r="G25" i="1" s="1"/>
  <c r="E8" i="1"/>
  <c r="E7" i="1"/>
  <c r="E6" i="1"/>
  <c r="E5" i="1"/>
  <c r="B32" i="1" l="1"/>
  <c r="B29" i="2"/>
  <c r="E12" i="1"/>
  <c r="G13" i="1" s="1"/>
  <c r="E11" i="1"/>
  <c r="G12" i="1" s="1"/>
  <c r="H12" i="1" s="1"/>
  <c r="J13" i="1" s="1"/>
  <c r="E10" i="1"/>
  <c r="G11" i="1" s="1"/>
  <c r="H11" i="1" s="1"/>
  <c r="J12" i="1" s="1"/>
  <c r="K12" i="1" s="1"/>
  <c r="M13" i="1" s="1"/>
  <c r="E9" i="1"/>
  <c r="G10" i="1" s="1"/>
  <c r="H10" i="1" s="1"/>
  <c r="J11" i="1" s="1"/>
  <c r="B33" i="1" l="1"/>
  <c r="B30" i="2"/>
  <c r="H13" i="1"/>
  <c r="J14" i="1" s="1"/>
  <c r="E13" i="1"/>
  <c r="G14" i="1" s="1"/>
  <c r="K13" i="1"/>
  <c r="M14" i="1" s="1"/>
  <c r="K11" i="1"/>
  <c r="M12" i="1" s="1"/>
  <c r="N12" i="1" s="1"/>
  <c r="P13" i="1" s="1"/>
  <c r="N13" i="1"/>
  <c r="P14" i="1" s="1"/>
  <c r="B34" i="1" l="1"/>
  <c r="B31" i="2"/>
  <c r="E14" i="1"/>
  <c r="G15" i="1" s="1"/>
  <c r="H15" i="1" s="1"/>
  <c r="J16" i="1" s="1"/>
  <c r="K14" i="1"/>
  <c r="M15" i="1" s="1"/>
  <c r="N15" i="1" s="1"/>
  <c r="P16" i="1" s="1"/>
  <c r="N14" i="1"/>
  <c r="P15" i="1" s="1"/>
  <c r="Q15" i="1" s="1"/>
  <c r="S16" i="1" s="1"/>
  <c r="H14" i="1"/>
  <c r="J15" i="1" s="1"/>
  <c r="K15" i="1" s="1"/>
  <c r="M16" i="1" s="1"/>
  <c r="Q14" i="1"/>
  <c r="S15" i="1" s="1"/>
  <c r="T15" i="1" s="1"/>
  <c r="V16" i="1" s="1"/>
  <c r="Q13" i="1"/>
  <c r="S14" i="1" s="1"/>
  <c r="T14" i="1" s="1"/>
  <c r="V15" i="1" s="1"/>
  <c r="W15" i="1" s="1"/>
  <c r="Y16" i="1" s="1"/>
  <c r="B35" i="1" l="1"/>
  <c r="B32" i="2"/>
  <c r="Q16" i="1"/>
  <c r="S17" i="1" s="1"/>
  <c r="E15" i="1"/>
  <c r="G16" i="1" s="1"/>
  <c r="H16" i="1" s="1"/>
  <c r="J17" i="1" s="1"/>
  <c r="B36" i="1" l="1"/>
  <c r="B33" i="2"/>
  <c r="K16" i="1"/>
  <c r="M17" i="1" s="1"/>
  <c r="T17" i="1"/>
  <c r="V18" i="1" s="1"/>
  <c r="E16" i="1"/>
  <c r="G17" i="1" s="1"/>
  <c r="Z16" i="1"/>
  <c r="AB17" i="1" s="1"/>
  <c r="AC17" i="1" s="1"/>
  <c r="AE18" i="1" s="1"/>
  <c r="K17" i="1"/>
  <c r="M18" i="1" s="1"/>
  <c r="T16" i="1"/>
  <c r="V17" i="1" s="1"/>
  <c r="W17" i="1" s="1"/>
  <c r="Y18" i="1" s="1"/>
  <c r="W16" i="1"/>
  <c r="Y17" i="1" s="1"/>
  <c r="Z17" i="1" s="1"/>
  <c r="AB18" i="1" s="1"/>
  <c r="N16" i="1"/>
  <c r="P17" i="1" s="1"/>
  <c r="B37" i="1" l="1"/>
  <c r="B34" i="2"/>
  <c r="Q17" i="1"/>
  <c r="S18" i="1" s="1"/>
  <c r="T18" i="1" s="1"/>
  <c r="V19" i="1" s="1"/>
  <c r="N17" i="1"/>
  <c r="P18" i="1" s="1"/>
  <c r="Z18" i="1"/>
  <c r="AB19" i="1" s="1"/>
  <c r="W18" i="1"/>
  <c r="Y19" i="1" s="1"/>
  <c r="N18" i="1"/>
  <c r="P19" i="1" s="1"/>
  <c r="H17" i="1"/>
  <c r="J18" i="1" s="1"/>
  <c r="AC18" i="1"/>
  <c r="AE19" i="1" s="1"/>
  <c r="E17" i="1"/>
  <c r="G18" i="1" s="1"/>
  <c r="H18" i="1" s="1"/>
  <c r="J19" i="1" s="1"/>
  <c r="B38" i="1" l="1"/>
  <c r="B35" i="2"/>
  <c r="K18" i="1"/>
  <c r="M19" i="1" s="1"/>
  <c r="Z19" i="1"/>
  <c r="AB20" i="1" s="1"/>
  <c r="E18" i="1"/>
  <c r="G19" i="1" s="1"/>
  <c r="Q18" i="1"/>
  <c r="S19" i="1" s="1"/>
  <c r="AF18" i="1"/>
  <c r="AH19" i="1" s="1"/>
  <c r="B39" i="1" l="1"/>
  <c r="B36" i="2"/>
  <c r="AC20" i="1"/>
  <c r="AE21" i="1" s="1"/>
  <c r="AC19" i="1"/>
  <c r="AE20" i="1" s="1"/>
  <c r="K19" i="1"/>
  <c r="M20" i="1" s="1"/>
  <c r="E19" i="1"/>
  <c r="G20" i="1" s="1"/>
  <c r="H20" i="1" s="1"/>
  <c r="J21" i="1" s="1"/>
  <c r="AF19" i="1"/>
  <c r="AH20" i="1" s="1"/>
  <c r="W19" i="1"/>
  <c r="Y20" i="1" s="1"/>
  <c r="Z20" i="1" s="1"/>
  <c r="AB21" i="1" s="1"/>
  <c r="T19" i="1"/>
  <c r="V20" i="1" s="1"/>
  <c r="W20" i="1" s="1"/>
  <c r="Y21" i="1" s="1"/>
  <c r="Q19" i="1"/>
  <c r="S20" i="1" s="1"/>
  <c r="T20" i="1" s="1"/>
  <c r="V21" i="1" s="1"/>
  <c r="H19" i="1"/>
  <c r="J20" i="1" s="1"/>
  <c r="N19" i="1"/>
  <c r="P20" i="1" s="1"/>
  <c r="Q20" i="1" s="1"/>
  <c r="S21" i="1" s="1"/>
  <c r="B40" i="1" l="1"/>
  <c r="B37" i="2"/>
  <c r="E20" i="1"/>
  <c r="G21" i="1" s="1"/>
  <c r="T21" i="1"/>
  <c r="V22" i="1" s="1"/>
  <c r="K20" i="1"/>
  <c r="M21" i="1" s="1"/>
  <c r="N21" i="1" s="1"/>
  <c r="P22" i="1" s="1"/>
  <c r="N20" i="1"/>
  <c r="P21" i="1" s="1"/>
  <c r="AF20" i="1"/>
  <c r="AH21" i="1" s="1"/>
  <c r="B41" i="1" l="1"/>
  <c r="B38" i="2"/>
  <c r="Q22" i="1"/>
  <c r="S23" i="1" s="1"/>
  <c r="E21" i="1"/>
  <c r="G22" i="1" s="1"/>
  <c r="H22" i="1" s="1"/>
  <c r="J23" i="1" s="1"/>
  <c r="H21" i="1"/>
  <c r="J22" i="1" s="1"/>
  <c r="AC21" i="1"/>
  <c r="AE22" i="1" s="1"/>
  <c r="W21" i="1"/>
  <c r="Y22" i="1" s="1"/>
  <c r="AF21" i="1"/>
  <c r="AH22" i="1" s="1"/>
  <c r="K21" i="1"/>
  <c r="M22" i="1" s="1"/>
  <c r="N22" i="1" s="1"/>
  <c r="P23" i="1" s="1"/>
  <c r="Q21" i="1"/>
  <c r="S22" i="1" s="1"/>
  <c r="T22" i="1" s="1"/>
  <c r="V23" i="1" s="1"/>
  <c r="Z21" i="1"/>
  <c r="AB22" i="1" s="1"/>
  <c r="AC22" i="1" s="1"/>
  <c r="AE23" i="1" s="1"/>
  <c r="B42" i="1" l="1"/>
  <c r="B39" i="2"/>
  <c r="AF22" i="1"/>
  <c r="AH23" i="1" s="1"/>
  <c r="Z22" i="1"/>
  <c r="AB23" i="1" s="1"/>
  <c r="AC23" i="1" s="1"/>
  <c r="AE24" i="1" s="1"/>
  <c r="AF24" i="1" s="1"/>
  <c r="AH25" i="1" s="1"/>
  <c r="K22" i="1"/>
  <c r="M23" i="1" s="1"/>
  <c r="N23" i="1" s="1"/>
  <c r="P24" i="1" s="1"/>
  <c r="Q24" i="1" s="1"/>
  <c r="S25" i="1" s="1"/>
  <c r="E23" i="1"/>
  <c r="G24" i="1" s="1"/>
  <c r="H24" i="1" s="1"/>
  <c r="J25" i="1" s="1"/>
  <c r="E22" i="1"/>
  <c r="G23" i="1" s="1"/>
  <c r="H23" i="1" s="1"/>
  <c r="J24" i="1" s="1"/>
  <c r="K24" i="1" s="1"/>
  <c r="M25" i="1" s="1"/>
  <c r="W22" i="1"/>
  <c r="Y23" i="1" s="1"/>
  <c r="B43" i="1" l="1"/>
  <c r="B40" i="2"/>
  <c r="T23" i="1"/>
  <c r="V24" i="1" s="1"/>
  <c r="W24" i="1" s="1"/>
  <c r="Y25" i="1" s="1"/>
  <c r="Z23" i="1"/>
  <c r="AB24" i="1" s="1"/>
  <c r="AC24" i="1" s="1"/>
  <c r="AE25" i="1" s="1"/>
  <c r="K23" i="1"/>
  <c r="M24" i="1" s="1"/>
  <c r="N24" i="1" s="1"/>
  <c r="P25" i="1" s="1"/>
  <c r="W23" i="1"/>
  <c r="Y24" i="1" s="1"/>
  <c r="Z24" i="1" s="1"/>
  <c r="AB25" i="1" s="1"/>
  <c r="AF23" i="1"/>
  <c r="AH24" i="1" s="1"/>
  <c r="Q23" i="1"/>
  <c r="S24" i="1" s="1"/>
  <c r="T24" i="1" s="1"/>
  <c r="V25" i="1" s="1"/>
  <c r="B44" i="1" l="1"/>
  <c r="B42" i="2" s="1"/>
  <c r="B41" i="2"/>
  <c r="AC25" i="1" l="1"/>
  <c r="AE26" i="1" s="1"/>
  <c r="AF26" i="1" s="1"/>
  <c r="AH27" i="1" s="1"/>
  <c r="N25" i="1"/>
  <c r="P26" i="1" s="1"/>
  <c r="Q26" i="1" s="1"/>
  <c r="S27" i="1" s="1"/>
  <c r="T27" i="1" s="1"/>
  <c r="E25" i="1"/>
  <c r="G26" i="1" s="1"/>
  <c r="Z25" i="1"/>
  <c r="AB26" i="1" s="1"/>
  <c r="AC26" i="1" s="1"/>
  <c r="AE27" i="1" s="1"/>
  <c r="AF27" i="1" s="1"/>
  <c r="Q25" i="1"/>
  <c r="S26" i="1" s="1"/>
  <c r="T26" i="1" s="1"/>
  <c r="V27" i="1" s="1"/>
  <c r="W25" i="1"/>
  <c r="Y26" i="1" s="1"/>
  <c r="Z26" i="1" s="1"/>
  <c r="AF25" i="1"/>
  <c r="AH26" i="1" s="1"/>
  <c r="T25" i="1"/>
  <c r="V26" i="1" s="1"/>
  <c r="W26" i="1" s="1"/>
  <c r="Y27" i="1" s="1"/>
  <c r="K25" i="1"/>
  <c r="M26" i="1" s="1"/>
  <c r="N26" i="1" s="1"/>
  <c r="P27" i="1" s="1"/>
  <c r="H25" i="1"/>
  <c r="J26" i="1" s="1"/>
  <c r="K26" i="1" s="1"/>
  <c r="M27" i="1" s="1"/>
  <c r="N27" i="1" s="1"/>
  <c r="E44" i="1"/>
  <c r="E43" i="1"/>
  <c r="G44" i="1" s="1"/>
  <c r="H44" i="1" s="1"/>
  <c r="E41" i="1"/>
  <c r="G42" i="1" s="1"/>
  <c r="H42" i="1" s="1"/>
  <c r="E31" i="1"/>
  <c r="G32" i="1" s="1"/>
  <c r="H32" i="1" s="1"/>
  <c r="E39" i="1"/>
  <c r="E42" i="1"/>
  <c r="G43" i="1" s="1"/>
  <c r="H43" i="1" s="1"/>
  <c r="E36" i="1"/>
  <c r="G37" i="1" s="1"/>
  <c r="H37" i="1" s="1"/>
  <c r="E27" i="1"/>
  <c r="G28" i="1" s="1"/>
  <c r="H28" i="1" s="1"/>
  <c r="E35" i="1"/>
  <c r="G36" i="1" s="1"/>
  <c r="E29" i="1"/>
  <c r="G30" i="1" s="1"/>
  <c r="H30" i="1" s="1"/>
  <c r="E32" i="1"/>
  <c r="G33" i="1" s="1"/>
  <c r="E40" i="1"/>
  <c r="G41" i="1" s="1"/>
  <c r="H41" i="1" s="1"/>
  <c r="J42" i="1" s="1"/>
  <c r="E28" i="1"/>
  <c r="G29" i="1" s="1"/>
  <c r="E30" i="1"/>
  <c r="G31" i="1" s="1"/>
  <c r="E34" i="1"/>
  <c r="G35" i="1" s="1"/>
  <c r="E38" i="1"/>
  <c r="G39" i="1" s="1"/>
  <c r="E37" i="1"/>
  <c r="G38" i="1" s="1"/>
  <c r="H38" i="1" s="1"/>
  <c r="J39" i="1" s="1"/>
  <c r="E33" i="1"/>
  <c r="G34" i="1" s="1"/>
  <c r="E26" i="1"/>
  <c r="G27" i="1" s="1"/>
  <c r="H27" i="1" s="1"/>
  <c r="H26" i="1" l="1"/>
  <c r="J27" i="1" s="1"/>
  <c r="K27" i="1" s="1"/>
  <c r="M28" i="1" s="1"/>
  <c r="J38" i="1"/>
  <c r="J44" i="1"/>
  <c r="K44" i="1" s="1"/>
  <c r="AB27" i="1"/>
  <c r="AC27" i="1" s="1"/>
  <c r="AE28" i="1" s="1"/>
  <c r="AF28" i="1" s="1"/>
  <c r="AH29" i="1" s="1"/>
  <c r="Z27" i="1"/>
  <c r="AB28" i="1" s="1"/>
  <c r="K39" i="1"/>
  <c r="M40" i="1" s="1"/>
  <c r="G40" i="1"/>
  <c r="E46" i="1"/>
  <c r="H39" i="1"/>
  <c r="J40" i="1" s="1"/>
  <c r="J28" i="1"/>
  <c r="W27" i="1"/>
  <c r="Y28" i="1" s="1"/>
  <c r="K42" i="1"/>
  <c r="M43" i="1" s="1"/>
  <c r="J33" i="1"/>
  <c r="H33" i="1"/>
  <c r="J34" i="1" s="1"/>
  <c r="AH28" i="1"/>
  <c r="P28" i="1"/>
  <c r="H36" i="1"/>
  <c r="J37" i="1" s="1"/>
  <c r="H31" i="1"/>
  <c r="J32" i="1" s="1"/>
  <c r="H34" i="1"/>
  <c r="J35" i="1" s="1"/>
  <c r="J31" i="1"/>
  <c r="H29" i="1"/>
  <c r="J30" i="1" s="1"/>
  <c r="H35" i="1"/>
  <c r="J36" i="1" s="1"/>
  <c r="J29" i="1"/>
  <c r="Q27" i="1"/>
  <c r="S28" i="1" s="1"/>
  <c r="J43" i="1"/>
  <c r="V28" i="1"/>
  <c r="N28" i="1" l="1"/>
  <c r="P29" i="1" s="1"/>
  <c r="Q29" i="1" s="1"/>
  <c r="S30" i="1" s="1"/>
  <c r="K38" i="1"/>
  <c r="M39" i="1" s="1"/>
  <c r="N43" i="1"/>
  <c r="P44" i="1" s="1"/>
  <c r="Q44" i="1" s="1"/>
  <c r="K32" i="1"/>
  <c r="M33" i="1" s="1"/>
  <c r="K30" i="1"/>
  <c r="M31" i="1" s="1"/>
  <c r="K40" i="1"/>
  <c r="M41" i="1" s="1"/>
  <c r="N40" i="1"/>
  <c r="P41" i="1" s="1"/>
  <c r="AC28" i="1"/>
  <c r="AE29" i="1" s="1"/>
  <c r="K34" i="1"/>
  <c r="M35" i="1" s="1"/>
  <c r="K31" i="1"/>
  <c r="M32" i="1" s="1"/>
  <c r="K43" i="1"/>
  <c r="M44" i="1" s="1"/>
  <c r="N44" i="1" s="1"/>
  <c r="K33" i="1"/>
  <c r="M34" i="1" s="1"/>
  <c r="K35" i="1"/>
  <c r="M36" i="1" s="1"/>
  <c r="K36" i="1"/>
  <c r="M37" i="1" s="1"/>
  <c r="K28" i="1"/>
  <c r="M29" i="1" s="1"/>
  <c r="T28" i="1"/>
  <c r="V29" i="1" s="1"/>
  <c r="K29" i="1"/>
  <c r="M30" i="1" s="1"/>
  <c r="F7" i="1"/>
  <c r="G7" i="1" s="1"/>
  <c r="H7" i="1" s="1"/>
  <c r="F8" i="1"/>
  <c r="G8" i="1" s="1"/>
  <c r="H8" i="1" s="1"/>
  <c r="F5" i="1"/>
  <c r="G5" i="1" s="1"/>
  <c r="H5" i="1" s="1"/>
  <c r="F4" i="1"/>
  <c r="F9" i="1"/>
  <c r="G9" i="1" s="1"/>
  <c r="F6" i="1"/>
  <c r="G6" i="1" s="1"/>
  <c r="H6" i="1" s="1"/>
  <c r="Z28" i="1"/>
  <c r="AB29" i="1" s="1"/>
  <c r="W28" i="1"/>
  <c r="Y29" i="1" s="1"/>
  <c r="K37" i="1"/>
  <c r="M38" i="1" s="1"/>
  <c r="H40" i="1"/>
  <c r="J41" i="1" s="1"/>
  <c r="Q28" i="1"/>
  <c r="S29" i="1" s="1"/>
  <c r="N39" i="1" l="1"/>
  <c r="P40" i="1" s="1"/>
  <c r="N29" i="1"/>
  <c r="P30" i="1" s="1"/>
  <c r="W29" i="1"/>
  <c r="Y30" i="1" s="1"/>
  <c r="N37" i="1"/>
  <c r="P38" i="1" s="1"/>
  <c r="AC29" i="1"/>
  <c r="AE30" i="1" s="1"/>
  <c r="T30" i="1"/>
  <c r="V31" i="1" s="1"/>
  <c r="T29" i="1"/>
  <c r="V30" i="1" s="1"/>
  <c r="K41" i="1"/>
  <c r="M42" i="1" s="1"/>
  <c r="AF29" i="1"/>
  <c r="AH30" i="1" s="1"/>
  <c r="N41" i="1"/>
  <c r="P42" i="1" s="1"/>
  <c r="N30" i="1"/>
  <c r="P31" i="1" s="1"/>
  <c r="H9" i="1"/>
  <c r="J10" i="1" s="1"/>
  <c r="F46" i="1"/>
  <c r="G4" i="1"/>
  <c r="N35" i="1"/>
  <c r="P36" i="1" s="1"/>
  <c r="N31" i="1"/>
  <c r="P32" i="1" s="1"/>
  <c r="Z29" i="1"/>
  <c r="AB30" i="1" s="1"/>
  <c r="N36" i="1"/>
  <c r="P37" i="1" s="1"/>
  <c r="Q41" i="1"/>
  <c r="S42" i="1" s="1"/>
  <c r="N32" i="1"/>
  <c r="P33" i="1" s="1"/>
  <c r="N38" i="1"/>
  <c r="P39" i="1" s="1"/>
  <c r="N34" i="1"/>
  <c r="P35" i="1" s="1"/>
  <c r="N33" i="1"/>
  <c r="P34" i="1" s="1"/>
  <c r="Q40" i="1" l="1"/>
  <c r="S41" i="1" s="1"/>
  <c r="T41" i="1" s="1"/>
  <c r="V42" i="1" s="1"/>
  <c r="W42" i="1" s="1"/>
  <c r="Y43" i="1" s="1"/>
  <c r="Z43" i="1" s="1"/>
  <c r="AB44" i="1" s="1"/>
  <c r="AC44" i="1" s="1"/>
  <c r="W31" i="1"/>
  <c r="Y32" i="1" s="1"/>
  <c r="W30" i="1"/>
  <c r="Y31" i="1" s="1"/>
  <c r="Q34" i="1"/>
  <c r="S35" i="1" s="1"/>
  <c r="Q38" i="1"/>
  <c r="S39" i="1" s="1"/>
  <c r="AF30" i="1"/>
  <c r="AH31" i="1" s="1"/>
  <c r="AC30" i="1"/>
  <c r="AE31" i="1" s="1"/>
  <c r="Q31" i="1"/>
  <c r="S32" i="1" s="1"/>
  <c r="Q39" i="1"/>
  <c r="S40" i="1" s="1"/>
  <c r="Z30" i="1"/>
  <c r="AB31" i="1" s="1"/>
  <c r="N42" i="1"/>
  <c r="P43" i="1" s="1"/>
  <c r="Q33" i="1"/>
  <c r="S34" i="1" s="1"/>
  <c r="Q36" i="1"/>
  <c r="S37" i="1" s="1"/>
  <c r="Q30" i="1"/>
  <c r="S31" i="1" s="1"/>
  <c r="K10" i="1"/>
  <c r="M11" i="1" s="1"/>
  <c r="Q32" i="1"/>
  <c r="S33" i="1" s="1"/>
  <c r="T42" i="1"/>
  <c r="V43" i="1" s="1"/>
  <c r="Q42" i="1"/>
  <c r="S43" i="1" s="1"/>
  <c r="H4" i="1"/>
  <c r="H46" i="1" s="1"/>
  <c r="G46" i="1"/>
  <c r="Q35" i="1"/>
  <c r="S36" i="1" s="1"/>
  <c r="Q37" i="1"/>
  <c r="S38" i="1" s="1"/>
  <c r="T34" i="1" l="1"/>
  <c r="V35" i="1" s="1"/>
  <c r="T31" i="1"/>
  <c r="V32" i="1" s="1"/>
  <c r="T43" i="1"/>
  <c r="V44" i="1" s="1"/>
  <c r="W44" i="1" s="1"/>
  <c r="T35" i="1"/>
  <c r="V36" i="1" s="1"/>
  <c r="T37" i="1"/>
  <c r="V38" i="1" s="1"/>
  <c r="W43" i="1"/>
  <c r="Y44" i="1" s="1"/>
  <c r="Z44" i="1" s="1"/>
  <c r="T39" i="1"/>
  <c r="V40" i="1" s="1"/>
  <c r="AC31" i="1"/>
  <c r="AE32" i="1" s="1"/>
  <c r="T38" i="1"/>
  <c r="V39" i="1" s="1"/>
  <c r="T40" i="1"/>
  <c r="V41" i="1" s="1"/>
  <c r="Z31" i="1"/>
  <c r="AB32" i="1" s="1"/>
  <c r="AF31" i="1"/>
  <c r="AH32" i="1" s="1"/>
  <c r="N11" i="1"/>
  <c r="P12" i="1" s="1"/>
  <c r="Z32" i="1"/>
  <c r="AB33" i="1" s="1"/>
  <c r="T33" i="1"/>
  <c r="V34" i="1" s="1"/>
  <c r="I8" i="1"/>
  <c r="J8" i="1" s="1"/>
  <c r="K8" i="1" s="1"/>
  <c r="I5" i="1"/>
  <c r="J5" i="1" s="1"/>
  <c r="K5" i="1" s="1"/>
  <c r="I7" i="1"/>
  <c r="J7" i="1" s="1"/>
  <c r="K7" i="1" s="1"/>
  <c r="I6" i="1"/>
  <c r="J6" i="1" s="1"/>
  <c r="K6" i="1" s="1"/>
  <c r="I4" i="1"/>
  <c r="I9" i="1"/>
  <c r="J9" i="1" s="1"/>
  <c r="T32" i="1"/>
  <c r="V33" i="1" s="1"/>
  <c r="Q43" i="1"/>
  <c r="S44" i="1" s="1"/>
  <c r="T44" i="1" s="1"/>
  <c r="T36" i="1"/>
  <c r="V37" i="1" s="1"/>
  <c r="W36" i="1" l="1"/>
  <c r="Y37" i="1" s="1"/>
  <c r="W38" i="1"/>
  <c r="Y39" i="1" s="1"/>
  <c r="AF32" i="1"/>
  <c r="AH33" i="1" s="1"/>
  <c r="W34" i="1"/>
  <c r="Y35" i="1" s="1"/>
  <c r="W37" i="1"/>
  <c r="Y38" i="1" s="1"/>
  <c r="W40" i="1"/>
  <c r="Y41" i="1" s="1"/>
  <c r="W35" i="1"/>
  <c r="Y36" i="1" s="1"/>
  <c r="K9" i="1"/>
  <c r="M10" i="1" s="1"/>
  <c r="W41" i="1"/>
  <c r="Y42" i="1" s="1"/>
  <c r="W32" i="1"/>
  <c r="Y33" i="1" s="1"/>
  <c r="W33" i="1"/>
  <c r="Y34" i="1" s="1"/>
  <c r="AC32" i="1"/>
  <c r="AE33" i="1" s="1"/>
  <c r="AC33" i="1"/>
  <c r="AE34" i="1" s="1"/>
  <c r="I46" i="1"/>
  <c r="I52" i="1" s="1"/>
  <c r="I53" i="1" s="1"/>
  <c r="J4" i="1"/>
  <c r="Q12" i="1"/>
  <c r="S13" i="1" s="1"/>
  <c r="W39" i="1"/>
  <c r="Y40" i="1" s="1"/>
  <c r="Z41" i="1" l="1"/>
  <c r="AB42" i="1" s="1"/>
  <c r="AF33" i="1"/>
  <c r="AH34" i="1" s="1"/>
  <c r="Z40" i="1"/>
  <c r="AB41" i="1" s="1"/>
  <c r="T13" i="1"/>
  <c r="V14" i="1" s="1"/>
  <c r="Z39" i="1"/>
  <c r="AB40" i="1" s="1"/>
  <c r="N10" i="1"/>
  <c r="P11" i="1" s="1"/>
  <c r="Z34" i="1"/>
  <c r="AB35" i="1" s="1"/>
  <c r="Z35" i="1"/>
  <c r="AB36" i="1" s="1"/>
  <c r="AF34" i="1"/>
  <c r="AH35" i="1" s="1"/>
  <c r="Z36" i="1"/>
  <c r="AB37" i="1" s="1"/>
  <c r="K4" i="1"/>
  <c r="K46" i="1" s="1"/>
  <c r="J46" i="1"/>
  <c r="I54" i="1"/>
  <c r="I55" i="1" s="1"/>
  <c r="Z33" i="1"/>
  <c r="AB34" i="1" s="1"/>
  <c r="Z42" i="1"/>
  <c r="AB43" i="1" s="1"/>
  <c r="Z38" i="1"/>
  <c r="AB39" i="1" s="1"/>
  <c r="Z37" i="1"/>
  <c r="AB38" i="1" s="1"/>
  <c r="Q11" i="1" l="1"/>
  <c r="S12" i="1" s="1"/>
  <c r="AC40" i="1"/>
  <c r="AE41" i="1" s="1"/>
  <c r="AC39" i="1"/>
  <c r="AE40" i="1" s="1"/>
  <c r="AC43" i="1"/>
  <c r="AE44" i="1" s="1"/>
  <c r="AF44" i="1" s="1"/>
  <c r="AC41" i="1"/>
  <c r="AE42" i="1" s="1"/>
  <c r="AC36" i="1"/>
  <c r="AE37" i="1" s="1"/>
  <c r="AC35" i="1"/>
  <c r="AE36" i="1" s="1"/>
  <c r="AC38" i="1"/>
  <c r="AE39" i="1" s="1"/>
  <c r="L6" i="1"/>
  <c r="M6" i="1" s="1"/>
  <c r="N6" i="1" s="1"/>
  <c r="L9" i="1"/>
  <c r="M9" i="1" s="1"/>
  <c r="L8" i="1"/>
  <c r="M8" i="1" s="1"/>
  <c r="N8" i="1" s="1"/>
  <c r="L7" i="1"/>
  <c r="M7" i="1" s="1"/>
  <c r="N7" i="1" s="1"/>
  <c r="L5" i="1"/>
  <c r="M5" i="1" s="1"/>
  <c r="N5" i="1" s="1"/>
  <c r="L4" i="1"/>
  <c r="W14" i="1"/>
  <c r="Y15" i="1" s="1"/>
  <c r="AC37" i="1"/>
  <c r="AE38" i="1" s="1"/>
  <c r="AC34" i="1"/>
  <c r="AE35" i="1" s="1"/>
  <c r="AC42" i="1"/>
  <c r="AE43" i="1" s="1"/>
  <c r="AF42" i="1" l="1"/>
  <c r="AH43" i="1" s="1"/>
  <c r="Z15" i="1"/>
  <c r="AB16" i="1" s="1"/>
  <c r="AF36" i="1"/>
  <c r="AH37" i="1" s="1"/>
  <c r="AF43" i="1"/>
  <c r="AH44" i="1" s="1"/>
  <c r="AF39" i="1"/>
  <c r="AH40" i="1" s="1"/>
  <c r="AF37" i="1"/>
  <c r="AH38" i="1" s="1"/>
  <c r="L46" i="1"/>
  <c r="L52" i="1" s="1"/>
  <c r="L53" i="1" s="1"/>
  <c r="M4" i="1"/>
  <c r="AF40" i="1"/>
  <c r="AH41" i="1" s="1"/>
  <c r="AF41" i="1"/>
  <c r="AH42" i="1" s="1"/>
  <c r="AF38" i="1"/>
  <c r="AH39" i="1" s="1"/>
  <c r="AF35" i="1"/>
  <c r="AH36" i="1" s="1"/>
  <c r="N9" i="1"/>
  <c r="P10" i="1" s="1"/>
  <c r="T12" i="1"/>
  <c r="V13" i="1" s="1"/>
  <c r="AC16" i="1" l="1"/>
  <c r="AE17" i="1" s="1"/>
  <c r="Q10" i="1"/>
  <c r="S11" i="1" s="1"/>
  <c r="W13" i="1"/>
  <c r="Y14" i="1" s="1"/>
  <c r="N4" i="1"/>
  <c r="N46" i="1" s="1"/>
  <c r="M46" i="1"/>
  <c r="L54" i="1"/>
  <c r="L55" i="1" s="1"/>
  <c r="Z14" i="1" l="1"/>
  <c r="AB15" i="1" s="1"/>
  <c r="T11" i="1"/>
  <c r="V12" i="1" s="1"/>
  <c r="AF17" i="1"/>
  <c r="AH18" i="1" s="1"/>
  <c r="O9" i="1"/>
  <c r="P9" i="1" s="1"/>
  <c r="O7" i="1"/>
  <c r="P7" i="1" s="1"/>
  <c r="Q7" i="1" s="1"/>
  <c r="O8" i="1"/>
  <c r="P8" i="1" s="1"/>
  <c r="Q8" i="1" s="1"/>
  <c r="O5" i="1"/>
  <c r="P5" i="1" s="1"/>
  <c r="Q5" i="1" s="1"/>
  <c r="O6" i="1"/>
  <c r="P6" i="1" s="1"/>
  <c r="Q6" i="1" s="1"/>
  <c r="O4" i="1"/>
  <c r="Q9" i="1" l="1"/>
  <c r="S10" i="1" s="1"/>
  <c r="W12" i="1"/>
  <c r="Y13" i="1" s="1"/>
  <c r="P4" i="1"/>
  <c r="O46" i="1"/>
  <c r="O52" i="1" s="1"/>
  <c r="O53" i="1" s="1"/>
  <c r="AC15" i="1"/>
  <c r="AE16" i="1" s="1"/>
  <c r="AF16" i="1" l="1"/>
  <c r="AH17" i="1" s="1"/>
  <c r="Z13" i="1"/>
  <c r="AB14" i="1" s="1"/>
  <c r="T10" i="1"/>
  <c r="V11" i="1" s="1"/>
  <c r="P46" i="1"/>
  <c r="Q4" i="1"/>
  <c r="Q46" i="1" s="1"/>
  <c r="O54" i="1"/>
  <c r="O55" i="1" s="1"/>
  <c r="AC14" i="1" l="1"/>
  <c r="AE15" i="1" s="1"/>
  <c r="W11" i="1"/>
  <c r="Y12" i="1" s="1"/>
  <c r="R7" i="1"/>
  <c r="S7" i="1" s="1"/>
  <c r="T7" i="1" s="1"/>
  <c r="R9" i="1"/>
  <c r="S9" i="1" s="1"/>
  <c r="R8" i="1"/>
  <c r="S8" i="1" s="1"/>
  <c r="T8" i="1" s="1"/>
  <c r="R4" i="1"/>
  <c r="R6" i="1"/>
  <c r="S6" i="1" s="1"/>
  <c r="T6" i="1" s="1"/>
  <c r="R5" i="1"/>
  <c r="S5" i="1" s="1"/>
  <c r="T5" i="1" s="1"/>
  <c r="Z12" i="1" l="1"/>
  <c r="AB13" i="1" s="1"/>
  <c r="AF15" i="1"/>
  <c r="AH16" i="1" s="1"/>
  <c r="R46" i="1"/>
  <c r="R52" i="1" s="1"/>
  <c r="R53" i="1" s="1"/>
  <c r="S4" i="1"/>
  <c r="T9" i="1"/>
  <c r="V10" i="1" s="1"/>
  <c r="R54" i="1" l="1"/>
  <c r="R55" i="1" s="1"/>
  <c r="W10" i="1"/>
  <c r="Y11" i="1" s="1"/>
  <c r="AC13" i="1"/>
  <c r="AE14" i="1" s="1"/>
  <c r="T4" i="1"/>
  <c r="T46" i="1" s="1"/>
  <c r="S46" i="1"/>
  <c r="AF14" i="1" l="1"/>
  <c r="AH15" i="1" s="1"/>
  <c r="Z11" i="1"/>
  <c r="AB12" i="1" s="1"/>
  <c r="U7" i="1"/>
  <c r="V7" i="1" s="1"/>
  <c r="W7" i="1" s="1"/>
  <c r="U5" i="1"/>
  <c r="V5" i="1" s="1"/>
  <c r="W5" i="1" s="1"/>
  <c r="U6" i="1"/>
  <c r="V6" i="1" s="1"/>
  <c r="W6" i="1" s="1"/>
  <c r="U9" i="1"/>
  <c r="V9" i="1" s="1"/>
  <c r="U4" i="1"/>
  <c r="U8" i="1"/>
  <c r="V8" i="1" s="1"/>
  <c r="W8" i="1" s="1"/>
  <c r="AC12" i="1" l="1"/>
  <c r="AE13" i="1" s="1"/>
  <c r="W9" i="1"/>
  <c r="Y10" i="1" s="1"/>
  <c r="V4" i="1"/>
  <c r="U46" i="1"/>
  <c r="U52" i="1" s="1"/>
  <c r="U53" i="1" s="1"/>
  <c r="Z10" i="1" l="1"/>
  <c r="AB11" i="1" s="1"/>
  <c r="AF13" i="1"/>
  <c r="AH14" i="1" s="1"/>
  <c r="U54" i="1"/>
  <c r="U55" i="1" s="1"/>
  <c r="V46" i="1"/>
  <c r="W4" i="1"/>
  <c r="W46" i="1" s="1"/>
  <c r="X5" i="1" l="1"/>
  <c r="Y5" i="1" s="1"/>
  <c r="Z5" i="1" s="1"/>
  <c r="X7" i="1"/>
  <c r="Y7" i="1" s="1"/>
  <c r="Z7" i="1" s="1"/>
  <c r="X9" i="1"/>
  <c r="Y9" i="1" s="1"/>
  <c r="X6" i="1"/>
  <c r="Y6" i="1" s="1"/>
  <c r="Z6" i="1" s="1"/>
  <c r="X4" i="1"/>
  <c r="X8" i="1"/>
  <c r="Y8" i="1" s="1"/>
  <c r="Z8" i="1" s="1"/>
  <c r="AC11" i="1"/>
  <c r="AE12" i="1" s="1"/>
  <c r="AF12" i="1" l="1"/>
  <c r="AH13" i="1" s="1"/>
  <c r="X46" i="1"/>
  <c r="X52" i="1" s="1"/>
  <c r="X53" i="1" s="1"/>
  <c r="Y4" i="1"/>
  <c r="Z9" i="1"/>
  <c r="AB10" i="1" s="1"/>
  <c r="AC10" i="1" l="1"/>
  <c r="AE11" i="1" s="1"/>
  <c r="X54" i="1"/>
  <c r="X55" i="1" s="1"/>
  <c r="Y46" i="1"/>
  <c r="Z4" i="1"/>
  <c r="Z46" i="1" s="1"/>
  <c r="AA6" i="1" l="1"/>
  <c r="AB6" i="1" s="1"/>
  <c r="AC6" i="1" s="1"/>
  <c r="AA9" i="1"/>
  <c r="AB9" i="1" s="1"/>
  <c r="AA5" i="1"/>
  <c r="AB5" i="1" s="1"/>
  <c r="AC5" i="1" s="1"/>
  <c r="AA8" i="1"/>
  <c r="AB8" i="1" s="1"/>
  <c r="AC8" i="1" s="1"/>
  <c r="AA7" i="1"/>
  <c r="AB7" i="1" s="1"/>
  <c r="AC7" i="1" s="1"/>
  <c r="AA4" i="1"/>
  <c r="AF11" i="1"/>
  <c r="AH12" i="1" s="1"/>
  <c r="AA46" i="1" l="1"/>
  <c r="AA52" i="1" s="1"/>
  <c r="AA53" i="1" s="1"/>
  <c r="AB4" i="1"/>
  <c r="AC9" i="1"/>
  <c r="AE10" i="1" s="1"/>
  <c r="AF10" i="1" l="1"/>
  <c r="AH11" i="1" s="1"/>
  <c r="AB46" i="1"/>
  <c r="AC4" i="1"/>
  <c r="AC46" i="1" s="1"/>
  <c r="AA54" i="1"/>
  <c r="AA55" i="1" s="1"/>
  <c r="AD6" i="1" l="1"/>
  <c r="AE6" i="1" s="1"/>
  <c r="AF6" i="1" s="1"/>
  <c r="AD7" i="1"/>
  <c r="AE7" i="1" s="1"/>
  <c r="AF7" i="1" s="1"/>
  <c r="AD8" i="1"/>
  <c r="AE8" i="1" s="1"/>
  <c r="AF8" i="1" s="1"/>
  <c r="AD4" i="1"/>
  <c r="AD9" i="1"/>
  <c r="AE9" i="1" s="1"/>
  <c r="AD5" i="1"/>
  <c r="AE5" i="1" s="1"/>
  <c r="AF5" i="1" s="1"/>
  <c r="AF9" i="1" l="1"/>
  <c r="AH10" i="1" s="1"/>
  <c r="AD46" i="1"/>
  <c r="AD52" i="1" s="1"/>
  <c r="AD53" i="1" s="1"/>
  <c r="AE4" i="1"/>
  <c r="AD54" i="1" l="1"/>
  <c r="AD55" i="1" s="1"/>
  <c r="AF4" i="1"/>
  <c r="AF46" i="1" s="1"/>
  <c r="AE46" i="1"/>
  <c r="AG7" i="1" l="1"/>
  <c r="AH7" i="1" s="1"/>
  <c r="AG9" i="1"/>
  <c r="AH9" i="1" s="1"/>
  <c r="AG6" i="1"/>
  <c r="AH6" i="1" s="1"/>
  <c r="AG5" i="1"/>
  <c r="AH5" i="1" s="1"/>
  <c r="AG8" i="1"/>
  <c r="AH8" i="1" s="1"/>
  <c r="AG4" i="1"/>
  <c r="AG46" i="1" l="1"/>
  <c r="AG52" i="1" s="1"/>
  <c r="AG53" i="1" s="1"/>
  <c r="AG54" i="1" s="1"/>
  <c r="AG55" i="1" s="1"/>
  <c r="AH4" i="1"/>
  <c r="AH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tc={7773BA15-A53B-4389-8775-602D860217AF}</author>
  </authors>
  <commentList>
    <comment ref="F2" authorId="0" shapeId="0" xr:uid="{7773BA15-A53B-4389-8775-602D860217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such that the sales are evenly divided over six vintages; this could be a variable that could be easily set, i.e. 10 vintages, 8 vintages, etc.</t>
      </text>
    </comment>
  </commentList>
</comments>
</file>

<file path=xl/sharedStrings.xml><?xml version="1.0" encoding="utf-8"?>
<sst xmlns="http://schemas.openxmlformats.org/spreadsheetml/2006/main" count="69" uniqueCount="62">
  <si>
    <t>Example of the logical flow for the stock turnover model</t>
  </si>
  <si>
    <t>Vintage</t>
  </si>
  <si>
    <t>Survival curve</t>
  </si>
  <si>
    <t>First simple case - total number of vehicles remains constant; Survival curve is an example</t>
  </si>
  <si>
    <t>Scrapped by vintage y = 1</t>
  </si>
  <si>
    <t>Sales by vintage during y = 1</t>
  </si>
  <si>
    <t>Cars + SUVs by vintage y = 1 start</t>
  </si>
  <si>
    <t>Cars + SUVs by vintage y = 2 start</t>
  </si>
  <si>
    <t>Scrapped by vintage y = 2</t>
  </si>
  <si>
    <t>Sales by vintage during y = 2</t>
  </si>
  <si>
    <t>Cars + SUVs by vintage y = 3 start</t>
  </si>
  <si>
    <t>Scrapped by vintage y = 3</t>
  </si>
  <si>
    <t>Sales by vintage during y = 3</t>
  </si>
  <si>
    <t>Cars + SUVs by vintage y = 4 start</t>
  </si>
  <si>
    <t>Scrapped by vintage y = 4</t>
  </si>
  <si>
    <t>Sales by vintage during y = 4</t>
  </si>
  <si>
    <t>Cars + SUVs by vintage y = 5 start</t>
  </si>
  <si>
    <t>Scrapped by vintage y = 5</t>
  </si>
  <si>
    <t>Sales by vintage during y = 5</t>
  </si>
  <si>
    <t>Cars + SUVs by vintage y = 6 start</t>
  </si>
  <si>
    <t>Scrapped by vintage y = 6</t>
  </si>
  <si>
    <t>Sales by vintage during y = 6</t>
  </si>
  <si>
    <t>Cars + SUVs by vintage y = 7 start</t>
  </si>
  <si>
    <t>Scrapped by vintage y = 7</t>
  </si>
  <si>
    <t>Sales by vintage during y = 7</t>
  </si>
  <si>
    <t>Cars + SUVs by vintage y = 8 start</t>
  </si>
  <si>
    <t>Scrapped by vintage y = 8</t>
  </si>
  <si>
    <t>Sales by vintage during y = 8</t>
  </si>
  <si>
    <t>Cars + SUVs by vintage y = 9 start</t>
  </si>
  <si>
    <t>Scrapped by vintage y = 9</t>
  </si>
  <si>
    <t>Sales by vintage during y = 9</t>
  </si>
  <si>
    <t>Cars + SUVs by vintage y = 10 start</t>
  </si>
  <si>
    <t>Fraction EV in 2030</t>
  </si>
  <si>
    <t>Fraction EV in 2040</t>
  </si>
  <si>
    <t>Fraction EV in 2050</t>
  </si>
  <si>
    <t>EV sales in each year</t>
  </si>
  <si>
    <t>Cars + SUVs by vintage, start</t>
  </si>
  <si>
    <t xml:space="preserve">Scrapped by vintage during </t>
  </si>
  <si>
    <t xml:space="preserve">Sales by vintage during </t>
  </si>
  <si>
    <t>Year --&gt;</t>
  </si>
  <si>
    <t>Stock EV fraction</t>
  </si>
  <si>
    <t>Cumulative EV sales</t>
  </si>
  <si>
    <t>Stock ICEV fraction</t>
  </si>
  <si>
    <t>Survival_rate</t>
  </si>
  <si>
    <t>Initial_distribution</t>
  </si>
  <si>
    <t>For comparison</t>
  </si>
  <si>
    <t>https://www.eia.gov/todayinenergy/detail.php?id=36914</t>
  </si>
  <si>
    <t>TEDB36 data</t>
  </si>
  <si>
    <t>For comparison, US data</t>
  </si>
  <si>
    <t>Table 3.12</t>
  </si>
  <si>
    <t>Survival Rates for Cars and Light Trucks by Vehicle Age</t>
  </si>
  <si>
    <t>Vehicle age
(years)</t>
  </si>
  <si>
    <t>Estimated
survival rate
for cars</t>
  </si>
  <si>
    <t>Estimated
survival rate
for light trucks</t>
  </si>
  <si>
    <t>Year</t>
  </si>
  <si>
    <t xml:space="preserve">GDP_per_capita </t>
  </si>
  <si>
    <t>Vehicle_per_1000 people</t>
  </si>
  <si>
    <t>GDP_per_capita</t>
  </si>
  <si>
    <t>Vehicle_Stock</t>
  </si>
  <si>
    <t>Population(1000)</t>
  </si>
  <si>
    <t>Vehicles_per_1000_people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</si>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</sst>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%"/>
    <numFmt numFmtId="166" formatCode="_ * #,##0.00_ ;_ * \-#,##0.00_ ;_ * &quot;&quot;\-&quot;&quot;??_ ;_ @_ "/>
    <numFmt numFmtId="167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imesNewRomanPS-BoldMT"/>
    </font>
    <font>
      <sz val="11"/>
      <color rgb="FF000000"/>
      <name val="TimesNewRomanPSMT"/>
    </font>
    <font>
      <sz val="10"/>
      <color rgb="FF000000"/>
      <name val="TimesNewRomanPSMT"/>
    </font>
    <font>
      <sz val="12"/>
      <color rgb="FF000000"/>
      <name val="Book Antiqua"/>
      <family val="1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65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4" fillId="0" borderId="0" xfId="2"/>
    <xf numFmtId="165" fontId="0" fillId="3" borderId="0" xfId="1" applyNumberFormat="1" applyFont="1" applyFill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" fontId="0" fillId="0" borderId="0" xfId="0" applyNumberFormat="1"/>
    <xf numFmtId="1" fontId="9" fillId="0" borderId="0" xfId="0" applyNumberFormat="1" applyFont="1" applyAlignment="1">
      <alignment horizontal="right"/>
    </xf>
    <xf numFmtId="166" fontId="0" fillId="0" borderId="0" xfId="3" applyNumberFormat="1" applyFont="1" applyFill="1"/>
    <xf numFmtId="167" fontId="9" fillId="0" borderId="0" xfId="0" applyNumberFormat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fleet by vintage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Test_logic_data!$D$2</c:f>
              <c:strCache>
                <c:ptCount val="1"/>
                <c:pt idx="0">
                  <c:v>Cars + SUVs by vintage,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Test_logic_data!$D$4:$D$44</c:f>
              <c:numCache>
                <c:formatCode>General</c:formatCode>
                <c:ptCount val="41"/>
                <c:pt idx="0">
                  <c:v>29</c:v>
                </c:pt>
                <c:pt idx="1">
                  <c:v>504</c:v>
                </c:pt>
                <c:pt idx="2">
                  <c:v>731</c:v>
                </c:pt>
                <c:pt idx="3">
                  <c:v>705</c:v>
                </c:pt>
                <c:pt idx="4">
                  <c:v>698</c:v>
                </c:pt>
                <c:pt idx="5">
                  <c:v>741</c:v>
                </c:pt>
                <c:pt idx="6">
                  <c:v>1015</c:v>
                </c:pt>
                <c:pt idx="7">
                  <c:v>607</c:v>
                </c:pt>
                <c:pt idx="8">
                  <c:v>678</c:v>
                </c:pt>
                <c:pt idx="9">
                  <c:v>500</c:v>
                </c:pt>
                <c:pt idx="10">
                  <c:v>966</c:v>
                </c:pt>
                <c:pt idx="11">
                  <c:v>1904</c:v>
                </c:pt>
                <c:pt idx="12">
                  <c:v>3228</c:v>
                </c:pt>
                <c:pt idx="13">
                  <c:v>3681</c:v>
                </c:pt>
                <c:pt idx="14">
                  <c:v>3747</c:v>
                </c:pt>
                <c:pt idx="15">
                  <c:v>3012</c:v>
                </c:pt>
                <c:pt idx="16">
                  <c:v>2607</c:v>
                </c:pt>
                <c:pt idx="17">
                  <c:v>2397</c:v>
                </c:pt>
                <c:pt idx="18">
                  <c:v>2056</c:v>
                </c:pt>
                <c:pt idx="19">
                  <c:v>1808</c:v>
                </c:pt>
                <c:pt idx="20">
                  <c:v>2202</c:v>
                </c:pt>
                <c:pt idx="21">
                  <c:v>3264</c:v>
                </c:pt>
                <c:pt idx="22">
                  <c:v>2860</c:v>
                </c:pt>
                <c:pt idx="23">
                  <c:v>1995</c:v>
                </c:pt>
                <c:pt idx="24">
                  <c:v>1219</c:v>
                </c:pt>
                <c:pt idx="25">
                  <c:v>1007</c:v>
                </c:pt>
                <c:pt idx="26">
                  <c:v>884</c:v>
                </c:pt>
                <c:pt idx="27">
                  <c:v>1009</c:v>
                </c:pt>
                <c:pt idx="28">
                  <c:v>682</c:v>
                </c:pt>
                <c:pt idx="29">
                  <c:v>730</c:v>
                </c:pt>
                <c:pt idx="30">
                  <c:v>503</c:v>
                </c:pt>
                <c:pt idx="31">
                  <c:v>437</c:v>
                </c:pt>
                <c:pt idx="32">
                  <c:v>227</c:v>
                </c:pt>
                <c:pt idx="33">
                  <c:v>164</c:v>
                </c:pt>
                <c:pt idx="34">
                  <c:v>135</c:v>
                </c:pt>
                <c:pt idx="35">
                  <c:v>90</c:v>
                </c:pt>
                <c:pt idx="36">
                  <c:v>53</c:v>
                </c:pt>
                <c:pt idx="37">
                  <c:v>21</c:v>
                </c:pt>
                <c:pt idx="38">
                  <c:v>9</c:v>
                </c:pt>
                <c:pt idx="39">
                  <c:v>16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A39-B3C2-DFB657B7D941}"/>
            </c:ext>
          </c:extLst>
        </c:ser>
        <c:ser>
          <c:idx val="1"/>
          <c:order val="1"/>
          <c:tx>
            <c:strRef>
              <c:f>Test_logic_data!$G$2</c:f>
              <c:strCache>
                <c:ptCount val="1"/>
                <c:pt idx="0">
                  <c:v>Cars + SUVs by vintage y = 1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Test_logic_data!$G$4:$G$44</c:f>
              <c:numCache>
                <c:formatCode>General</c:formatCode>
                <c:ptCount val="41"/>
                <c:pt idx="0">
                  <c:v>1778</c:v>
                </c:pt>
                <c:pt idx="1">
                  <c:v>1807</c:v>
                </c:pt>
                <c:pt idx="2">
                  <c:v>2279</c:v>
                </c:pt>
                <c:pt idx="3">
                  <c:v>2499</c:v>
                </c:pt>
                <c:pt idx="4">
                  <c:v>2469</c:v>
                </c:pt>
                <c:pt idx="5">
                  <c:v>2457</c:v>
                </c:pt>
                <c:pt idx="6">
                  <c:v>716</c:v>
                </c:pt>
                <c:pt idx="7">
                  <c:v>974</c:v>
                </c:pt>
                <c:pt idx="8">
                  <c:v>579</c:v>
                </c:pt>
                <c:pt idx="9">
                  <c:v>642</c:v>
                </c:pt>
                <c:pt idx="10">
                  <c:v>470</c:v>
                </c:pt>
                <c:pt idx="11">
                  <c:v>902</c:v>
                </c:pt>
                <c:pt idx="12">
                  <c:v>1764</c:v>
                </c:pt>
                <c:pt idx="13">
                  <c:v>2970</c:v>
                </c:pt>
                <c:pt idx="14">
                  <c:v>3362</c:v>
                </c:pt>
                <c:pt idx="15">
                  <c:v>3397</c:v>
                </c:pt>
                <c:pt idx="16">
                  <c:v>2711</c:v>
                </c:pt>
                <c:pt idx="17">
                  <c:v>2252</c:v>
                </c:pt>
                <c:pt idx="18">
                  <c:v>1985</c:v>
                </c:pt>
                <c:pt idx="19">
                  <c:v>1628</c:v>
                </c:pt>
                <c:pt idx="20">
                  <c:v>1367</c:v>
                </c:pt>
                <c:pt idx="21">
                  <c:v>1585</c:v>
                </c:pt>
                <c:pt idx="22">
                  <c:v>2233</c:v>
                </c:pt>
                <c:pt idx="23">
                  <c:v>1853</c:v>
                </c:pt>
                <c:pt idx="24">
                  <c:v>1221</c:v>
                </c:pt>
                <c:pt idx="25">
                  <c:v>702</c:v>
                </c:pt>
                <c:pt idx="26">
                  <c:v>544</c:v>
                </c:pt>
                <c:pt idx="27">
                  <c:v>446</c:v>
                </c:pt>
                <c:pt idx="28">
                  <c:v>472</c:v>
                </c:pt>
                <c:pt idx="29">
                  <c:v>295</c:v>
                </c:pt>
                <c:pt idx="30">
                  <c:v>289</c:v>
                </c:pt>
                <c:pt idx="31">
                  <c:v>181</c:v>
                </c:pt>
                <c:pt idx="32">
                  <c:v>142</c:v>
                </c:pt>
                <c:pt idx="33">
                  <c:v>65</c:v>
                </c:pt>
                <c:pt idx="34">
                  <c:v>41</c:v>
                </c:pt>
                <c:pt idx="35">
                  <c:v>29</c:v>
                </c:pt>
                <c:pt idx="36">
                  <c:v>16</c:v>
                </c:pt>
                <c:pt idx="37">
                  <c:v>8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8-4A39-B3C2-DFB657B7D941}"/>
            </c:ext>
          </c:extLst>
        </c:ser>
        <c:ser>
          <c:idx val="2"/>
          <c:order val="2"/>
          <c:tx>
            <c:strRef>
              <c:f>Test_logic_data!$J$2</c:f>
              <c:strCache>
                <c:ptCount val="1"/>
                <c:pt idx="0">
                  <c:v>Cars + SUVs by vintage y = 2 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Test_logic_data!$J$4:$J$44</c:f>
              <c:numCache>
                <c:formatCode>General</c:formatCode>
                <c:ptCount val="41"/>
                <c:pt idx="0">
                  <c:v>1303</c:v>
                </c:pt>
                <c:pt idx="1">
                  <c:v>3081</c:v>
                </c:pt>
                <c:pt idx="2">
                  <c:v>3098</c:v>
                </c:pt>
                <c:pt idx="3">
                  <c:v>3552</c:v>
                </c:pt>
                <c:pt idx="4">
                  <c:v>3752</c:v>
                </c:pt>
                <c:pt idx="5">
                  <c:v>3706</c:v>
                </c:pt>
                <c:pt idx="6">
                  <c:v>2375</c:v>
                </c:pt>
                <c:pt idx="7">
                  <c:v>687</c:v>
                </c:pt>
                <c:pt idx="8">
                  <c:v>929</c:v>
                </c:pt>
                <c:pt idx="9">
                  <c:v>548</c:v>
                </c:pt>
                <c:pt idx="10">
                  <c:v>603</c:v>
                </c:pt>
                <c:pt idx="11">
                  <c:v>439</c:v>
                </c:pt>
                <c:pt idx="12">
                  <c:v>836</c:v>
                </c:pt>
                <c:pt idx="13">
                  <c:v>1623</c:v>
                </c:pt>
                <c:pt idx="14">
                  <c:v>2713</c:v>
                </c:pt>
                <c:pt idx="15">
                  <c:v>3048</c:v>
                </c:pt>
                <c:pt idx="16">
                  <c:v>3057</c:v>
                </c:pt>
                <c:pt idx="17">
                  <c:v>2342</c:v>
                </c:pt>
                <c:pt idx="18">
                  <c:v>1865</c:v>
                </c:pt>
                <c:pt idx="19">
                  <c:v>1572</c:v>
                </c:pt>
                <c:pt idx="20">
                  <c:v>1231</c:v>
                </c:pt>
                <c:pt idx="21">
                  <c:v>984</c:v>
                </c:pt>
                <c:pt idx="22">
                  <c:v>1084</c:v>
                </c:pt>
                <c:pt idx="23">
                  <c:v>1447</c:v>
                </c:pt>
                <c:pt idx="24">
                  <c:v>1134</c:v>
                </c:pt>
                <c:pt idx="25">
                  <c:v>703</c:v>
                </c:pt>
                <c:pt idx="26">
                  <c:v>379</c:v>
                </c:pt>
                <c:pt idx="27">
                  <c:v>274</c:v>
                </c:pt>
                <c:pt idx="28">
                  <c:v>209</c:v>
                </c:pt>
                <c:pt idx="29">
                  <c:v>204</c:v>
                </c:pt>
                <c:pt idx="30">
                  <c:v>117</c:v>
                </c:pt>
                <c:pt idx="31">
                  <c:v>104</c:v>
                </c:pt>
                <c:pt idx="32">
                  <c:v>59</c:v>
                </c:pt>
                <c:pt idx="33">
                  <c:v>41</c:v>
                </c:pt>
                <c:pt idx="34">
                  <c:v>16</c:v>
                </c:pt>
                <c:pt idx="35">
                  <c:v>9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8-4A39-B3C2-DFB657B7D941}"/>
            </c:ext>
          </c:extLst>
        </c:ser>
        <c:ser>
          <c:idx val="3"/>
          <c:order val="3"/>
          <c:tx>
            <c:strRef>
              <c:f>Test_logic_data!$M$2</c:f>
              <c:strCache>
                <c:ptCount val="1"/>
                <c:pt idx="0">
                  <c:v>Cars + SUVs by vintage y = 3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Test_logic_data!$M$4:$M$44</c:f>
              <c:numCache>
                <c:formatCode>General</c:formatCode>
                <c:ptCount val="41"/>
                <c:pt idx="0">
                  <c:v>1037</c:v>
                </c:pt>
                <c:pt idx="1">
                  <c:v>2340</c:v>
                </c:pt>
                <c:pt idx="2">
                  <c:v>4097</c:v>
                </c:pt>
                <c:pt idx="3">
                  <c:v>4094</c:v>
                </c:pt>
                <c:pt idx="4">
                  <c:v>4518</c:v>
                </c:pt>
                <c:pt idx="5">
                  <c:v>4689</c:v>
                </c:pt>
                <c:pt idx="6">
                  <c:v>3582</c:v>
                </c:pt>
                <c:pt idx="7">
                  <c:v>2280</c:v>
                </c:pt>
                <c:pt idx="8">
                  <c:v>655</c:v>
                </c:pt>
                <c:pt idx="9">
                  <c:v>879</c:v>
                </c:pt>
                <c:pt idx="10">
                  <c:v>515</c:v>
                </c:pt>
                <c:pt idx="11">
                  <c:v>563</c:v>
                </c:pt>
                <c:pt idx="12">
                  <c:v>407</c:v>
                </c:pt>
                <c:pt idx="13">
                  <c:v>769</c:v>
                </c:pt>
                <c:pt idx="14">
                  <c:v>1482</c:v>
                </c:pt>
                <c:pt idx="15">
                  <c:v>2460</c:v>
                </c:pt>
                <c:pt idx="16">
                  <c:v>2743</c:v>
                </c:pt>
                <c:pt idx="17">
                  <c:v>2641</c:v>
                </c:pt>
                <c:pt idx="18">
                  <c:v>1939</c:v>
                </c:pt>
                <c:pt idx="19">
                  <c:v>1477</c:v>
                </c:pt>
                <c:pt idx="20">
                  <c:v>1188</c:v>
                </c:pt>
                <c:pt idx="21">
                  <c:v>886</c:v>
                </c:pt>
                <c:pt idx="22">
                  <c:v>673</c:v>
                </c:pt>
                <c:pt idx="23">
                  <c:v>702</c:v>
                </c:pt>
                <c:pt idx="24">
                  <c:v>886</c:v>
                </c:pt>
                <c:pt idx="25">
                  <c:v>653</c:v>
                </c:pt>
                <c:pt idx="26">
                  <c:v>380</c:v>
                </c:pt>
                <c:pt idx="27">
                  <c:v>191</c:v>
                </c:pt>
                <c:pt idx="28">
                  <c:v>128</c:v>
                </c:pt>
                <c:pt idx="29">
                  <c:v>90</c:v>
                </c:pt>
                <c:pt idx="30">
                  <c:v>81</c:v>
                </c:pt>
                <c:pt idx="31">
                  <c:v>42</c:v>
                </c:pt>
                <c:pt idx="32">
                  <c:v>34</c:v>
                </c:pt>
                <c:pt idx="33">
                  <c:v>17</c:v>
                </c:pt>
                <c:pt idx="34">
                  <c:v>10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8-4A39-B3C2-DFB657B7D941}"/>
            </c:ext>
          </c:extLst>
        </c:ser>
        <c:ser>
          <c:idx val="4"/>
          <c:order val="4"/>
          <c:tx>
            <c:strRef>
              <c:f>Test_logic_data!$P$2</c:f>
              <c:strCache>
                <c:ptCount val="1"/>
                <c:pt idx="0">
                  <c:v>Cars + SUVs by vintage y = 4 start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Test_logic_data!$P$4:$P$44</c:f>
              <c:numCache>
                <c:formatCode>General</c:formatCode>
                <c:ptCount val="41"/>
                <c:pt idx="0">
                  <c:v>877</c:v>
                </c:pt>
                <c:pt idx="1">
                  <c:v>1914</c:v>
                </c:pt>
                <c:pt idx="2">
                  <c:v>3201</c:v>
                </c:pt>
                <c:pt idx="3">
                  <c:v>4919</c:v>
                </c:pt>
                <c:pt idx="4">
                  <c:v>4889</c:v>
                </c:pt>
                <c:pt idx="5">
                  <c:v>5275</c:v>
                </c:pt>
                <c:pt idx="6">
                  <c:v>4533</c:v>
                </c:pt>
                <c:pt idx="7">
                  <c:v>3439</c:v>
                </c:pt>
                <c:pt idx="8">
                  <c:v>2174</c:v>
                </c:pt>
                <c:pt idx="9">
                  <c:v>620</c:v>
                </c:pt>
                <c:pt idx="10">
                  <c:v>826</c:v>
                </c:pt>
                <c:pt idx="11">
                  <c:v>481</c:v>
                </c:pt>
                <c:pt idx="12">
                  <c:v>522</c:v>
                </c:pt>
                <c:pt idx="13">
                  <c:v>374</c:v>
                </c:pt>
                <c:pt idx="14">
                  <c:v>702</c:v>
                </c:pt>
                <c:pt idx="15">
                  <c:v>1344</c:v>
                </c:pt>
                <c:pt idx="16">
                  <c:v>2214</c:v>
                </c:pt>
                <c:pt idx="17">
                  <c:v>2370</c:v>
                </c:pt>
                <c:pt idx="18">
                  <c:v>2187</c:v>
                </c:pt>
                <c:pt idx="19">
                  <c:v>1536</c:v>
                </c:pt>
                <c:pt idx="20">
                  <c:v>1117</c:v>
                </c:pt>
                <c:pt idx="21">
                  <c:v>855</c:v>
                </c:pt>
                <c:pt idx="22">
                  <c:v>606</c:v>
                </c:pt>
                <c:pt idx="23">
                  <c:v>436</c:v>
                </c:pt>
                <c:pt idx="24">
                  <c:v>430</c:v>
                </c:pt>
                <c:pt idx="25">
                  <c:v>510</c:v>
                </c:pt>
                <c:pt idx="26">
                  <c:v>353</c:v>
                </c:pt>
                <c:pt idx="27">
                  <c:v>192</c:v>
                </c:pt>
                <c:pt idx="28">
                  <c:v>89</c:v>
                </c:pt>
                <c:pt idx="29">
                  <c:v>55</c:v>
                </c:pt>
                <c:pt idx="30">
                  <c:v>36</c:v>
                </c:pt>
                <c:pt idx="31">
                  <c:v>29</c:v>
                </c:pt>
                <c:pt idx="32">
                  <c:v>14</c:v>
                </c:pt>
                <c:pt idx="33">
                  <c:v>10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8-4A39-B3C2-DFB657B7D941}"/>
            </c:ext>
          </c:extLst>
        </c:ser>
        <c:ser>
          <c:idx val="5"/>
          <c:order val="5"/>
          <c:tx>
            <c:strRef>
              <c:f>Test_logic_data!$S$2</c:f>
              <c:strCache>
                <c:ptCount val="1"/>
                <c:pt idx="0">
                  <c:v>Cars + SUVs by vintage y = 5 start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Test_logic_data!$S$4:$S$44</c:f>
              <c:numCache>
                <c:formatCode>General</c:formatCode>
                <c:ptCount val="41"/>
                <c:pt idx="0">
                  <c:v>778</c:v>
                </c:pt>
                <c:pt idx="1">
                  <c:v>1655</c:v>
                </c:pt>
                <c:pt idx="2">
                  <c:v>2679</c:v>
                </c:pt>
                <c:pt idx="3">
                  <c:v>3936</c:v>
                </c:pt>
                <c:pt idx="4">
                  <c:v>5599</c:v>
                </c:pt>
                <c:pt idx="5">
                  <c:v>5537</c:v>
                </c:pt>
                <c:pt idx="6">
                  <c:v>5099</c:v>
                </c:pt>
                <c:pt idx="7">
                  <c:v>4352</c:v>
                </c:pt>
                <c:pt idx="8">
                  <c:v>3279</c:v>
                </c:pt>
                <c:pt idx="9">
                  <c:v>2058</c:v>
                </c:pt>
                <c:pt idx="10">
                  <c:v>583</c:v>
                </c:pt>
                <c:pt idx="11">
                  <c:v>771</c:v>
                </c:pt>
                <c:pt idx="12">
                  <c:v>446</c:v>
                </c:pt>
                <c:pt idx="13">
                  <c:v>480</c:v>
                </c:pt>
                <c:pt idx="14">
                  <c:v>342</c:v>
                </c:pt>
                <c:pt idx="15">
                  <c:v>636</c:v>
                </c:pt>
                <c:pt idx="16">
                  <c:v>1210</c:v>
                </c:pt>
                <c:pt idx="17">
                  <c:v>1913</c:v>
                </c:pt>
                <c:pt idx="18">
                  <c:v>1962</c:v>
                </c:pt>
                <c:pt idx="19">
                  <c:v>1732</c:v>
                </c:pt>
                <c:pt idx="20">
                  <c:v>1161</c:v>
                </c:pt>
                <c:pt idx="21">
                  <c:v>804</c:v>
                </c:pt>
                <c:pt idx="22">
                  <c:v>585</c:v>
                </c:pt>
                <c:pt idx="23">
                  <c:v>393</c:v>
                </c:pt>
                <c:pt idx="24">
                  <c:v>267</c:v>
                </c:pt>
                <c:pt idx="25">
                  <c:v>248</c:v>
                </c:pt>
                <c:pt idx="26">
                  <c:v>275</c:v>
                </c:pt>
                <c:pt idx="27">
                  <c:v>178</c:v>
                </c:pt>
                <c:pt idx="28">
                  <c:v>90</c:v>
                </c:pt>
                <c:pt idx="29">
                  <c:v>38</c:v>
                </c:pt>
                <c:pt idx="30">
                  <c:v>22</c:v>
                </c:pt>
                <c:pt idx="31">
                  <c:v>13</c:v>
                </c:pt>
                <c:pt idx="32">
                  <c:v>9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38-4A39-B3C2-DFB657B7D941}"/>
            </c:ext>
          </c:extLst>
        </c:ser>
        <c:ser>
          <c:idx val="6"/>
          <c:order val="6"/>
          <c:tx>
            <c:strRef>
              <c:f>Test_logic_data!$V$2</c:f>
              <c:strCache>
                <c:ptCount val="1"/>
                <c:pt idx="0">
                  <c:v>Cars + SUVs by vintage y = 6 start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Test_logic_data!$V$4:$V$44</c:f>
              <c:numCache>
                <c:formatCode>General</c:formatCode>
                <c:ptCount val="41"/>
                <c:pt idx="0">
                  <c:v>711</c:v>
                </c:pt>
                <c:pt idx="1">
                  <c:v>1489</c:v>
                </c:pt>
                <c:pt idx="2">
                  <c:v>2355</c:v>
                </c:pt>
                <c:pt idx="3">
                  <c:v>3354</c:v>
                </c:pt>
                <c:pt idx="4">
                  <c:v>4568</c:v>
                </c:pt>
                <c:pt idx="5">
                  <c:v>6161</c:v>
                </c:pt>
                <c:pt idx="6">
                  <c:v>5352</c:v>
                </c:pt>
                <c:pt idx="7">
                  <c:v>4895</c:v>
                </c:pt>
                <c:pt idx="8">
                  <c:v>4149</c:v>
                </c:pt>
                <c:pt idx="9">
                  <c:v>3104</c:v>
                </c:pt>
                <c:pt idx="10">
                  <c:v>1935</c:v>
                </c:pt>
                <c:pt idx="11">
                  <c:v>544</c:v>
                </c:pt>
                <c:pt idx="12">
                  <c:v>714</c:v>
                </c:pt>
                <c:pt idx="13">
                  <c:v>410</c:v>
                </c:pt>
                <c:pt idx="14">
                  <c:v>438</c:v>
                </c:pt>
                <c:pt idx="15">
                  <c:v>310</c:v>
                </c:pt>
                <c:pt idx="16">
                  <c:v>572</c:v>
                </c:pt>
                <c:pt idx="17">
                  <c:v>1045</c:v>
                </c:pt>
                <c:pt idx="18">
                  <c:v>1584</c:v>
                </c:pt>
                <c:pt idx="19">
                  <c:v>1554</c:v>
                </c:pt>
                <c:pt idx="20">
                  <c:v>1309</c:v>
                </c:pt>
                <c:pt idx="21">
                  <c:v>836</c:v>
                </c:pt>
                <c:pt idx="22">
                  <c:v>550</c:v>
                </c:pt>
                <c:pt idx="23">
                  <c:v>379</c:v>
                </c:pt>
                <c:pt idx="24">
                  <c:v>241</c:v>
                </c:pt>
                <c:pt idx="25">
                  <c:v>154</c:v>
                </c:pt>
                <c:pt idx="26">
                  <c:v>134</c:v>
                </c:pt>
                <c:pt idx="27">
                  <c:v>139</c:v>
                </c:pt>
                <c:pt idx="28">
                  <c:v>83</c:v>
                </c:pt>
                <c:pt idx="29">
                  <c:v>39</c:v>
                </c:pt>
                <c:pt idx="30">
                  <c:v>15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38-4A39-B3C2-DFB657B7D941}"/>
            </c:ext>
          </c:extLst>
        </c:ser>
        <c:ser>
          <c:idx val="7"/>
          <c:order val="7"/>
          <c:tx>
            <c:strRef>
              <c:f>Test_logic_data!$Y$2</c:f>
              <c:strCache>
                <c:ptCount val="1"/>
                <c:pt idx="0">
                  <c:v>Cars + SUVs by vintage y = 7 start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Test_logic_data!$Y$4:$Y$44</c:f>
              <c:numCache>
                <c:formatCode>General</c:formatCode>
                <c:ptCount val="41"/>
                <c:pt idx="0">
                  <c:v>660</c:v>
                </c:pt>
                <c:pt idx="1">
                  <c:v>1371</c:v>
                </c:pt>
                <c:pt idx="2">
                  <c:v>2139</c:v>
                </c:pt>
                <c:pt idx="3">
                  <c:v>2984</c:v>
                </c:pt>
                <c:pt idx="4">
                  <c:v>3947</c:v>
                </c:pt>
                <c:pt idx="5">
                  <c:v>5106</c:v>
                </c:pt>
                <c:pt idx="6">
                  <c:v>5956</c:v>
                </c:pt>
                <c:pt idx="7">
                  <c:v>5138</c:v>
                </c:pt>
                <c:pt idx="8">
                  <c:v>4667</c:v>
                </c:pt>
                <c:pt idx="9">
                  <c:v>3928</c:v>
                </c:pt>
                <c:pt idx="10">
                  <c:v>2918</c:v>
                </c:pt>
                <c:pt idx="11">
                  <c:v>1806</c:v>
                </c:pt>
                <c:pt idx="12">
                  <c:v>504</c:v>
                </c:pt>
                <c:pt idx="13">
                  <c:v>657</c:v>
                </c:pt>
                <c:pt idx="14">
                  <c:v>374</c:v>
                </c:pt>
                <c:pt idx="15">
                  <c:v>397</c:v>
                </c:pt>
                <c:pt idx="16">
                  <c:v>279</c:v>
                </c:pt>
                <c:pt idx="17">
                  <c:v>494</c:v>
                </c:pt>
                <c:pt idx="18">
                  <c:v>865</c:v>
                </c:pt>
                <c:pt idx="19">
                  <c:v>1255</c:v>
                </c:pt>
                <c:pt idx="20">
                  <c:v>1175</c:v>
                </c:pt>
                <c:pt idx="21">
                  <c:v>942</c:v>
                </c:pt>
                <c:pt idx="22">
                  <c:v>572</c:v>
                </c:pt>
                <c:pt idx="23">
                  <c:v>356</c:v>
                </c:pt>
                <c:pt idx="24">
                  <c:v>232</c:v>
                </c:pt>
                <c:pt idx="25">
                  <c:v>139</c:v>
                </c:pt>
                <c:pt idx="26">
                  <c:v>83</c:v>
                </c:pt>
                <c:pt idx="27">
                  <c:v>68</c:v>
                </c:pt>
                <c:pt idx="28">
                  <c:v>65</c:v>
                </c:pt>
                <c:pt idx="29">
                  <c:v>36</c:v>
                </c:pt>
                <c:pt idx="30">
                  <c:v>15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38-4A39-B3C2-DFB657B7D941}"/>
            </c:ext>
          </c:extLst>
        </c:ser>
        <c:ser>
          <c:idx val="8"/>
          <c:order val="8"/>
          <c:tx>
            <c:strRef>
              <c:f>Test_logic_data!$AB$2</c:f>
              <c:strCache>
                <c:ptCount val="1"/>
                <c:pt idx="0">
                  <c:v>Cars + SUVs by vintage y = 8 start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Test_logic_data!$AB$4:$AB$44</c:f>
              <c:numCache>
                <c:formatCode>General</c:formatCode>
                <c:ptCount val="41"/>
                <c:pt idx="0">
                  <c:v>621</c:v>
                </c:pt>
                <c:pt idx="1">
                  <c:v>1281</c:v>
                </c:pt>
                <c:pt idx="2">
                  <c:v>1983</c:v>
                </c:pt>
                <c:pt idx="3">
                  <c:v>2731</c:v>
                </c:pt>
                <c:pt idx="4">
                  <c:v>3545</c:v>
                </c:pt>
                <c:pt idx="5">
                  <c:v>4463</c:v>
                </c:pt>
                <c:pt idx="6">
                  <c:v>4936</c:v>
                </c:pt>
                <c:pt idx="7">
                  <c:v>5718</c:v>
                </c:pt>
                <c:pt idx="8">
                  <c:v>4898</c:v>
                </c:pt>
                <c:pt idx="9">
                  <c:v>4418</c:v>
                </c:pt>
                <c:pt idx="10">
                  <c:v>3692</c:v>
                </c:pt>
                <c:pt idx="11">
                  <c:v>2723</c:v>
                </c:pt>
                <c:pt idx="12">
                  <c:v>1674</c:v>
                </c:pt>
                <c:pt idx="13">
                  <c:v>464</c:v>
                </c:pt>
                <c:pt idx="14">
                  <c:v>600</c:v>
                </c:pt>
                <c:pt idx="15">
                  <c:v>339</c:v>
                </c:pt>
                <c:pt idx="16">
                  <c:v>357</c:v>
                </c:pt>
                <c:pt idx="17">
                  <c:v>241</c:v>
                </c:pt>
                <c:pt idx="18">
                  <c:v>409</c:v>
                </c:pt>
                <c:pt idx="19">
                  <c:v>685</c:v>
                </c:pt>
                <c:pt idx="20">
                  <c:v>949</c:v>
                </c:pt>
                <c:pt idx="21">
                  <c:v>846</c:v>
                </c:pt>
                <c:pt idx="22">
                  <c:v>644</c:v>
                </c:pt>
                <c:pt idx="23">
                  <c:v>371</c:v>
                </c:pt>
                <c:pt idx="24">
                  <c:v>218</c:v>
                </c:pt>
                <c:pt idx="25">
                  <c:v>134</c:v>
                </c:pt>
                <c:pt idx="26">
                  <c:v>75</c:v>
                </c:pt>
                <c:pt idx="27">
                  <c:v>42</c:v>
                </c:pt>
                <c:pt idx="28">
                  <c:v>32</c:v>
                </c:pt>
                <c:pt idx="29">
                  <c:v>28</c:v>
                </c:pt>
                <c:pt idx="30">
                  <c:v>14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38-4A39-B3C2-DFB657B7D941}"/>
            </c:ext>
          </c:extLst>
        </c:ser>
        <c:ser>
          <c:idx val="9"/>
          <c:order val="9"/>
          <c:tx>
            <c:strRef>
              <c:f>Test_logic_data!$AE$2</c:f>
              <c:strCache>
                <c:ptCount val="1"/>
                <c:pt idx="0">
                  <c:v>Cars + SUVs by vintage y = 9 start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Test_logic_data!$AE$4:$AE$44</c:f>
              <c:numCache>
                <c:formatCode>General</c:formatCode>
                <c:ptCount val="41"/>
                <c:pt idx="0">
                  <c:v>590</c:v>
                </c:pt>
                <c:pt idx="1">
                  <c:v>1211</c:v>
                </c:pt>
                <c:pt idx="2">
                  <c:v>1862</c:v>
                </c:pt>
                <c:pt idx="3">
                  <c:v>2547</c:v>
                </c:pt>
                <c:pt idx="4">
                  <c:v>3266</c:v>
                </c:pt>
                <c:pt idx="5">
                  <c:v>4040</c:v>
                </c:pt>
                <c:pt idx="6">
                  <c:v>4314</c:v>
                </c:pt>
                <c:pt idx="7">
                  <c:v>4739</c:v>
                </c:pt>
                <c:pt idx="8">
                  <c:v>5451</c:v>
                </c:pt>
                <c:pt idx="9">
                  <c:v>4637</c:v>
                </c:pt>
                <c:pt idx="10">
                  <c:v>4153</c:v>
                </c:pt>
                <c:pt idx="11">
                  <c:v>3446</c:v>
                </c:pt>
                <c:pt idx="12">
                  <c:v>2523</c:v>
                </c:pt>
                <c:pt idx="13">
                  <c:v>1540</c:v>
                </c:pt>
                <c:pt idx="14">
                  <c:v>424</c:v>
                </c:pt>
                <c:pt idx="15">
                  <c:v>544</c:v>
                </c:pt>
                <c:pt idx="16">
                  <c:v>305</c:v>
                </c:pt>
                <c:pt idx="17">
                  <c:v>308</c:v>
                </c:pt>
                <c:pt idx="18">
                  <c:v>200</c:v>
                </c:pt>
                <c:pt idx="19">
                  <c:v>324</c:v>
                </c:pt>
                <c:pt idx="20">
                  <c:v>518</c:v>
                </c:pt>
                <c:pt idx="21">
                  <c:v>683</c:v>
                </c:pt>
                <c:pt idx="22">
                  <c:v>579</c:v>
                </c:pt>
                <c:pt idx="23">
                  <c:v>417</c:v>
                </c:pt>
                <c:pt idx="24">
                  <c:v>227</c:v>
                </c:pt>
                <c:pt idx="25">
                  <c:v>126</c:v>
                </c:pt>
                <c:pt idx="26">
                  <c:v>72</c:v>
                </c:pt>
                <c:pt idx="27">
                  <c:v>38</c:v>
                </c:pt>
                <c:pt idx="28">
                  <c:v>20</c:v>
                </c:pt>
                <c:pt idx="29">
                  <c:v>14</c:v>
                </c:pt>
                <c:pt idx="30">
                  <c:v>11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38-4A39-B3C2-DFB657B7D941}"/>
            </c:ext>
          </c:extLst>
        </c:ser>
        <c:ser>
          <c:idx val="10"/>
          <c:order val="10"/>
          <c:tx>
            <c:strRef>
              <c:f>Test_logic_data!$AH$2</c:f>
              <c:strCache>
                <c:ptCount val="1"/>
                <c:pt idx="0">
                  <c:v>Cars + SUVs by vintage y = 10 start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Test_logic_data!$AH$4:$AH$44</c:f>
              <c:numCache>
                <c:formatCode>General</c:formatCode>
                <c:ptCount val="41"/>
                <c:pt idx="0">
                  <c:v>569</c:v>
                </c:pt>
                <c:pt idx="1">
                  <c:v>1159</c:v>
                </c:pt>
                <c:pt idx="2">
                  <c:v>1772</c:v>
                </c:pt>
                <c:pt idx="3">
                  <c:v>2406</c:v>
                </c:pt>
                <c:pt idx="4">
                  <c:v>3065</c:v>
                </c:pt>
                <c:pt idx="5">
                  <c:v>3748</c:v>
                </c:pt>
                <c:pt idx="6">
                  <c:v>3905</c:v>
                </c:pt>
                <c:pt idx="7">
                  <c:v>4141</c:v>
                </c:pt>
                <c:pt idx="8">
                  <c:v>4518</c:v>
                </c:pt>
                <c:pt idx="9">
                  <c:v>5160</c:v>
                </c:pt>
                <c:pt idx="10">
                  <c:v>4359</c:v>
                </c:pt>
                <c:pt idx="11">
                  <c:v>3876</c:v>
                </c:pt>
                <c:pt idx="12">
                  <c:v>3193</c:v>
                </c:pt>
                <c:pt idx="13">
                  <c:v>2321</c:v>
                </c:pt>
                <c:pt idx="14">
                  <c:v>1407</c:v>
                </c:pt>
                <c:pt idx="15">
                  <c:v>384</c:v>
                </c:pt>
                <c:pt idx="16">
                  <c:v>490</c:v>
                </c:pt>
                <c:pt idx="17">
                  <c:v>264</c:v>
                </c:pt>
                <c:pt idx="18">
                  <c:v>255</c:v>
                </c:pt>
                <c:pt idx="19">
                  <c:v>158</c:v>
                </c:pt>
                <c:pt idx="20">
                  <c:v>245</c:v>
                </c:pt>
                <c:pt idx="21">
                  <c:v>373</c:v>
                </c:pt>
                <c:pt idx="22">
                  <c:v>467</c:v>
                </c:pt>
                <c:pt idx="23">
                  <c:v>375</c:v>
                </c:pt>
                <c:pt idx="24">
                  <c:v>255</c:v>
                </c:pt>
                <c:pt idx="25">
                  <c:v>131</c:v>
                </c:pt>
                <c:pt idx="26">
                  <c:v>68</c:v>
                </c:pt>
                <c:pt idx="27">
                  <c:v>36</c:v>
                </c:pt>
                <c:pt idx="28">
                  <c:v>18</c:v>
                </c:pt>
                <c:pt idx="29">
                  <c:v>9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38-4A39-B3C2-DFB657B7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82784"/>
        <c:axId val="1212184864"/>
      </c:lineChart>
      <c:catAx>
        <c:axId val="12121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4864"/>
        <c:crosses val="autoZero"/>
        <c:auto val="1"/>
        <c:lblAlgn val="ctr"/>
        <c:lblOffset val="100"/>
        <c:noMultiLvlLbl val="0"/>
      </c:catAx>
      <c:valAx>
        <c:axId val="1212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Test_logic_data!$B$4:$B$44</c:f>
              <c:numCache>
                <c:formatCode>0.000</c:formatCode>
                <c:ptCount val="41"/>
                <c:pt idx="0">
                  <c:v>1</c:v>
                </c:pt>
                <c:pt idx="1">
                  <c:v>0.99333333333333329</c:v>
                </c:pt>
                <c:pt idx="2">
                  <c:v>0.98666666666666658</c:v>
                </c:pt>
                <c:pt idx="3">
                  <c:v>0.97999999999999987</c:v>
                </c:pt>
                <c:pt idx="4">
                  <c:v>0.97333333333333316</c:v>
                </c:pt>
                <c:pt idx="5">
                  <c:v>0.96666666666666645</c:v>
                </c:pt>
                <c:pt idx="6">
                  <c:v>0.95999999999999974</c:v>
                </c:pt>
                <c:pt idx="7">
                  <c:v>0.95333333333333303</c:v>
                </c:pt>
                <c:pt idx="8">
                  <c:v>0.94666666666666632</c:v>
                </c:pt>
                <c:pt idx="9">
                  <c:v>0.93999999999999961</c:v>
                </c:pt>
                <c:pt idx="10">
                  <c:v>0.9333333333333329</c:v>
                </c:pt>
                <c:pt idx="11">
                  <c:v>0.92666666666666619</c:v>
                </c:pt>
                <c:pt idx="12">
                  <c:v>0.91999999999999948</c:v>
                </c:pt>
                <c:pt idx="13">
                  <c:v>0.91333333333333278</c:v>
                </c:pt>
                <c:pt idx="14">
                  <c:v>0.90666666666666607</c:v>
                </c:pt>
                <c:pt idx="15">
                  <c:v>0.9</c:v>
                </c:pt>
                <c:pt idx="16" formatCode="0.00">
                  <c:v>0.86399999999999999</c:v>
                </c:pt>
                <c:pt idx="17" formatCode="0.00">
                  <c:v>0.82799999999999996</c:v>
                </c:pt>
                <c:pt idx="18" formatCode="0.00">
                  <c:v>0.79199999999999993</c:v>
                </c:pt>
                <c:pt idx="19" formatCode="0.00">
                  <c:v>0.75599999999999989</c:v>
                </c:pt>
                <c:pt idx="20" formatCode="0.00">
                  <c:v>0.71999999999999986</c:v>
                </c:pt>
                <c:pt idx="21" formatCode="0.00">
                  <c:v>0.68399999999999983</c:v>
                </c:pt>
                <c:pt idx="22" formatCode="0.00">
                  <c:v>0.6479999999999998</c:v>
                </c:pt>
                <c:pt idx="23" formatCode="0.00">
                  <c:v>0.61199999999999977</c:v>
                </c:pt>
                <c:pt idx="24" formatCode="0.00">
                  <c:v>0.57599999999999973</c:v>
                </c:pt>
                <c:pt idx="25" formatCode="0.00">
                  <c:v>0.5399999999999997</c:v>
                </c:pt>
                <c:pt idx="26" formatCode="0.00">
                  <c:v>0.50399999999999967</c:v>
                </c:pt>
                <c:pt idx="27" formatCode="0.00">
                  <c:v>0.46799999999999969</c:v>
                </c:pt>
                <c:pt idx="28" formatCode="0.00">
                  <c:v>0.43199999999999972</c:v>
                </c:pt>
                <c:pt idx="29" formatCode="0.00">
                  <c:v>0.39599999999999974</c:v>
                </c:pt>
                <c:pt idx="30" formatCode="0.00">
                  <c:v>0.35999999999999976</c:v>
                </c:pt>
                <c:pt idx="31" formatCode="0.00">
                  <c:v>0.32399999999999979</c:v>
                </c:pt>
                <c:pt idx="32" formatCode="0.00">
                  <c:v>0.28799999999999981</c:v>
                </c:pt>
                <c:pt idx="33" formatCode="0.00">
                  <c:v>0.25199999999999984</c:v>
                </c:pt>
                <c:pt idx="34" formatCode="0.00">
                  <c:v>0.21599999999999986</c:v>
                </c:pt>
                <c:pt idx="35" formatCode="0.00">
                  <c:v>0.17999999999999988</c:v>
                </c:pt>
                <c:pt idx="36" formatCode="0.00">
                  <c:v>0.14399999999999991</c:v>
                </c:pt>
                <c:pt idx="37" formatCode="0.00">
                  <c:v>0.10799999999999993</c:v>
                </c:pt>
                <c:pt idx="38" formatCode="0.00">
                  <c:v>7.1999999999999953E-2</c:v>
                </c:pt>
                <c:pt idx="39" formatCode="0.00">
                  <c:v>3.599999999999997E-2</c:v>
                </c:pt>
                <c:pt idx="40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E-4B8F-8C83-DB8FCC46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36960"/>
        <c:axId val="1214937376"/>
      </c:scatterChart>
      <c:valAx>
        <c:axId val="12149369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7376"/>
        <c:crosses val="autoZero"/>
        <c:crossBetween val="midCat"/>
      </c:valAx>
      <c:valAx>
        <c:axId val="1214937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Test_logic_data!$B$4:$B$44</c:f>
              <c:numCache>
                <c:formatCode>0.000</c:formatCode>
                <c:ptCount val="41"/>
                <c:pt idx="0">
                  <c:v>1</c:v>
                </c:pt>
                <c:pt idx="1">
                  <c:v>0.99333333333333329</c:v>
                </c:pt>
                <c:pt idx="2">
                  <c:v>0.98666666666666658</c:v>
                </c:pt>
                <c:pt idx="3">
                  <c:v>0.97999999999999987</c:v>
                </c:pt>
                <c:pt idx="4">
                  <c:v>0.97333333333333316</c:v>
                </c:pt>
                <c:pt idx="5">
                  <c:v>0.96666666666666645</c:v>
                </c:pt>
                <c:pt idx="6">
                  <c:v>0.95999999999999974</c:v>
                </c:pt>
                <c:pt idx="7">
                  <c:v>0.95333333333333303</c:v>
                </c:pt>
                <c:pt idx="8">
                  <c:v>0.94666666666666632</c:v>
                </c:pt>
                <c:pt idx="9">
                  <c:v>0.93999999999999961</c:v>
                </c:pt>
                <c:pt idx="10">
                  <c:v>0.9333333333333329</c:v>
                </c:pt>
                <c:pt idx="11">
                  <c:v>0.92666666666666619</c:v>
                </c:pt>
                <c:pt idx="12">
                  <c:v>0.91999999999999948</c:v>
                </c:pt>
                <c:pt idx="13">
                  <c:v>0.91333333333333278</c:v>
                </c:pt>
                <c:pt idx="14">
                  <c:v>0.90666666666666607</c:v>
                </c:pt>
                <c:pt idx="15">
                  <c:v>0.9</c:v>
                </c:pt>
                <c:pt idx="16" formatCode="0.00">
                  <c:v>0.86399999999999999</c:v>
                </c:pt>
                <c:pt idx="17" formatCode="0.00">
                  <c:v>0.82799999999999996</c:v>
                </c:pt>
                <c:pt idx="18" formatCode="0.00">
                  <c:v>0.79199999999999993</c:v>
                </c:pt>
                <c:pt idx="19" formatCode="0.00">
                  <c:v>0.75599999999999989</c:v>
                </c:pt>
                <c:pt idx="20" formatCode="0.00">
                  <c:v>0.71999999999999986</c:v>
                </c:pt>
                <c:pt idx="21" formatCode="0.00">
                  <c:v>0.68399999999999983</c:v>
                </c:pt>
                <c:pt idx="22" formatCode="0.00">
                  <c:v>0.6479999999999998</c:v>
                </c:pt>
                <c:pt idx="23" formatCode="0.00">
                  <c:v>0.61199999999999977</c:v>
                </c:pt>
                <c:pt idx="24" formatCode="0.00">
                  <c:v>0.57599999999999973</c:v>
                </c:pt>
                <c:pt idx="25" formatCode="0.00">
                  <c:v>0.5399999999999997</c:v>
                </c:pt>
                <c:pt idx="26" formatCode="0.00">
                  <c:v>0.50399999999999967</c:v>
                </c:pt>
                <c:pt idx="27" formatCode="0.00">
                  <c:v>0.46799999999999969</c:v>
                </c:pt>
                <c:pt idx="28" formatCode="0.00">
                  <c:v>0.43199999999999972</c:v>
                </c:pt>
                <c:pt idx="29" formatCode="0.00">
                  <c:v>0.39599999999999974</c:v>
                </c:pt>
                <c:pt idx="30" formatCode="0.00">
                  <c:v>0.35999999999999976</c:v>
                </c:pt>
                <c:pt idx="31" formatCode="0.00">
                  <c:v>0.32399999999999979</c:v>
                </c:pt>
                <c:pt idx="32" formatCode="0.00">
                  <c:v>0.28799999999999981</c:v>
                </c:pt>
                <c:pt idx="33" formatCode="0.00">
                  <c:v>0.25199999999999984</c:v>
                </c:pt>
                <c:pt idx="34" formatCode="0.00">
                  <c:v>0.21599999999999986</c:v>
                </c:pt>
                <c:pt idx="35" formatCode="0.00">
                  <c:v>0.17999999999999988</c:v>
                </c:pt>
                <c:pt idx="36" formatCode="0.00">
                  <c:v>0.14399999999999991</c:v>
                </c:pt>
                <c:pt idx="37" formatCode="0.00">
                  <c:v>0.10799999999999993</c:v>
                </c:pt>
                <c:pt idx="38" formatCode="0.00">
                  <c:v>7.1999999999999953E-2</c:v>
                </c:pt>
                <c:pt idx="39" formatCode="0.00">
                  <c:v>3.599999999999997E-2</c:v>
                </c:pt>
                <c:pt idx="40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6-4A33-ABB3-85C571F8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36960"/>
        <c:axId val="1214937376"/>
      </c:scatterChart>
      <c:valAx>
        <c:axId val="12149369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7376"/>
        <c:crosses val="autoZero"/>
        <c:crossBetween val="midCat"/>
      </c:valAx>
      <c:valAx>
        <c:axId val="1214937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Antigua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Test_logic_data!$C$4:$C$44</c:f>
              <c:numCache>
                <c:formatCode>0.0%</c:formatCode>
                <c:ptCount val="41"/>
                <c:pt idx="0">
                  <c:v>5.9025869613889401E-4</c:v>
                </c:pt>
                <c:pt idx="1">
                  <c:v>1.0258289063931123E-2</c:v>
                </c:pt>
                <c:pt idx="2">
                  <c:v>1.4878589892328672E-2</c:v>
                </c:pt>
                <c:pt idx="3">
                  <c:v>1.434939244061794E-2</c:v>
                </c:pt>
                <c:pt idx="4">
                  <c:v>1.4206916203618896E-2</c:v>
                </c:pt>
                <c:pt idx="5">
                  <c:v>1.5082127373755878E-2</c:v>
                </c:pt>
                <c:pt idx="6">
                  <c:v>2.065905436486129E-2</c:v>
                </c:pt>
                <c:pt idx="7">
                  <c:v>1.2354725122631333E-2</c:v>
                </c:pt>
                <c:pt idx="8">
                  <c:v>1.3799841240764487E-2</c:v>
                </c:pt>
                <c:pt idx="9">
                  <c:v>1.0176874071360241E-2</c:v>
                </c:pt>
                <c:pt idx="10">
                  <c:v>1.9661720705867986E-2</c:v>
                </c:pt>
                <c:pt idx="11">
                  <c:v>3.8753536463739795E-2</c:v>
                </c:pt>
                <c:pt idx="12">
                  <c:v>6.5701899004701719E-2</c:v>
                </c:pt>
                <c:pt idx="13">
                  <c:v>7.4922146913354096E-2</c:v>
                </c:pt>
                <c:pt idx="14">
                  <c:v>7.6265494290773644E-2</c:v>
                </c:pt>
                <c:pt idx="15">
                  <c:v>6.1305489405874089E-2</c:v>
                </c:pt>
                <c:pt idx="16">
                  <c:v>5.3062221408072298E-2</c:v>
                </c:pt>
                <c:pt idx="17">
                  <c:v>4.8787934298100993E-2</c:v>
                </c:pt>
                <c:pt idx="18">
                  <c:v>4.1847306181433314E-2</c:v>
                </c:pt>
                <c:pt idx="19">
                  <c:v>3.6799576642038631E-2</c:v>
                </c:pt>
                <c:pt idx="20">
                  <c:v>4.48189534102705E-2</c:v>
                </c:pt>
                <c:pt idx="21">
                  <c:v>6.643463393783966E-2</c:v>
                </c:pt>
                <c:pt idx="22">
                  <c:v>5.8211719688180577E-2</c:v>
                </c:pt>
                <c:pt idx="23">
                  <c:v>4.0605727544727362E-2</c:v>
                </c:pt>
                <c:pt idx="24">
                  <c:v>2.4811218985976269E-2</c:v>
                </c:pt>
                <c:pt idx="25">
                  <c:v>2.0496224379719527E-2</c:v>
                </c:pt>
                <c:pt idx="26">
                  <c:v>1.7992713358164904E-2</c:v>
                </c:pt>
                <c:pt idx="27">
                  <c:v>2.0536931876004968E-2</c:v>
                </c:pt>
                <c:pt idx="28">
                  <c:v>1.3881256233335368E-2</c:v>
                </c:pt>
                <c:pt idx="29">
                  <c:v>1.4858236144185952E-2</c:v>
                </c:pt>
                <c:pt idx="30">
                  <c:v>1.0237935315788402E-2</c:v>
                </c:pt>
                <c:pt idx="31">
                  <c:v>8.8945879383688503E-3</c:v>
                </c:pt>
                <c:pt idx="32">
                  <c:v>4.6203008283975493E-3</c:v>
                </c:pt>
                <c:pt idx="33">
                  <c:v>3.3380146954061591E-3</c:v>
                </c:pt>
                <c:pt idx="34">
                  <c:v>2.747755999267265E-3</c:v>
                </c:pt>
                <c:pt idx="35">
                  <c:v>1.8318373328448433E-3</c:v>
                </c:pt>
                <c:pt idx="36">
                  <c:v>1.0787486515641855E-3</c:v>
                </c:pt>
                <c:pt idx="37">
                  <c:v>4.2742871099713014E-4</c:v>
                </c:pt>
                <c:pt idx="38">
                  <c:v>1.8318373328448433E-4</c:v>
                </c:pt>
                <c:pt idx="39">
                  <c:v>3.2565997028352774E-4</c:v>
                </c:pt>
                <c:pt idx="40">
                  <c:v>2.0353748142720482E-4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E-4F29-A11B-889145ED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41280"/>
        <c:axId val="1823063744"/>
      </c:scatterChart>
      <c:valAx>
        <c:axId val="18230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3744"/>
        <c:crosses val="autoZero"/>
        <c:crossBetween val="midCat"/>
      </c:valAx>
      <c:valAx>
        <c:axId val="1823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'Survival&amp;stock_data'!$F$23</c:f>
              <c:strCache>
                <c:ptCount val="1"/>
                <c:pt idx="0">
                  <c:v>Estimated
survival rate
for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'Survival&amp;stock_data'!$E$24:$E$55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'Survival&amp;stock_data'!$F$24:$F$55</c:f>
              <c:numCache>
                <c:formatCode>General</c:formatCode>
                <c:ptCount val="32"/>
                <c:pt idx="0">
                  <c:v>1</c:v>
                </c:pt>
                <c:pt idx="1">
                  <c:v>0.997</c:v>
                </c:pt>
                <c:pt idx="2">
                  <c:v>0.99399999999999999</c:v>
                </c:pt>
                <c:pt idx="3">
                  <c:v>0.99099999999999999</c:v>
                </c:pt>
                <c:pt idx="4">
                  <c:v>0.98399999999999999</c:v>
                </c:pt>
                <c:pt idx="5">
                  <c:v>0.97399999999999998</c:v>
                </c:pt>
                <c:pt idx="6">
                  <c:v>0.96099999999999997</c:v>
                </c:pt>
                <c:pt idx="7">
                  <c:v>0.94199999999999995</c:v>
                </c:pt>
                <c:pt idx="8">
                  <c:v>0.92</c:v>
                </c:pt>
                <c:pt idx="9">
                  <c:v>0.89300000000000002</c:v>
                </c:pt>
                <c:pt idx="10">
                  <c:v>0.86199999999999999</c:v>
                </c:pt>
                <c:pt idx="11">
                  <c:v>0.82599999999999996</c:v>
                </c:pt>
                <c:pt idx="12">
                  <c:v>0.78800000000000003</c:v>
                </c:pt>
                <c:pt idx="13">
                  <c:v>0.71799999999999997</c:v>
                </c:pt>
                <c:pt idx="14">
                  <c:v>0.61299999999999999</c:v>
                </c:pt>
                <c:pt idx="15">
                  <c:v>0.51</c:v>
                </c:pt>
                <c:pt idx="16">
                  <c:v>0.41499999999999998</c:v>
                </c:pt>
                <c:pt idx="17">
                  <c:v>0.33200000000000002</c:v>
                </c:pt>
                <c:pt idx="18">
                  <c:v>0.26100000000000001</c:v>
                </c:pt>
                <c:pt idx="19">
                  <c:v>0.20300000000000001</c:v>
                </c:pt>
                <c:pt idx="20">
                  <c:v>0.157</c:v>
                </c:pt>
                <c:pt idx="21">
                  <c:v>0.12</c:v>
                </c:pt>
                <c:pt idx="22">
                  <c:v>9.1999999999999998E-2</c:v>
                </c:pt>
                <c:pt idx="23">
                  <c:v>7.0000000000000007E-2</c:v>
                </c:pt>
                <c:pt idx="24">
                  <c:v>5.2999999999999999E-2</c:v>
                </c:pt>
                <c:pt idx="25">
                  <c:v>0.04</c:v>
                </c:pt>
                <c:pt idx="26">
                  <c:v>0.03</c:v>
                </c:pt>
                <c:pt idx="27">
                  <c:v>2.3E-2</c:v>
                </c:pt>
                <c:pt idx="28">
                  <c:v>1.2999999999999999E-2</c:v>
                </c:pt>
                <c:pt idx="29">
                  <c:v>0.01</c:v>
                </c:pt>
                <c:pt idx="30">
                  <c:v>7.0000000000000001E-3</c:v>
                </c:pt>
                <c:pt idx="31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0-4E9B-ADBD-743153C9ABD7}"/>
            </c:ext>
          </c:extLst>
        </c:ser>
        <c:ser>
          <c:idx val="1"/>
          <c:order val="1"/>
          <c:tx>
            <c:strRef>
              <c:f>'Survival&amp;stock_data'!$G$23</c:f>
              <c:strCache>
                <c:ptCount val="1"/>
                <c:pt idx="0">
                  <c:v>Estimated
survival rate
for light trucks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'Survival&amp;stock_data'!$E$24:$E$55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'Survival&amp;stock_data'!$G$24:$G$55</c:f>
              <c:numCache>
                <c:formatCode>General</c:formatCode>
                <c:ptCount val="32"/>
                <c:pt idx="0">
                  <c:v>1</c:v>
                </c:pt>
                <c:pt idx="1">
                  <c:v>0.99099999999999999</c:v>
                </c:pt>
                <c:pt idx="2">
                  <c:v>0.98199999999999998</c:v>
                </c:pt>
                <c:pt idx="3">
                  <c:v>0.97299999999999998</c:v>
                </c:pt>
                <c:pt idx="4">
                  <c:v>0.96</c:v>
                </c:pt>
                <c:pt idx="5">
                  <c:v>0.94099999999999995</c:v>
                </c:pt>
                <c:pt idx="6">
                  <c:v>0.91900000000000004</c:v>
                </c:pt>
                <c:pt idx="7">
                  <c:v>0.89100000000000001</c:v>
                </c:pt>
                <c:pt idx="8">
                  <c:v>0.85899999999999999</c:v>
                </c:pt>
                <c:pt idx="9">
                  <c:v>0.82299999999999995</c:v>
                </c:pt>
                <c:pt idx="10">
                  <c:v>0.78400000000000003</c:v>
                </c:pt>
                <c:pt idx="11">
                  <c:v>0.74099999999999999</c:v>
                </c:pt>
                <c:pt idx="12">
                  <c:v>0.69699999999999995</c:v>
                </c:pt>
                <c:pt idx="13">
                  <c:v>0.65100000000000002</c:v>
                </c:pt>
                <c:pt idx="14">
                  <c:v>0.60499999999999998</c:v>
                </c:pt>
                <c:pt idx="15">
                  <c:v>0.55300000000000005</c:v>
                </c:pt>
                <c:pt idx="16">
                  <c:v>0.502</c:v>
                </c:pt>
                <c:pt idx="17">
                  <c:v>0.45300000000000001</c:v>
                </c:pt>
                <c:pt idx="18">
                  <c:v>0.40699999999999997</c:v>
                </c:pt>
                <c:pt idx="19">
                  <c:v>0.36399999999999999</c:v>
                </c:pt>
                <c:pt idx="20">
                  <c:v>0.32400000000000001</c:v>
                </c:pt>
                <c:pt idx="21">
                  <c:v>0.28799999999999998</c:v>
                </c:pt>
                <c:pt idx="22">
                  <c:v>0.255</c:v>
                </c:pt>
                <c:pt idx="23">
                  <c:v>0.22500000000000001</c:v>
                </c:pt>
                <c:pt idx="24">
                  <c:v>0.19800000000000001</c:v>
                </c:pt>
                <c:pt idx="25">
                  <c:v>0.17399999999999999</c:v>
                </c:pt>
                <c:pt idx="26">
                  <c:v>0.153</c:v>
                </c:pt>
                <c:pt idx="27">
                  <c:v>0.13300000000000001</c:v>
                </c:pt>
                <c:pt idx="28">
                  <c:v>0.11700000000000001</c:v>
                </c:pt>
                <c:pt idx="29">
                  <c:v>0.10199999999999999</c:v>
                </c:pt>
                <c:pt idx="30">
                  <c:v>8.8999999999999996E-2</c:v>
                </c:pt>
                <c:pt idx="31">
                  <c:v>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0-4E9B-ADBD-743153C9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64784"/>
        <c:axId val="1051064368"/>
      </c:scatterChart>
      <c:valAx>
        <c:axId val="10510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age</a:t>
                </a:r>
              </a:p>
              <a:p>
                <a:pPr>
                  <a:defRPr/>
                </a:pPr>
                <a:r>
                  <a:rPr lang="en-US"/>
                  <a:t>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64368"/>
        <c:crosses val="autoZero"/>
        <c:crossBetween val="midCat"/>
      </c:valAx>
      <c:valAx>
        <c:axId val="1051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Test_logic_data!$A$4:$A$44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Test_logic_data!$B$4:$B$44</c:f>
              <c:numCache>
                <c:formatCode>0.000</c:formatCode>
                <c:ptCount val="41"/>
                <c:pt idx="0">
                  <c:v>1</c:v>
                </c:pt>
                <c:pt idx="1">
                  <c:v>0.99333333333333329</c:v>
                </c:pt>
                <c:pt idx="2">
                  <c:v>0.98666666666666658</c:v>
                </c:pt>
                <c:pt idx="3">
                  <c:v>0.97999999999999987</c:v>
                </c:pt>
                <c:pt idx="4">
                  <c:v>0.97333333333333316</c:v>
                </c:pt>
                <c:pt idx="5">
                  <c:v>0.96666666666666645</c:v>
                </c:pt>
                <c:pt idx="6">
                  <c:v>0.95999999999999974</c:v>
                </c:pt>
                <c:pt idx="7">
                  <c:v>0.95333333333333303</c:v>
                </c:pt>
                <c:pt idx="8">
                  <c:v>0.94666666666666632</c:v>
                </c:pt>
                <c:pt idx="9">
                  <c:v>0.93999999999999961</c:v>
                </c:pt>
                <c:pt idx="10">
                  <c:v>0.9333333333333329</c:v>
                </c:pt>
                <c:pt idx="11">
                  <c:v>0.92666666666666619</c:v>
                </c:pt>
                <c:pt idx="12">
                  <c:v>0.91999999999999948</c:v>
                </c:pt>
                <c:pt idx="13">
                  <c:v>0.91333333333333278</c:v>
                </c:pt>
                <c:pt idx="14">
                  <c:v>0.90666666666666607</c:v>
                </c:pt>
                <c:pt idx="15">
                  <c:v>0.9</c:v>
                </c:pt>
                <c:pt idx="16" formatCode="0.00">
                  <c:v>0.86399999999999999</c:v>
                </c:pt>
                <c:pt idx="17" formatCode="0.00">
                  <c:v>0.82799999999999996</c:v>
                </c:pt>
                <c:pt idx="18" formatCode="0.00">
                  <c:v>0.79199999999999993</c:v>
                </c:pt>
                <c:pt idx="19" formatCode="0.00">
                  <c:v>0.75599999999999989</c:v>
                </c:pt>
                <c:pt idx="20" formatCode="0.00">
                  <c:v>0.71999999999999986</c:v>
                </c:pt>
                <c:pt idx="21" formatCode="0.00">
                  <c:v>0.68399999999999983</c:v>
                </c:pt>
                <c:pt idx="22" formatCode="0.00">
                  <c:v>0.6479999999999998</c:v>
                </c:pt>
                <c:pt idx="23" formatCode="0.00">
                  <c:v>0.61199999999999977</c:v>
                </c:pt>
                <c:pt idx="24" formatCode="0.00">
                  <c:v>0.57599999999999973</c:v>
                </c:pt>
                <c:pt idx="25" formatCode="0.00">
                  <c:v>0.5399999999999997</c:v>
                </c:pt>
                <c:pt idx="26" formatCode="0.00">
                  <c:v>0.50399999999999967</c:v>
                </c:pt>
                <c:pt idx="27" formatCode="0.00">
                  <c:v>0.46799999999999969</c:v>
                </c:pt>
                <c:pt idx="28" formatCode="0.00">
                  <c:v>0.43199999999999972</c:v>
                </c:pt>
                <c:pt idx="29" formatCode="0.00">
                  <c:v>0.39599999999999974</c:v>
                </c:pt>
                <c:pt idx="30" formatCode="0.00">
                  <c:v>0.35999999999999976</c:v>
                </c:pt>
                <c:pt idx="31" formatCode="0.00">
                  <c:v>0.32399999999999979</c:v>
                </c:pt>
                <c:pt idx="32" formatCode="0.00">
                  <c:v>0.28799999999999981</c:v>
                </c:pt>
                <c:pt idx="33" formatCode="0.00">
                  <c:v>0.25199999999999984</c:v>
                </c:pt>
                <c:pt idx="34" formatCode="0.00">
                  <c:v>0.21599999999999986</c:v>
                </c:pt>
                <c:pt idx="35" formatCode="0.00">
                  <c:v>0.17999999999999988</c:v>
                </c:pt>
                <c:pt idx="36" formatCode="0.00">
                  <c:v>0.14399999999999991</c:v>
                </c:pt>
                <c:pt idx="37" formatCode="0.00">
                  <c:v>0.10799999999999993</c:v>
                </c:pt>
                <c:pt idx="38" formatCode="0.00">
                  <c:v>7.1999999999999953E-2</c:v>
                </c:pt>
                <c:pt idx="39" formatCode="0.00">
                  <c:v>3.599999999999997E-2</c:v>
                </c:pt>
                <c:pt idx="40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7-47AB-A208-24872F63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36960"/>
        <c:axId val="1214937376"/>
      </c:scatterChart>
      <c:valAx>
        <c:axId val="12149369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7376"/>
        <c:crosses val="autoZero"/>
        <c:crossBetween val="midCat"/>
      </c:valAx>
      <c:valAx>
        <c:axId val="1214937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18</xdr:row>
      <xdr:rowOff>82550</xdr:rowOff>
    </xdr:from>
    <xdr:to>
      <xdr:col>17</xdr:col>
      <xdr:colOff>57150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2865A-1060-441C-83A5-A89161E6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360362</xdr:colOff>
      <xdr:row>7</xdr:row>
      <xdr:rowOff>19050</xdr:rowOff>
    </xdr:from>
    <xdr:to>
      <xdr:col>18</xdr:col>
      <xdr:colOff>133350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70002-84C8-40B1-A515-4E7D1955D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1588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4F426-2132-41F0-9219-6E0AA2BF5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</xdr:row>
      <xdr:rowOff>0</xdr:rowOff>
    </xdr:from>
    <xdr:to>
      <xdr:col>22</xdr:col>
      <xdr:colOff>542925</xdr:colOff>
      <xdr:row>16</xdr:row>
      <xdr:rowOff>130175</xdr:rowOff>
    </xdr:to>
    <xdr:pic>
      <xdr:nvPicPr>
        <xdr:cNvPr id="3" name="Picture 2" descr="U.S. household vehicle age distribution">
          <a:extLst>
            <a:ext uri="{FF2B5EF4-FFF2-40B4-BE49-F238E27FC236}">
              <a16:creationId xmlns:a16="http://schemas.microsoft.com/office/drawing/2014/main" id="{659ADB6F-660B-491C-A999-7FE3362B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74650"/>
          <a:ext cx="54197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68BFC-449D-420E-AC61-67B323117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534987</xdr:colOff>
      <xdr:row>33</xdr:row>
      <xdr:rowOff>161925</xdr:rowOff>
    </xdr:from>
    <xdr:to>
      <xdr:col>17</xdr:col>
      <xdr:colOff>41275</xdr:colOff>
      <xdr:row>51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E4D8E9-751B-4D05-9B5F-46DFC17BE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17</xdr:col>
      <xdr:colOff>1588</xdr:colOff>
      <xdr:row>69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010B07-6C49-468F-B08A-3DA008337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ert Brecha" id="{A0A46D3C-9FBC-4D0E-9D11-426ECCB8EA64}" userId="3a2d9f5793fff24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05-03T11:40:16.03" personId="{A0A46D3C-9FBC-4D0E-9D11-426ECCB8EA64}" id="{7773BA15-A53B-4389-8775-602D860217AF}">
    <text>Set such that the sales are evenly divided over six vintages; this could be a variable that could be easily set, i.e. 10 vintages, 8 vintages,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ia.gov/todayinenergy/detail.php?id=36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410C-27C2-49D9-8BA6-9448BEBE0EC0}">
  <dimension ref="A1:AH56"/>
  <sheetViews>
    <sheetView topLeftCell="A2" workbookViewId="0">
      <selection activeCell="C4" sqref="C4:C44"/>
    </sheetView>
  </sheetViews>
  <sheetFormatPr defaultRowHeight="14.75"/>
  <cols>
    <col min="4" max="4" width="10.1328125" customWidth="1"/>
    <col min="5" max="5" width="10.31640625" customWidth="1"/>
    <col min="6" max="6" width="11.1328125" customWidth="1"/>
    <col min="7" max="7" width="10.1796875" customWidth="1"/>
    <col min="8" max="8" width="9.6796875" customWidth="1"/>
    <col min="9" max="9" width="10.5" customWidth="1"/>
    <col min="10" max="10" width="10.2265625" customWidth="1"/>
    <col min="11" max="12" width="10.5" customWidth="1"/>
    <col min="13" max="13" width="10.08984375" customWidth="1"/>
    <col min="14" max="14" width="9.86328125" customWidth="1"/>
    <col min="15" max="15" width="10.5" customWidth="1"/>
    <col min="16" max="16" width="10.1328125" customWidth="1"/>
    <col min="17" max="17" width="9.7265625" customWidth="1"/>
    <col min="18" max="18" width="10.5" customWidth="1"/>
    <col min="19" max="19" width="10.2265625" customWidth="1"/>
    <col min="20" max="20" width="9.76953125" customWidth="1"/>
    <col min="21" max="21" width="10.54296875" customWidth="1"/>
    <col min="22" max="22" width="10.1328125" customWidth="1"/>
    <col min="23" max="23" width="9.58984375" customWidth="1"/>
    <col min="24" max="24" width="10.453125" customWidth="1"/>
    <col min="25" max="25" width="10.31640625" customWidth="1"/>
    <col min="26" max="26" width="9.1796875" customWidth="1"/>
    <col min="27" max="27" width="10.453125" customWidth="1"/>
    <col min="28" max="28" width="10.08984375" customWidth="1"/>
    <col min="29" max="29" width="9.1796875" customWidth="1"/>
    <col min="30" max="30" width="10.453125" customWidth="1"/>
    <col min="31" max="31" width="10.1796875" customWidth="1"/>
    <col min="32" max="32" width="9.1328125" customWidth="1"/>
    <col min="33" max="33" width="10.453125" customWidth="1"/>
    <col min="34" max="34" width="10.2265625" customWidth="1"/>
  </cols>
  <sheetData>
    <row r="1" spans="1:34" s="3" customFormat="1">
      <c r="A1" s="3" t="s">
        <v>0</v>
      </c>
      <c r="I1" s="3" t="s">
        <v>3</v>
      </c>
    </row>
    <row r="2" spans="1:34" s="1" customFormat="1" ht="48.75" customHeight="1">
      <c r="A2" s="6" t="s">
        <v>1</v>
      </c>
      <c r="B2" s="8" t="s">
        <v>2</v>
      </c>
      <c r="C2" s="8"/>
      <c r="D2" s="11" t="s">
        <v>36</v>
      </c>
      <c r="E2" s="1" t="s">
        <v>37</v>
      </c>
      <c r="F2" s="1" t="s">
        <v>38</v>
      </c>
      <c r="G2" s="1" t="s">
        <v>6</v>
      </c>
      <c r="H2" s="1" t="s">
        <v>4</v>
      </c>
      <c r="I2" s="1" t="s">
        <v>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</row>
    <row r="3" spans="1:34" s="1" customFormat="1" ht="15.75" customHeight="1">
      <c r="A3" s="6"/>
      <c r="B3" s="8" t="s">
        <v>39</v>
      </c>
      <c r="C3" s="8"/>
      <c r="D3" s="1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2</v>
      </c>
      <c r="K3" s="1">
        <v>2</v>
      </c>
      <c r="L3" s="1">
        <v>2</v>
      </c>
      <c r="M3" s="1">
        <v>3</v>
      </c>
      <c r="N3" s="1">
        <v>3</v>
      </c>
      <c r="O3" s="1">
        <v>3</v>
      </c>
      <c r="P3" s="1">
        <v>4</v>
      </c>
      <c r="Q3" s="1">
        <v>4</v>
      </c>
      <c r="R3" s="1">
        <v>4</v>
      </c>
      <c r="S3" s="1">
        <v>5</v>
      </c>
      <c r="T3" s="1">
        <v>5</v>
      </c>
      <c r="U3" s="1">
        <v>5</v>
      </c>
      <c r="V3" s="1">
        <v>6</v>
      </c>
      <c r="W3" s="1">
        <v>6</v>
      </c>
      <c r="X3" s="1">
        <v>6</v>
      </c>
      <c r="Y3" s="1">
        <v>7</v>
      </c>
      <c r="Z3" s="1">
        <v>7</v>
      </c>
      <c r="AA3" s="1">
        <v>7</v>
      </c>
      <c r="AB3" s="1">
        <v>8</v>
      </c>
      <c r="AC3" s="1">
        <v>8</v>
      </c>
      <c r="AD3" s="1">
        <v>8</v>
      </c>
      <c r="AE3" s="1">
        <v>9</v>
      </c>
      <c r="AF3" s="1">
        <v>9</v>
      </c>
      <c r="AG3" s="1">
        <v>9</v>
      </c>
      <c r="AH3" s="1">
        <v>10</v>
      </c>
    </row>
    <row r="4" spans="1:34">
      <c r="A4" s="7">
        <v>0</v>
      </c>
      <c r="B4" s="9">
        <v>1</v>
      </c>
      <c r="C4" s="14">
        <f>D4/$D$46</f>
        <v>5.9025869613889401E-4</v>
      </c>
      <c r="D4" s="12">
        <v>29</v>
      </c>
      <c r="E4">
        <f t="shared" ref="E4:E44" si="0">ROUND(D4-$B4*D4,0)</f>
        <v>0</v>
      </c>
      <c r="F4">
        <f>ROUND(E$46/6,0)</f>
        <v>1778</v>
      </c>
      <c r="G4">
        <f>F4</f>
        <v>1778</v>
      </c>
      <c r="H4">
        <f>ROUND(G4-$B4*G4,0)</f>
        <v>0</v>
      </c>
      <c r="I4">
        <f>ROUND(H$46/6,0)</f>
        <v>1303</v>
      </c>
      <c r="J4">
        <f>I4</f>
        <v>1303</v>
      </c>
      <c r="K4">
        <f>ROUND(J4-$B4*J4,0)</f>
        <v>0</v>
      </c>
      <c r="L4">
        <f>ROUND(K$46/6,0)</f>
        <v>1037</v>
      </c>
      <c r="M4">
        <f>L4</f>
        <v>1037</v>
      </c>
      <c r="N4">
        <f>ROUND(M4-$B4*M4,0)</f>
        <v>0</v>
      </c>
      <c r="O4">
        <f>ROUND(N$46/6,0)</f>
        <v>877</v>
      </c>
      <c r="P4">
        <f>O4</f>
        <v>877</v>
      </c>
      <c r="Q4">
        <f>ROUND(P4-$B4*P4,0)</f>
        <v>0</v>
      </c>
      <c r="R4">
        <f>ROUND(Q$46/6,0)</f>
        <v>778</v>
      </c>
      <c r="S4">
        <f>R4</f>
        <v>778</v>
      </c>
      <c r="T4">
        <f>ROUND(S4-$B4*S4,0)</f>
        <v>0</v>
      </c>
      <c r="U4">
        <f>ROUND(T$46/6,0)</f>
        <v>711</v>
      </c>
      <c r="V4">
        <f>U4</f>
        <v>711</v>
      </c>
      <c r="W4">
        <f>ROUND(V4-$B4*V4,0)</f>
        <v>0</v>
      </c>
      <c r="X4">
        <f>ROUND(W$46/6,0)</f>
        <v>660</v>
      </c>
      <c r="Y4">
        <f>X4</f>
        <v>660</v>
      </c>
      <c r="Z4">
        <f>ROUND(Y4-$B4*Y4,0)</f>
        <v>0</v>
      </c>
      <c r="AA4">
        <f>ROUND(Z$46/6,0)</f>
        <v>621</v>
      </c>
      <c r="AB4">
        <f>AA4</f>
        <v>621</v>
      </c>
      <c r="AC4">
        <f>ROUND(AB4-$B4*AB4,0)</f>
        <v>0</v>
      </c>
      <c r="AD4">
        <f>ROUND(AC$46/6,0)</f>
        <v>590</v>
      </c>
      <c r="AE4">
        <f>AD4</f>
        <v>590</v>
      </c>
      <c r="AF4">
        <f>ROUND(AE4-$B4*AE4,0)</f>
        <v>0</v>
      </c>
      <c r="AG4">
        <f>ROUND(AF$46/6,0)</f>
        <v>569</v>
      </c>
      <c r="AH4">
        <f>AG4</f>
        <v>569</v>
      </c>
    </row>
    <row r="5" spans="1:34">
      <c r="A5" s="7">
        <v>1</v>
      </c>
      <c r="B5" s="9">
        <f>B4-(B$4-B$19)/15</f>
        <v>0.99333333333333329</v>
      </c>
      <c r="C5" s="14">
        <f t="shared" ref="C5:C44" si="1">D5/$D$46</f>
        <v>1.0258289063931123E-2</v>
      </c>
      <c r="D5" s="12">
        <v>504</v>
      </c>
      <c r="E5">
        <f t="shared" si="0"/>
        <v>3</v>
      </c>
      <c r="F5">
        <f t="shared" ref="F5:F9" si="2">ROUND(E$46/6,0)</f>
        <v>1778</v>
      </c>
      <c r="G5">
        <f t="shared" ref="G5:G44" si="3">F5+(D4-E4)</f>
        <v>1807</v>
      </c>
      <c r="H5">
        <f t="shared" ref="H5:H44" si="4">ROUND(G5-$B5*G5,0)</f>
        <v>12</v>
      </c>
      <c r="I5">
        <f t="shared" ref="I5:I9" si="5">ROUND(H$46/6,0)</f>
        <v>1303</v>
      </c>
      <c r="J5">
        <f>I5+(G4-H4)</f>
        <v>3081</v>
      </c>
      <c r="K5">
        <f t="shared" ref="K5:K44" si="6">ROUND(J5-$B5*J5,0)</f>
        <v>21</v>
      </c>
      <c r="L5">
        <f t="shared" ref="L5:L9" si="7">ROUND(K$46/6,0)</f>
        <v>1037</v>
      </c>
      <c r="M5">
        <f>L5+(J4-K4)</f>
        <v>2340</v>
      </c>
      <c r="N5">
        <f t="shared" ref="N5:N44" si="8">ROUND(M5-$B5*M5,0)</f>
        <v>16</v>
      </c>
      <c r="O5">
        <f t="shared" ref="O5:O9" si="9">ROUND(N$46/6,0)</f>
        <v>877</v>
      </c>
      <c r="P5">
        <f>O5+(M4-N4)</f>
        <v>1914</v>
      </c>
      <c r="Q5">
        <f t="shared" ref="Q5:Q44" si="10">ROUND(P5-$B5*P5,0)</f>
        <v>13</v>
      </c>
      <c r="R5">
        <f t="shared" ref="R5:R9" si="11">ROUND(Q$46/6,0)</f>
        <v>778</v>
      </c>
      <c r="S5">
        <f>R5+(P4-Q4)</f>
        <v>1655</v>
      </c>
      <c r="T5">
        <f t="shared" ref="T5:T44" si="12">ROUND(S5-$B5*S5,0)</f>
        <v>11</v>
      </c>
      <c r="U5">
        <f t="shared" ref="U5:U9" si="13">ROUND(T$46/6,0)</f>
        <v>711</v>
      </c>
      <c r="V5">
        <f>U5+(S4-T4)</f>
        <v>1489</v>
      </c>
      <c r="W5">
        <f t="shared" ref="W5:W44" si="14">ROUND(V5-$B5*V5,0)</f>
        <v>10</v>
      </c>
      <c r="X5">
        <f t="shared" ref="X5:X9" si="15">ROUND(W$46/6,0)</f>
        <v>660</v>
      </c>
      <c r="Y5">
        <f>X5+(V4-W4)</f>
        <v>1371</v>
      </c>
      <c r="Z5">
        <f t="shared" ref="Z5:Z44" si="16">ROUND(Y5-$B5*Y5,0)</f>
        <v>9</v>
      </c>
      <c r="AA5">
        <f t="shared" ref="AA5:AA9" si="17">ROUND(Z$46/6,0)</f>
        <v>621</v>
      </c>
      <c r="AB5">
        <f>AA5+(Y4-Z4)</f>
        <v>1281</v>
      </c>
      <c r="AC5">
        <f t="shared" ref="AC5:AC44" si="18">ROUND(AB5-$B5*AB5,0)</f>
        <v>9</v>
      </c>
      <c r="AD5">
        <f t="shared" ref="AD5:AD9" si="19">ROUND(AC$46/6,0)</f>
        <v>590</v>
      </c>
      <c r="AE5">
        <f>AD5+(AB4-AC4)</f>
        <v>1211</v>
      </c>
      <c r="AF5">
        <f t="shared" ref="AF5:AF44" si="20">ROUND(AE5-$B5*AE5,0)</f>
        <v>8</v>
      </c>
      <c r="AG5">
        <f t="shared" ref="AG5:AG9" si="21">ROUND(AF$46/6,0)</f>
        <v>569</v>
      </c>
      <c r="AH5">
        <f>AG5+(AE4-AF4)</f>
        <v>1159</v>
      </c>
    </row>
    <row r="6" spans="1:34">
      <c r="A6" s="7">
        <v>2</v>
      </c>
      <c r="B6" s="9">
        <f t="shared" ref="B6:B18" si="22">B5-(B$4-B$19)/15</f>
        <v>0.98666666666666658</v>
      </c>
      <c r="C6" s="14">
        <f t="shared" si="1"/>
        <v>1.4878589892328672E-2</v>
      </c>
      <c r="D6" s="12">
        <v>731</v>
      </c>
      <c r="E6">
        <f t="shared" si="0"/>
        <v>10</v>
      </c>
      <c r="F6">
        <f t="shared" si="2"/>
        <v>1778</v>
      </c>
      <c r="G6">
        <f t="shared" si="3"/>
        <v>2279</v>
      </c>
      <c r="H6">
        <f t="shared" si="4"/>
        <v>30</v>
      </c>
      <c r="I6">
        <f t="shared" si="5"/>
        <v>1303</v>
      </c>
      <c r="J6">
        <f t="shared" ref="J6:J44" si="23">I6+(G5-H5)</f>
        <v>3098</v>
      </c>
      <c r="K6">
        <f t="shared" si="6"/>
        <v>41</v>
      </c>
      <c r="L6">
        <f t="shared" si="7"/>
        <v>1037</v>
      </c>
      <c r="M6">
        <f t="shared" ref="M6:M44" si="24">L6+(J5-K5)</f>
        <v>4097</v>
      </c>
      <c r="N6">
        <f t="shared" si="8"/>
        <v>55</v>
      </c>
      <c r="O6">
        <f t="shared" si="9"/>
        <v>877</v>
      </c>
      <c r="P6">
        <f t="shared" ref="P6:P44" si="25">O6+(M5-N5)</f>
        <v>3201</v>
      </c>
      <c r="Q6">
        <f t="shared" si="10"/>
        <v>43</v>
      </c>
      <c r="R6">
        <f t="shared" si="11"/>
        <v>778</v>
      </c>
      <c r="S6">
        <f t="shared" ref="S6:S44" si="26">R6+(P5-Q5)</f>
        <v>2679</v>
      </c>
      <c r="T6">
        <f t="shared" si="12"/>
        <v>36</v>
      </c>
      <c r="U6">
        <f t="shared" si="13"/>
        <v>711</v>
      </c>
      <c r="V6">
        <f t="shared" ref="V6:V44" si="27">U6+(S5-T5)</f>
        <v>2355</v>
      </c>
      <c r="W6">
        <f t="shared" si="14"/>
        <v>31</v>
      </c>
      <c r="X6">
        <f t="shared" si="15"/>
        <v>660</v>
      </c>
      <c r="Y6">
        <f t="shared" ref="Y6:Y44" si="28">X6+(V5-W5)</f>
        <v>2139</v>
      </c>
      <c r="Z6">
        <f t="shared" si="16"/>
        <v>29</v>
      </c>
      <c r="AA6">
        <f t="shared" si="17"/>
        <v>621</v>
      </c>
      <c r="AB6">
        <f t="shared" ref="AB6:AB44" si="29">AA6+(Y5-Z5)</f>
        <v>1983</v>
      </c>
      <c r="AC6">
        <f t="shared" si="18"/>
        <v>26</v>
      </c>
      <c r="AD6">
        <f t="shared" si="19"/>
        <v>590</v>
      </c>
      <c r="AE6">
        <f t="shared" ref="AE6:AE44" si="30">AD6+(AB5-AC5)</f>
        <v>1862</v>
      </c>
      <c r="AF6">
        <f t="shared" si="20"/>
        <v>25</v>
      </c>
      <c r="AG6">
        <f t="shared" si="21"/>
        <v>569</v>
      </c>
      <c r="AH6">
        <f t="shared" ref="AH6:AH44" si="31">AG6+(AE5-AF5)</f>
        <v>1772</v>
      </c>
    </row>
    <row r="7" spans="1:34">
      <c r="A7" s="7">
        <v>3</v>
      </c>
      <c r="B7" s="9">
        <f t="shared" si="22"/>
        <v>0.97999999999999987</v>
      </c>
      <c r="C7" s="14">
        <f t="shared" si="1"/>
        <v>1.434939244061794E-2</v>
      </c>
      <c r="D7" s="12">
        <v>705</v>
      </c>
      <c r="E7">
        <f t="shared" si="0"/>
        <v>14</v>
      </c>
      <c r="F7">
        <f t="shared" si="2"/>
        <v>1778</v>
      </c>
      <c r="G7">
        <f t="shared" si="3"/>
        <v>2499</v>
      </c>
      <c r="H7">
        <f t="shared" si="4"/>
        <v>50</v>
      </c>
      <c r="I7">
        <f t="shared" si="5"/>
        <v>1303</v>
      </c>
      <c r="J7">
        <f t="shared" si="23"/>
        <v>3552</v>
      </c>
      <c r="K7">
        <f t="shared" si="6"/>
        <v>71</v>
      </c>
      <c r="L7">
        <f t="shared" si="7"/>
        <v>1037</v>
      </c>
      <c r="M7">
        <f t="shared" si="24"/>
        <v>4094</v>
      </c>
      <c r="N7">
        <f t="shared" si="8"/>
        <v>82</v>
      </c>
      <c r="O7">
        <f t="shared" si="9"/>
        <v>877</v>
      </c>
      <c r="P7">
        <f t="shared" si="25"/>
        <v>4919</v>
      </c>
      <c r="Q7">
        <f t="shared" si="10"/>
        <v>98</v>
      </c>
      <c r="R7">
        <f t="shared" si="11"/>
        <v>778</v>
      </c>
      <c r="S7">
        <f t="shared" si="26"/>
        <v>3936</v>
      </c>
      <c r="T7">
        <f t="shared" si="12"/>
        <v>79</v>
      </c>
      <c r="U7">
        <f t="shared" si="13"/>
        <v>711</v>
      </c>
      <c r="V7">
        <f t="shared" si="27"/>
        <v>3354</v>
      </c>
      <c r="W7">
        <f t="shared" si="14"/>
        <v>67</v>
      </c>
      <c r="X7">
        <f t="shared" si="15"/>
        <v>660</v>
      </c>
      <c r="Y7">
        <f t="shared" si="28"/>
        <v>2984</v>
      </c>
      <c r="Z7">
        <f t="shared" si="16"/>
        <v>60</v>
      </c>
      <c r="AA7">
        <f t="shared" si="17"/>
        <v>621</v>
      </c>
      <c r="AB7">
        <f t="shared" si="29"/>
        <v>2731</v>
      </c>
      <c r="AC7">
        <f t="shared" si="18"/>
        <v>55</v>
      </c>
      <c r="AD7">
        <f t="shared" si="19"/>
        <v>590</v>
      </c>
      <c r="AE7">
        <f t="shared" si="30"/>
        <v>2547</v>
      </c>
      <c r="AF7">
        <f t="shared" si="20"/>
        <v>51</v>
      </c>
      <c r="AG7">
        <f t="shared" si="21"/>
        <v>569</v>
      </c>
      <c r="AH7">
        <f t="shared" si="31"/>
        <v>2406</v>
      </c>
    </row>
    <row r="8" spans="1:34">
      <c r="A8" s="7">
        <v>4</v>
      </c>
      <c r="B8" s="9">
        <f t="shared" si="22"/>
        <v>0.97333333333333316</v>
      </c>
      <c r="C8" s="14">
        <f t="shared" si="1"/>
        <v>1.4206916203618896E-2</v>
      </c>
      <c r="D8" s="12">
        <v>698</v>
      </c>
      <c r="E8">
        <f t="shared" si="0"/>
        <v>19</v>
      </c>
      <c r="F8">
        <f t="shared" si="2"/>
        <v>1778</v>
      </c>
      <c r="G8">
        <f t="shared" si="3"/>
        <v>2469</v>
      </c>
      <c r="H8">
        <f t="shared" si="4"/>
        <v>66</v>
      </c>
      <c r="I8">
        <f t="shared" si="5"/>
        <v>1303</v>
      </c>
      <c r="J8">
        <f t="shared" si="23"/>
        <v>3752</v>
      </c>
      <c r="K8">
        <f t="shared" si="6"/>
        <v>100</v>
      </c>
      <c r="L8">
        <f t="shared" si="7"/>
        <v>1037</v>
      </c>
      <c r="M8">
        <f t="shared" si="24"/>
        <v>4518</v>
      </c>
      <c r="N8">
        <f t="shared" si="8"/>
        <v>120</v>
      </c>
      <c r="O8">
        <f t="shared" si="9"/>
        <v>877</v>
      </c>
      <c r="P8">
        <f t="shared" si="25"/>
        <v>4889</v>
      </c>
      <c r="Q8">
        <f t="shared" si="10"/>
        <v>130</v>
      </c>
      <c r="R8">
        <f t="shared" si="11"/>
        <v>778</v>
      </c>
      <c r="S8">
        <f t="shared" si="26"/>
        <v>5599</v>
      </c>
      <c r="T8">
        <f t="shared" si="12"/>
        <v>149</v>
      </c>
      <c r="U8">
        <f t="shared" si="13"/>
        <v>711</v>
      </c>
      <c r="V8">
        <f t="shared" si="27"/>
        <v>4568</v>
      </c>
      <c r="W8">
        <f t="shared" si="14"/>
        <v>122</v>
      </c>
      <c r="X8">
        <f t="shared" si="15"/>
        <v>660</v>
      </c>
      <c r="Y8">
        <f t="shared" si="28"/>
        <v>3947</v>
      </c>
      <c r="Z8">
        <f t="shared" si="16"/>
        <v>105</v>
      </c>
      <c r="AA8">
        <f t="shared" si="17"/>
        <v>621</v>
      </c>
      <c r="AB8">
        <f t="shared" si="29"/>
        <v>3545</v>
      </c>
      <c r="AC8">
        <f t="shared" si="18"/>
        <v>95</v>
      </c>
      <c r="AD8">
        <f t="shared" si="19"/>
        <v>590</v>
      </c>
      <c r="AE8">
        <f t="shared" si="30"/>
        <v>3266</v>
      </c>
      <c r="AF8">
        <f t="shared" si="20"/>
        <v>87</v>
      </c>
      <c r="AG8">
        <f t="shared" si="21"/>
        <v>569</v>
      </c>
      <c r="AH8">
        <f t="shared" si="31"/>
        <v>3065</v>
      </c>
    </row>
    <row r="9" spans="1:34">
      <c r="A9" s="7">
        <v>5</v>
      </c>
      <c r="B9" s="9">
        <f t="shared" si="22"/>
        <v>0.96666666666666645</v>
      </c>
      <c r="C9" s="14">
        <f t="shared" si="1"/>
        <v>1.5082127373755878E-2</v>
      </c>
      <c r="D9" s="12">
        <v>741</v>
      </c>
      <c r="E9">
        <f t="shared" si="0"/>
        <v>25</v>
      </c>
      <c r="F9">
        <f t="shared" si="2"/>
        <v>1778</v>
      </c>
      <c r="G9">
        <f t="shared" si="3"/>
        <v>2457</v>
      </c>
      <c r="H9">
        <f t="shared" si="4"/>
        <v>82</v>
      </c>
      <c r="I9">
        <f t="shared" si="5"/>
        <v>1303</v>
      </c>
      <c r="J9">
        <f t="shared" si="23"/>
        <v>3706</v>
      </c>
      <c r="K9">
        <f t="shared" si="6"/>
        <v>124</v>
      </c>
      <c r="L9">
        <f t="shared" si="7"/>
        <v>1037</v>
      </c>
      <c r="M9">
        <f t="shared" si="24"/>
        <v>4689</v>
      </c>
      <c r="N9">
        <f t="shared" si="8"/>
        <v>156</v>
      </c>
      <c r="O9">
        <f t="shared" si="9"/>
        <v>877</v>
      </c>
      <c r="P9">
        <f t="shared" si="25"/>
        <v>5275</v>
      </c>
      <c r="Q9">
        <f t="shared" si="10"/>
        <v>176</v>
      </c>
      <c r="R9">
        <f t="shared" si="11"/>
        <v>778</v>
      </c>
      <c r="S9">
        <f t="shared" si="26"/>
        <v>5537</v>
      </c>
      <c r="T9">
        <f t="shared" si="12"/>
        <v>185</v>
      </c>
      <c r="U9">
        <f t="shared" si="13"/>
        <v>711</v>
      </c>
      <c r="V9">
        <f t="shared" si="27"/>
        <v>6161</v>
      </c>
      <c r="W9">
        <f t="shared" si="14"/>
        <v>205</v>
      </c>
      <c r="X9">
        <f t="shared" si="15"/>
        <v>660</v>
      </c>
      <c r="Y9">
        <f t="shared" si="28"/>
        <v>5106</v>
      </c>
      <c r="Z9">
        <f t="shared" si="16"/>
        <v>170</v>
      </c>
      <c r="AA9">
        <f t="shared" si="17"/>
        <v>621</v>
      </c>
      <c r="AB9">
        <f t="shared" si="29"/>
        <v>4463</v>
      </c>
      <c r="AC9">
        <f t="shared" si="18"/>
        <v>149</v>
      </c>
      <c r="AD9">
        <f t="shared" si="19"/>
        <v>590</v>
      </c>
      <c r="AE9">
        <f t="shared" si="30"/>
        <v>4040</v>
      </c>
      <c r="AF9">
        <f t="shared" si="20"/>
        <v>135</v>
      </c>
      <c r="AG9">
        <f t="shared" si="21"/>
        <v>569</v>
      </c>
      <c r="AH9">
        <f t="shared" si="31"/>
        <v>3748</v>
      </c>
    </row>
    <row r="10" spans="1:34">
      <c r="A10" s="7">
        <v>6</v>
      </c>
      <c r="B10" s="9">
        <f t="shared" si="22"/>
        <v>0.95999999999999974</v>
      </c>
      <c r="C10" s="14">
        <f t="shared" si="1"/>
        <v>2.065905436486129E-2</v>
      </c>
      <c r="D10" s="12">
        <v>1015</v>
      </c>
      <c r="E10">
        <f t="shared" si="0"/>
        <v>41</v>
      </c>
      <c r="F10">
        <v>0</v>
      </c>
      <c r="G10">
        <f t="shared" si="3"/>
        <v>716</v>
      </c>
      <c r="H10">
        <f t="shared" si="4"/>
        <v>29</v>
      </c>
      <c r="I10">
        <v>0</v>
      </c>
      <c r="J10">
        <f t="shared" si="23"/>
        <v>2375</v>
      </c>
      <c r="K10">
        <f t="shared" si="6"/>
        <v>95</v>
      </c>
      <c r="L10">
        <v>0</v>
      </c>
      <c r="M10">
        <f t="shared" si="24"/>
        <v>3582</v>
      </c>
      <c r="N10">
        <f t="shared" si="8"/>
        <v>143</v>
      </c>
      <c r="O10">
        <v>0</v>
      </c>
      <c r="P10">
        <f t="shared" si="25"/>
        <v>4533</v>
      </c>
      <c r="Q10">
        <f t="shared" si="10"/>
        <v>181</v>
      </c>
      <c r="R10">
        <v>0</v>
      </c>
      <c r="S10">
        <f t="shared" si="26"/>
        <v>5099</v>
      </c>
      <c r="T10">
        <f t="shared" si="12"/>
        <v>204</v>
      </c>
      <c r="U10">
        <v>0</v>
      </c>
      <c r="V10">
        <f t="shared" si="27"/>
        <v>5352</v>
      </c>
      <c r="W10">
        <f t="shared" si="14"/>
        <v>214</v>
      </c>
      <c r="X10">
        <v>0</v>
      </c>
      <c r="Y10">
        <f t="shared" si="28"/>
        <v>5956</v>
      </c>
      <c r="Z10">
        <f t="shared" si="16"/>
        <v>238</v>
      </c>
      <c r="AA10">
        <v>0</v>
      </c>
      <c r="AB10">
        <f t="shared" si="29"/>
        <v>4936</v>
      </c>
      <c r="AC10">
        <f t="shared" si="18"/>
        <v>197</v>
      </c>
      <c r="AD10">
        <v>0</v>
      </c>
      <c r="AE10">
        <f t="shared" si="30"/>
        <v>4314</v>
      </c>
      <c r="AF10">
        <f t="shared" si="20"/>
        <v>173</v>
      </c>
      <c r="AG10">
        <v>0</v>
      </c>
      <c r="AH10">
        <f t="shared" si="31"/>
        <v>3905</v>
      </c>
    </row>
    <row r="11" spans="1:34">
      <c r="A11" s="7">
        <v>7</v>
      </c>
      <c r="B11" s="9">
        <f t="shared" si="22"/>
        <v>0.95333333333333303</v>
      </c>
      <c r="C11" s="14">
        <f t="shared" si="1"/>
        <v>1.2354725122631333E-2</v>
      </c>
      <c r="D11" s="12">
        <v>607</v>
      </c>
      <c r="E11">
        <f t="shared" si="0"/>
        <v>28</v>
      </c>
      <c r="F11">
        <v>0</v>
      </c>
      <c r="G11">
        <f t="shared" si="3"/>
        <v>974</v>
      </c>
      <c r="H11">
        <f t="shared" si="4"/>
        <v>45</v>
      </c>
      <c r="I11">
        <v>0</v>
      </c>
      <c r="J11">
        <f t="shared" si="23"/>
        <v>687</v>
      </c>
      <c r="K11">
        <f t="shared" si="6"/>
        <v>32</v>
      </c>
      <c r="L11">
        <v>0</v>
      </c>
      <c r="M11">
        <f t="shared" si="24"/>
        <v>2280</v>
      </c>
      <c r="N11">
        <f t="shared" si="8"/>
        <v>106</v>
      </c>
      <c r="O11">
        <v>0</v>
      </c>
      <c r="P11">
        <f t="shared" si="25"/>
        <v>3439</v>
      </c>
      <c r="Q11">
        <f t="shared" si="10"/>
        <v>160</v>
      </c>
      <c r="R11">
        <v>0</v>
      </c>
      <c r="S11">
        <f t="shared" si="26"/>
        <v>4352</v>
      </c>
      <c r="T11">
        <f t="shared" si="12"/>
        <v>203</v>
      </c>
      <c r="U11">
        <v>0</v>
      </c>
      <c r="V11">
        <f t="shared" si="27"/>
        <v>4895</v>
      </c>
      <c r="W11">
        <f t="shared" si="14"/>
        <v>228</v>
      </c>
      <c r="X11">
        <v>0</v>
      </c>
      <c r="Y11">
        <f t="shared" si="28"/>
        <v>5138</v>
      </c>
      <c r="Z11">
        <f t="shared" si="16"/>
        <v>240</v>
      </c>
      <c r="AA11">
        <v>0</v>
      </c>
      <c r="AB11">
        <f t="shared" si="29"/>
        <v>5718</v>
      </c>
      <c r="AC11">
        <f t="shared" si="18"/>
        <v>267</v>
      </c>
      <c r="AD11">
        <v>0</v>
      </c>
      <c r="AE11">
        <f t="shared" si="30"/>
        <v>4739</v>
      </c>
      <c r="AF11">
        <f t="shared" si="20"/>
        <v>221</v>
      </c>
      <c r="AG11">
        <v>0</v>
      </c>
      <c r="AH11">
        <f t="shared" si="31"/>
        <v>4141</v>
      </c>
    </row>
    <row r="12" spans="1:34">
      <c r="A12" s="7">
        <v>8</v>
      </c>
      <c r="B12" s="9">
        <f t="shared" si="22"/>
        <v>0.94666666666666632</v>
      </c>
      <c r="C12" s="14">
        <f t="shared" si="1"/>
        <v>1.3799841240764487E-2</v>
      </c>
      <c r="D12" s="12">
        <v>678</v>
      </c>
      <c r="E12">
        <f t="shared" si="0"/>
        <v>36</v>
      </c>
      <c r="F12">
        <v>0</v>
      </c>
      <c r="G12">
        <f t="shared" si="3"/>
        <v>579</v>
      </c>
      <c r="H12">
        <f t="shared" si="4"/>
        <v>31</v>
      </c>
      <c r="I12">
        <v>0</v>
      </c>
      <c r="J12">
        <f t="shared" si="23"/>
        <v>929</v>
      </c>
      <c r="K12">
        <f t="shared" si="6"/>
        <v>50</v>
      </c>
      <c r="L12">
        <v>0</v>
      </c>
      <c r="M12">
        <f t="shared" si="24"/>
        <v>655</v>
      </c>
      <c r="N12">
        <f t="shared" si="8"/>
        <v>35</v>
      </c>
      <c r="O12">
        <v>0</v>
      </c>
      <c r="P12">
        <f t="shared" si="25"/>
        <v>2174</v>
      </c>
      <c r="Q12">
        <f t="shared" si="10"/>
        <v>116</v>
      </c>
      <c r="R12">
        <v>0</v>
      </c>
      <c r="S12">
        <f t="shared" si="26"/>
        <v>3279</v>
      </c>
      <c r="T12">
        <f t="shared" si="12"/>
        <v>175</v>
      </c>
      <c r="U12">
        <v>0</v>
      </c>
      <c r="V12">
        <f t="shared" si="27"/>
        <v>4149</v>
      </c>
      <c r="W12">
        <f t="shared" si="14"/>
        <v>221</v>
      </c>
      <c r="X12">
        <v>0</v>
      </c>
      <c r="Y12">
        <f t="shared" si="28"/>
        <v>4667</v>
      </c>
      <c r="Z12">
        <f t="shared" si="16"/>
        <v>249</v>
      </c>
      <c r="AA12">
        <v>0</v>
      </c>
      <c r="AB12">
        <f t="shared" si="29"/>
        <v>4898</v>
      </c>
      <c r="AC12">
        <f t="shared" si="18"/>
        <v>261</v>
      </c>
      <c r="AD12">
        <v>0</v>
      </c>
      <c r="AE12">
        <f t="shared" si="30"/>
        <v>5451</v>
      </c>
      <c r="AF12">
        <f t="shared" si="20"/>
        <v>291</v>
      </c>
      <c r="AG12">
        <v>0</v>
      </c>
      <c r="AH12">
        <f t="shared" si="31"/>
        <v>4518</v>
      </c>
    </row>
    <row r="13" spans="1:34">
      <c r="A13" s="7">
        <v>9</v>
      </c>
      <c r="B13" s="9">
        <f t="shared" si="22"/>
        <v>0.93999999999999961</v>
      </c>
      <c r="C13" s="14">
        <f t="shared" si="1"/>
        <v>1.0176874071360241E-2</v>
      </c>
      <c r="D13" s="12">
        <v>500</v>
      </c>
      <c r="E13">
        <f t="shared" si="0"/>
        <v>30</v>
      </c>
      <c r="F13">
        <v>0</v>
      </c>
      <c r="G13">
        <f t="shared" si="3"/>
        <v>642</v>
      </c>
      <c r="H13">
        <f t="shared" si="4"/>
        <v>39</v>
      </c>
      <c r="I13">
        <v>0</v>
      </c>
      <c r="J13">
        <f t="shared" si="23"/>
        <v>548</v>
      </c>
      <c r="K13">
        <f t="shared" si="6"/>
        <v>33</v>
      </c>
      <c r="L13">
        <v>0</v>
      </c>
      <c r="M13">
        <f t="shared" si="24"/>
        <v>879</v>
      </c>
      <c r="N13">
        <f t="shared" si="8"/>
        <v>53</v>
      </c>
      <c r="O13">
        <v>0</v>
      </c>
      <c r="P13">
        <f t="shared" si="25"/>
        <v>620</v>
      </c>
      <c r="Q13">
        <f t="shared" si="10"/>
        <v>37</v>
      </c>
      <c r="R13">
        <v>0</v>
      </c>
      <c r="S13">
        <f t="shared" si="26"/>
        <v>2058</v>
      </c>
      <c r="T13">
        <f t="shared" si="12"/>
        <v>123</v>
      </c>
      <c r="U13">
        <v>0</v>
      </c>
      <c r="V13">
        <f t="shared" si="27"/>
        <v>3104</v>
      </c>
      <c r="W13">
        <f t="shared" si="14"/>
        <v>186</v>
      </c>
      <c r="X13">
        <v>0</v>
      </c>
      <c r="Y13">
        <f t="shared" si="28"/>
        <v>3928</v>
      </c>
      <c r="Z13">
        <f t="shared" si="16"/>
        <v>236</v>
      </c>
      <c r="AA13">
        <v>0</v>
      </c>
      <c r="AB13">
        <f t="shared" si="29"/>
        <v>4418</v>
      </c>
      <c r="AC13">
        <f t="shared" si="18"/>
        <v>265</v>
      </c>
      <c r="AD13">
        <v>0</v>
      </c>
      <c r="AE13">
        <f t="shared" si="30"/>
        <v>4637</v>
      </c>
      <c r="AF13">
        <f t="shared" si="20"/>
        <v>278</v>
      </c>
      <c r="AG13">
        <v>0</v>
      </c>
      <c r="AH13">
        <f t="shared" si="31"/>
        <v>5160</v>
      </c>
    </row>
    <row r="14" spans="1:34">
      <c r="A14" s="7">
        <v>10</v>
      </c>
      <c r="B14" s="9">
        <f t="shared" si="22"/>
        <v>0.9333333333333329</v>
      </c>
      <c r="C14" s="14">
        <f t="shared" si="1"/>
        <v>1.9661720705867986E-2</v>
      </c>
      <c r="D14" s="12">
        <v>966</v>
      </c>
      <c r="E14">
        <f t="shared" si="0"/>
        <v>64</v>
      </c>
      <c r="F14">
        <v>0</v>
      </c>
      <c r="G14">
        <f t="shared" si="3"/>
        <v>470</v>
      </c>
      <c r="H14">
        <f t="shared" si="4"/>
        <v>31</v>
      </c>
      <c r="I14">
        <v>0</v>
      </c>
      <c r="J14">
        <f t="shared" si="23"/>
        <v>603</v>
      </c>
      <c r="K14">
        <f t="shared" si="6"/>
        <v>40</v>
      </c>
      <c r="L14">
        <v>0</v>
      </c>
      <c r="M14">
        <f t="shared" si="24"/>
        <v>515</v>
      </c>
      <c r="N14">
        <f t="shared" si="8"/>
        <v>34</v>
      </c>
      <c r="O14">
        <v>0</v>
      </c>
      <c r="P14">
        <f t="shared" si="25"/>
        <v>826</v>
      </c>
      <c r="Q14">
        <f t="shared" si="10"/>
        <v>55</v>
      </c>
      <c r="R14">
        <v>0</v>
      </c>
      <c r="S14">
        <f t="shared" si="26"/>
        <v>583</v>
      </c>
      <c r="T14">
        <f t="shared" si="12"/>
        <v>39</v>
      </c>
      <c r="U14">
        <v>0</v>
      </c>
      <c r="V14">
        <f t="shared" si="27"/>
        <v>1935</v>
      </c>
      <c r="W14">
        <f t="shared" si="14"/>
        <v>129</v>
      </c>
      <c r="X14">
        <v>0</v>
      </c>
      <c r="Y14">
        <f t="shared" si="28"/>
        <v>2918</v>
      </c>
      <c r="Z14">
        <f t="shared" si="16"/>
        <v>195</v>
      </c>
      <c r="AA14">
        <v>0</v>
      </c>
      <c r="AB14">
        <f t="shared" si="29"/>
        <v>3692</v>
      </c>
      <c r="AC14">
        <f t="shared" si="18"/>
        <v>246</v>
      </c>
      <c r="AD14">
        <v>0</v>
      </c>
      <c r="AE14">
        <f t="shared" si="30"/>
        <v>4153</v>
      </c>
      <c r="AF14">
        <f t="shared" si="20"/>
        <v>277</v>
      </c>
      <c r="AG14">
        <v>0</v>
      </c>
      <c r="AH14">
        <f t="shared" si="31"/>
        <v>4359</v>
      </c>
    </row>
    <row r="15" spans="1:34">
      <c r="A15" s="7">
        <v>11</v>
      </c>
      <c r="B15" s="9">
        <f t="shared" si="22"/>
        <v>0.92666666666666619</v>
      </c>
      <c r="C15" s="14">
        <f t="shared" si="1"/>
        <v>3.8753536463739795E-2</v>
      </c>
      <c r="D15" s="12">
        <v>1904</v>
      </c>
      <c r="E15">
        <f t="shared" si="0"/>
        <v>140</v>
      </c>
      <c r="F15">
        <v>0</v>
      </c>
      <c r="G15">
        <f t="shared" si="3"/>
        <v>902</v>
      </c>
      <c r="H15">
        <f t="shared" si="4"/>
        <v>66</v>
      </c>
      <c r="I15">
        <v>0</v>
      </c>
      <c r="J15">
        <f t="shared" si="23"/>
        <v>439</v>
      </c>
      <c r="K15">
        <f t="shared" si="6"/>
        <v>32</v>
      </c>
      <c r="L15">
        <v>0</v>
      </c>
      <c r="M15">
        <f t="shared" si="24"/>
        <v>563</v>
      </c>
      <c r="N15">
        <f t="shared" si="8"/>
        <v>41</v>
      </c>
      <c r="O15">
        <v>0</v>
      </c>
      <c r="P15">
        <f t="shared" si="25"/>
        <v>481</v>
      </c>
      <c r="Q15">
        <f t="shared" si="10"/>
        <v>35</v>
      </c>
      <c r="R15">
        <v>0</v>
      </c>
      <c r="S15">
        <f t="shared" si="26"/>
        <v>771</v>
      </c>
      <c r="T15">
        <f t="shared" si="12"/>
        <v>57</v>
      </c>
      <c r="U15">
        <v>0</v>
      </c>
      <c r="V15">
        <f t="shared" si="27"/>
        <v>544</v>
      </c>
      <c r="W15">
        <f t="shared" si="14"/>
        <v>40</v>
      </c>
      <c r="X15">
        <v>0</v>
      </c>
      <c r="Y15">
        <f t="shared" si="28"/>
        <v>1806</v>
      </c>
      <c r="Z15">
        <f t="shared" si="16"/>
        <v>132</v>
      </c>
      <c r="AA15">
        <v>0</v>
      </c>
      <c r="AB15">
        <f t="shared" si="29"/>
        <v>2723</v>
      </c>
      <c r="AC15">
        <f t="shared" si="18"/>
        <v>200</v>
      </c>
      <c r="AD15">
        <v>0</v>
      </c>
      <c r="AE15">
        <f t="shared" si="30"/>
        <v>3446</v>
      </c>
      <c r="AF15">
        <f t="shared" si="20"/>
        <v>253</v>
      </c>
      <c r="AG15">
        <v>0</v>
      </c>
      <c r="AH15">
        <f t="shared" si="31"/>
        <v>3876</v>
      </c>
    </row>
    <row r="16" spans="1:34">
      <c r="A16" s="7">
        <v>12</v>
      </c>
      <c r="B16" s="9">
        <f t="shared" si="22"/>
        <v>0.91999999999999948</v>
      </c>
      <c r="C16" s="14">
        <f t="shared" si="1"/>
        <v>6.5701899004701719E-2</v>
      </c>
      <c r="D16" s="12">
        <v>3228</v>
      </c>
      <c r="E16">
        <f t="shared" si="0"/>
        <v>258</v>
      </c>
      <c r="F16">
        <v>0</v>
      </c>
      <c r="G16">
        <f t="shared" si="3"/>
        <v>1764</v>
      </c>
      <c r="H16">
        <f t="shared" si="4"/>
        <v>141</v>
      </c>
      <c r="I16">
        <v>0</v>
      </c>
      <c r="J16">
        <f t="shared" si="23"/>
        <v>836</v>
      </c>
      <c r="K16">
        <f t="shared" si="6"/>
        <v>67</v>
      </c>
      <c r="L16">
        <v>0</v>
      </c>
      <c r="M16">
        <f t="shared" si="24"/>
        <v>407</v>
      </c>
      <c r="N16">
        <f t="shared" si="8"/>
        <v>33</v>
      </c>
      <c r="O16">
        <v>0</v>
      </c>
      <c r="P16">
        <f t="shared" si="25"/>
        <v>522</v>
      </c>
      <c r="Q16">
        <f t="shared" si="10"/>
        <v>42</v>
      </c>
      <c r="R16">
        <v>0</v>
      </c>
      <c r="S16">
        <f t="shared" si="26"/>
        <v>446</v>
      </c>
      <c r="T16">
        <f t="shared" si="12"/>
        <v>36</v>
      </c>
      <c r="U16">
        <v>0</v>
      </c>
      <c r="V16">
        <f t="shared" si="27"/>
        <v>714</v>
      </c>
      <c r="W16">
        <f t="shared" si="14"/>
        <v>57</v>
      </c>
      <c r="X16">
        <v>0</v>
      </c>
      <c r="Y16">
        <f t="shared" si="28"/>
        <v>504</v>
      </c>
      <c r="Z16">
        <f t="shared" si="16"/>
        <v>40</v>
      </c>
      <c r="AA16">
        <v>0</v>
      </c>
      <c r="AB16">
        <f t="shared" si="29"/>
        <v>1674</v>
      </c>
      <c r="AC16">
        <f t="shared" si="18"/>
        <v>134</v>
      </c>
      <c r="AD16">
        <v>0</v>
      </c>
      <c r="AE16">
        <f t="shared" si="30"/>
        <v>2523</v>
      </c>
      <c r="AF16">
        <f t="shared" si="20"/>
        <v>202</v>
      </c>
      <c r="AG16">
        <v>0</v>
      </c>
      <c r="AH16">
        <f t="shared" si="31"/>
        <v>3193</v>
      </c>
    </row>
    <row r="17" spans="1:34">
      <c r="A17" s="7">
        <v>13</v>
      </c>
      <c r="B17" s="9">
        <f t="shared" si="22"/>
        <v>0.91333333333333278</v>
      </c>
      <c r="C17" s="14">
        <f t="shared" si="1"/>
        <v>7.4922146913354096E-2</v>
      </c>
      <c r="D17" s="12">
        <v>3681</v>
      </c>
      <c r="E17">
        <f t="shared" si="0"/>
        <v>319</v>
      </c>
      <c r="F17">
        <v>0</v>
      </c>
      <c r="G17">
        <f t="shared" si="3"/>
        <v>2970</v>
      </c>
      <c r="H17">
        <f t="shared" si="4"/>
        <v>257</v>
      </c>
      <c r="I17">
        <v>0</v>
      </c>
      <c r="J17">
        <f t="shared" si="23"/>
        <v>1623</v>
      </c>
      <c r="K17">
        <f t="shared" si="6"/>
        <v>141</v>
      </c>
      <c r="L17">
        <v>0</v>
      </c>
      <c r="M17">
        <f t="shared" si="24"/>
        <v>769</v>
      </c>
      <c r="N17">
        <f t="shared" si="8"/>
        <v>67</v>
      </c>
      <c r="O17">
        <v>0</v>
      </c>
      <c r="P17">
        <f t="shared" si="25"/>
        <v>374</v>
      </c>
      <c r="Q17">
        <f t="shared" si="10"/>
        <v>32</v>
      </c>
      <c r="R17">
        <v>0</v>
      </c>
      <c r="S17">
        <f t="shared" si="26"/>
        <v>480</v>
      </c>
      <c r="T17">
        <f t="shared" si="12"/>
        <v>42</v>
      </c>
      <c r="U17">
        <v>0</v>
      </c>
      <c r="V17">
        <f t="shared" si="27"/>
        <v>410</v>
      </c>
      <c r="W17">
        <f t="shared" si="14"/>
        <v>36</v>
      </c>
      <c r="X17">
        <v>0</v>
      </c>
      <c r="Y17">
        <f t="shared" si="28"/>
        <v>657</v>
      </c>
      <c r="Z17">
        <f t="shared" si="16"/>
        <v>57</v>
      </c>
      <c r="AA17">
        <v>0</v>
      </c>
      <c r="AB17">
        <f t="shared" si="29"/>
        <v>464</v>
      </c>
      <c r="AC17">
        <f t="shared" si="18"/>
        <v>40</v>
      </c>
      <c r="AD17">
        <v>0</v>
      </c>
      <c r="AE17">
        <f t="shared" si="30"/>
        <v>1540</v>
      </c>
      <c r="AF17">
        <f t="shared" si="20"/>
        <v>133</v>
      </c>
      <c r="AG17">
        <v>0</v>
      </c>
      <c r="AH17">
        <f t="shared" si="31"/>
        <v>2321</v>
      </c>
    </row>
    <row r="18" spans="1:34">
      <c r="A18" s="7">
        <v>14</v>
      </c>
      <c r="B18" s="9">
        <f t="shared" si="22"/>
        <v>0.90666666666666607</v>
      </c>
      <c r="C18" s="14">
        <f t="shared" si="1"/>
        <v>7.6265494290773644E-2</v>
      </c>
      <c r="D18" s="12">
        <v>3747</v>
      </c>
      <c r="E18">
        <f t="shared" si="0"/>
        <v>350</v>
      </c>
      <c r="F18">
        <v>0</v>
      </c>
      <c r="G18">
        <f t="shared" si="3"/>
        <v>3362</v>
      </c>
      <c r="H18">
        <f t="shared" si="4"/>
        <v>314</v>
      </c>
      <c r="I18">
        <v>0</v>
      </c>
      <c r="J18">
        <f t="shared" si="23"/>
        <v>2713</v>
      </c>
      <c r="K18">
        <f t="shared" si="6"/>
        <v>253</v>
      </c>
      <c r="L18">
        <v>0</v>
      </c>
      <c r="M18">
        <f t="shared" si="24"/>
        <v>1482</v>
      </c>
      <c r="N18">
        <f t="shared" si="8"/>
        <v>138</v>
      </c>
      <c r="O18">
        <v>0</v>
      </c>
      <c r="P18">
        <f t="shared" si="25"/>
        <v>702</v>
      </c>
      <c r="Q18">
        <f t="shared" si="10"/>
        <v>66</v>
      </c>
      <c r="R18">
        <v>0</v>
      </c>
      <c r="S18">
        <f t="shared" si="26"/>
        <v>342</v>
      </c>
      <c r="T18">
        <f t="shared" si="12"/>
        <v>32</v>
      </c>
      <c r="U18">
        <v>0</v>
      </c>
      <c r="V18">
        <f t="shared" si="27"/>
        <v>438</v>
      </c>
      <c r="W18">
        <f t="shared" si="14"/>
        <v>41</v>
      </c>
      <c r="X18">
        <v>0</v>
      </c>
      <c r="Y18">
        <f t="shared" si="28"/>
        <v>374</v>
      </c>
      <c r="Z18">
        <f t="shared" si="16"/>
        <v>35</v>
      </c>
      <c r="AA18">
        <v>0</v>
      </c>
      <c r="AB18">
        <f t="shared" si="29"/>
        <v>600</v>
      </c>
      <c r="AC18">
        <f t="shared" si="18"/>
        <v>56</v>
      </c>
      <c r="AD18">
        <v>0</v>
      </c>
      <c r="AE18">
        <f t="shared" si="30"/>
        <v>424</v>
      </c>
      <c r="AF18">
        <f t="shared" si="20"/>
        <v>40</v>
      </c>
      <c r="AG18">
        <v>0</v>
      </c>
      <c r="AH18">
        <f t="shared" si="31"/>
        <v>1407</v>
      </c>
    </row>
    <row r="19" spans="1:34">
      <c r="A19" s="7">
        <v>15</v>
      </c>
      <c r="B19" s="9">
        <v>0.9</v>
      </c>
      <c r="C19" s="14">
        <f t="shared" si="1"/>
        <v>6.1305489405874089E-2</v>
      </c>
      <c r="D19" s="12">
        <v>3012</v>
      </c>
      <c r="E19">
        <f t="shared" si="0"/>
        <v>301</v>
      </c>
      <c r="F19">
        <v>0</v>
      </c>
      <c r="G19">
        <f t="shared" si="3"/>
        <v>3397</v>
      </c>
      <c r="H19">
        <f t="shared" si="4"/>
        <v>340</v>
      </c>
      <c r="I19">
        <v>0</v>
      </c>
      <c r="J19">
        <f t="shared" si="23"/>
        <v>3048</v>
      </c>
      <c r="K19">
        <f t="shared" si="6"/>
        <v>305</v>
      </c>
      <c r="L19">
        <v>0</v>
      </c>
      <c r="M19">
        <f t="shared" si="24"/>
        <v>2460</v>
      </c>
      <c r="N19">
        <f t="shared" si="8"/>
        <v>246</v>
      </c>
      <c r="O19">
        <v>0</v>
      </c>
      <c r="P19">
        <f t="shared" si="25"/>
        <v>1344</v>
      </c>
      <c r="Q19">
        <f t="shared" si="10"/>
        <v>134</v>
      </c>
      <c r="R19">
        <v>0</v>
      </c>
      <c r="S19">
        <f t="shared" si="26"/>
        <v>636</v>
      </c>
      <c r="T19">
        <f t="shared" si="12"/>
        <v>64</v>
      </c>
      <c r="U19">
        <v>0</v>
      </c>
      <c r="V19">
        <f t="shared" si="27"/>
        <v>310</v>
      </c>
      <c r="W19">
        <f t="shared" si="14"/>
        <v>31</v>
      </c>
      <c r="X19">
        <v>0</v>
      </c>
      <c r="Y19">
        <f t="shared" si="28"/>
        <v>397</v>
      </c>
      <c r="Z19">
        <f t="shared" si="16"/>
        <v>40</v>
      </c>
      <c r="AA19">
        <v>0</v>
      </c>
      <c r="AB19">
        <f t="shared" si="29"/>
        <v>339</v>
      </c>
      <c r="AC19">
        <f t="shared" si="18"/>
        <v>34</v>
      </c>
      <c r="AD19">
        <v>0</v>
      </c>
      <c r="AE19">
        <f t="shared" si="30"/>
        <v>544</v>
      </c>
      <c r="AF19">
        <f t="shared" si="20"/>
        <v>54</v>
      </c>
      <c r="AG19">
        <v>0</v>
      </c>
      <c r="AH19">
        <f t="shared" si="31"/>
        <v>384</v>
      </c>
    </row>
    <row r="20" spans="1:34">
      <c r="A20" s="7">
        <v>16</v>
      </c>
      <c r="B20" s="10">
        <f t="shared" ref="B20:B29" si="32">B19-$B$19/25</f>
        <v>0.86399999999999999</v>
      </c>
      <c r="C20" s="14">
        <f t="shared" si="1"/>
        <v>5.3062221408072298E-2</v>
      </c>
      <c r="D20" s="12">
        <v>2607</v>
      </c>
      <c r="E20">
        <f t="shared" si="0"/>
        <v>355</v>
      </c>
      <c r="F20">
        <v>0</v>
      </c>
      <c r="G20">
        <f t="shared" si="3"/>
        <v>2711</v>
      </c>
      <c r="H20">
        <f t="shared" si="4"/>
        <v>369</v>
      </c>
      <c r="I20">
        <v>0</v>
      </c>
      <c r="J20">
        <f t="shared" si="23"/>
        <v>3057</v>
      </c>
      <c r="K20">
        <f t="shared" si="6"/>
        <v>416</v>
      </c>
      <c r="L20">
        <v>0</v>
      </c>
      <c r="M20">
        <f t="shared" si="24"/>
        <v>2743</v>
      </c>
      <c r="N20">
        <f t="shared" si="8"/>
        <v>373</v>
      </c>
      <c r="O20">
        <v>0</v>
      </c>
      <c r="P20">
        <f t="shared" si="25"/>
        <v>2214</v>
      </c>
      <c r="Q20">
        <f t="shared" si="10"/>
        <v>301</v>
      </c>
      <c r="R20">
        <v>0</v>
      </c>
      <c r="S20">
        <f t="shared" si="26"/>
        <v>1210</v>
      </c>
      <c r="T20">
        <f t="shared" si="12"/>
        <v>165</v>
      </c>
      <c r="U20">
        <v>0</v>
      </c>
      <c r="V20">
        <f t="shared" si="27"/>
        <v>572</v>
      </c>
      <c r="W20">
        <f t="shared" si="14"/>
        <v>78</v>
      </c>
      <c r="X20">
        <v>0</v>
      </c>
      <c r="Y20">
        <f t="shared" si="28"/>
        <v>279</v>
      </c>
      <c r="Z20">
        <f t="shared" si="16"/>
        <v>38</v>
      </c>
      <c r="AA20">
        <v>0</v>
      </c>
      <c r="AB20">
        <f t="shared" si="29"/>
        <v>357</v>
      </c>
      <c r="AC20">
        <f t="shared" si="18"/>
        <v>49</v>
      </c>
      <c r="AD20">
        <v>0</v>
      </c>
      <c r="AE20">
        <f t="shared" si="30"/>
        <v>305</v>
      </c>
      <c r="AF20">
        <f t="shared" si="20"/>
        <v>41</v>
      </c>
      <c r="AG20">
        <v>0</v>
      </c>
      <c r="AH20">
        <f t="shared" si="31"/>
        <v>490</v>
      </c>
    </row>
    <row r="21" spans="1:34">
      <c r="A21" s="7">
        <v>17</v>
      </c>
      <c r="B21" s="10">
        <f t="shared" si="32"/>
        <v>0.82799999999999996</v>
      </c>
      <c r="C21" s="14">
        <f t="shared" si="1"/>
        <v>4.8787934298100993E-2</v>
      </c>
      <c r="D21" s="12">
        <v>2397</v>
      </c>
      <c r="E21">
        <f t="shared" si="0"/>
        <v>412</v>
      </c>
      <c r="F21">
        <v>0</v>
      </c>
      <c r="G21">
        <f t="shared" si="3"/>
        <v>2252</v>
      </c>
      <c r="H21">
        <f t="shared" si="4"/>
        <v>387</v>
      </c>
      <c r="I21">
        <v>0</v>
      </c>
      <c r="J21">
        <f t="shared" si="23"/>
        <v>2342</v>
      </c>
      <c r="K21">
        <f t="shared" si="6"/>
        <v>403</v>
      </c>
      <c r="L21">
        <v>0</v>
      </c>
      <c r="M21">
        <f t="shared" si="24"/>
        <v>2641</v>
      </c>
      <c r="N21">
        <f t="shared" si="8"/>
        <v>454</v>
      </c>
      <c r="O21">
        <v>0</v>
      </c>
      <c r="P21">
        <f t="shared" si="25"/>
        <v>2370</v>
      </c>
      <c r="Q21">
        <f t="shared" si="10"/>
        <v>408</v>
      </c>
      <c r="R21">
        <v>0</v>
      </c>
      <c r="S21">
        <f t="shared" si="26"/>
        <v>1913</v>
      </c>
      <c r="T21">
        <f t="shared" si="12"/>
        <v>329</v>
      </c>
      <c r="U21">
        <v>0</v>
      </c>
      <c r="V21">
        <f t="shared" si="27"/>
        <v>1045</v>
      </c>
      <c r="W21">
        <f t="shared" si="14"/>
        <v>180</v>
      </c>
      <c r="X21">
        <v>0</v>
      </c>
      <c r="Y21">
        <f t="shared" si="28"/>
        <v>494</v>
      </c>
      <c r="Z21">
        <f t="shared" si="16"/>
        <v>85</v>
      </c>
      <c r="AA21">
        <v>0</v>
      </c>
      <c r="AB21">
        <f t="shared" si="29"/>
        <v>241</v>
      </c>
      <c r="AC21">
        <f t="shared" si="18"/>
        <v>41</v>
      </c>
      <c r="AD21">
        <v>0</v>
      </c>
      <c r="AE21">
        <f t="shared" si="30"/>
        <v>308</v>
      </c>
      <c r="AF21">
        <f t="shared" si="20"/>
        <v>53</v>
      </c>
      <c r="AG21">
        <v>0</v>
      </c>
      <c r="AH21">
        <f t="shared" si="31"/>
        <v>264</v>
      </c>
    </row>
    <row r="22" spans="1:34">
      <c r="A22" s="7">
        <v>18</v>
      </c>
      <c r="B22" s="10">
        <f t="shared" si="32"/>
        <v>0.79199999999999993</v>
      </c>
      <c r="C22" s="14">
        <f t="shared" si="1"/>
        <v>4.1847306181433314E-2</v>
      </c>
      <c r="D22" s="12">
        <v>2056</v>
      </c>
      <c r="E22">
        <f t="shared" si="0"/>
        <v>428</v>
      </c>
      <c r="F22">
        <v>0</v>
      </c>
      <c r="G22">
        <f t="shared" si="3"/>
        <v>1985</v>
      </c>
      <c r="H22">
        <f t="shared" si="4"/>
        <v>413</v>
      </c>
      <c r="I22">
        <v>0</v>
      </c>
      <c r="J22">
        <f t="shared" si="23"/>
        <v>1865</v>
      </c>
      <c r="K22">
        <f t="shared" si="6"/>
        <v>388</v>
      </c>
      <c r="L22">
        <v>0</v>
      </c>
      <c r="M22">
        <f t="shared" si="24"/>
        <v>1939</v>
      </c>
      <c r="N22">
        <f t="shared" si="8"/>
        <v>403</v>
      </c>
      <c r="O22">
        <v>0</v>
      </c>
      <c r="P22">
        <f t="shared" si="25"/>
        <v>2187</v>
      </c>
      <c r="Q22">
        <f t="shared" si="10"/>
        <v>455</v>
      </c>
      <c r="R22">
        <v>0</v>
      </c>
      <c r="S22">
        <f t="shared" si="26"/>
        <v>1962</v>
      </c>
      <c r="T22">
        <f t="shared" si="12"/>
        <v>408</v>
      </c>
      <c r="U22">
        <v>0</v>
      </c>
      <c r="V22">
        <f t="shared" si="27"/>
        <v>1584</v>
      </c>
      <c r="W22">
        <f t="shared" si="14"/>
        <v>329</v>
      </c>
      <c r="X22">
        <v>0</v>
      </c>
      <c r="Y22">
        <f t="shared" si="28"/>
        <v>865</v>
      </c>
      <c r="Z22">
        <f t="shared" si="16"/>
        <v>180</v>
      </c>
      <c r="AA22">
        <v>0</v>
      </c>
      <c r="AB22">
        <f t="shared" si="29"/>
        <v>409</v>
      </c>
      <c r="AC22">
        <f t="shared" si="18"/>
        <v>85</v>
      </c>
      <c r="AD22">
        <v>0</v>
      </c>
      <c r="AE22">
        <f t="shared" si="30"/>
        <v>200</v>
      </c>
      <c r="AF22">
        <f t="shared" si="20"/>
        <v>42</v>
      </c>
      <c r="AG22">
        <v>0</v>
      </c>
      <c r="AH22">
        <f t="shared" si="31"/>
        <v>255</v>
      </c>
    </row>
    <row r="23" spans="1:34">
      <c r="A23" s="7">
        <v>19</v>
      </c>
      <c r="B23" s="10">
        <f t="shared" si="32"/>
        <v>0.75599999999999989</v>
      </c>
      <c r="C23" s="14">
        <f t="shared" si="1"/>
        <v>3.6799576642038631E-2</v>
      </c>
      <c r="D23" s="12">
        <v>1808</v>
      </c>
      <c r="E23">
        <f t="shared" si="0"/>
        <v>441</v>
      </c>
      <c r="F23">
        <v>0</v>
      </c>
      <c r="G23">
        <f t="shared" si="3"/>
        <v>1628</v>
      </c>
      <c r="H23">
        <f t="shared" si="4"/>
        <v>397</v>
      </c>
      <c r="I23">
        <v>0</v>
      </c>
      <c r="J23">
        <f t="shared" si="23"/>
        <v>1572</v>
      </c>
      <c r="K23">
        <f t="shared" si="6"/>
        <v>384</v>
      </c>
      <c r="L23">
        <v>0</v>
      </c>
      <c r="M23">
        <f t="shared" si="24"/>
        <v>1477</v>
      </c>
      <c r="N23">
        <f t="shared" si="8"/>
        <v>360</v>
      </c>
      <c r="O23">
        <v>0</v>
      </c>
      <c r="P23">
        <f t="shared" si="25"/>
        <v>1536</v>
      </c>
      <c r="Q23">
        <f t="shared" si="10"/>
        <v>375</v>
      </c>
      <c r="R23">
        <v>0</v>
      </c>
      <c r="S23">
        <f t="shared" si="26"/>
        <v>1732</v>
      </c>
      <c r="T23">
        <f t="shared" si="12"/>
        <v>423</v>
      </c>
      <c r="U23">
        <v>0</v>
      </c>
      <c r="V23">
        <f t="shared" si="27"/>
        <v>1554</v>
      </c>
      <c r="W23">
        <f t="shared" si="14"/>
        <v>379</v>
      </c>
      <c r="X23">
        <v>0</v>
      </c>
      <c r="Y23">
        <f t="shared" si="28"/>
        <v>1255</v>
      </c>
      <c r="Z23">
        <f t="shared" si="16"/>
        <v>306</v>
      </c>
      <c r="AA23">
        <v>0</v>
      </c>
      <c r="AB23">
        <f t="shared" si="29"/>
        <v>685</v>
      </c>
      <c r="AC23">
        <f t="shared" si="18"/>
        <v>167</v>
      </c>
      <c r="AD23">
        <v>0</v>
      </c>
      <c r="AE23">
        <f t="shared" si="30"/>
        <v>324</v>
      </c>
      <c r="AF23">
        <f t="shared" si="20"/>
        <v>79</v>
      </c>
      <c r="AG23">
        <v>0</v>
      </c>
      <c r="AH23">
        <f t="shared" si="31"/>
        <v>158</v>
      </c>
    </row>
    <row r="24" spans="1:34">
      <c r="A24" s="7">
        <v>20</v>
      </c>
      <c r="B24" s="10">
        <f t="shared" si="32"/>
        <v>0.71999999999999986</v>
      </c>
      <c r="C24" s="14">
        <f t="shared" si="1"/>
        <v>4.48189534102705E-2</v>
      </c>
      <c r="D24" s="12">
        <v>2202</v>
      </c>
      <c r="E24">
        <f t="shared" si="0"/>
        <v>617</v>
      </c>
      <c r="F24">
        <v>0</v>
      </c>
      <c r="G24">
        <f t="shared" si="3"/>
        <v>1367</v>
      </c>
      <c r="H24">
        <f t="shared" si="4"/>
        <v>383</v>
      </c>
      <c r="I24">
        <v>0</v>
      </c>
      <c r="J24">
        <f t="shared" si="23"/>
        <v>1231</v>
      </c>
      <c r="K24">
        <f t="shared" si="6"/>
        <v>345</v>
      </c>
      <c r="L24">
        <v>0</v>
      </c>
      <c r="M24">
        <f t="shared" si="24"/>
        <v>1188</v>
      </c>
      <c r="N24">
        <f t="shared" si="8"/>
        <v>333</v>
      </c>
      <c r="O24">
        <v>0</v>
      </c>
      <c r="P24">
        <f t="shared" si="25"/>
        <v>1117</v>
      </c>
      <c r="Q24">
        <f t="shared" si="10"/>
        <v>313</v>
      </c>
      <c r="R24">
        <v>0</v>
      </c>
      <c r="S24">
        <f t="shared" si="26"/>
        <v>1161</v>
      </c>
      <c r="T24">
        <f t="shared" si="12"/>
        <v>325</v>
      </c>
      <c r="U24">
        <v>0</v>
      </c>
      <c r="V24">
        <f t="shared" si="27"/>
        <v>1309</v>
      </c>
      <c r="W24">
        <f t="shared" si="14"/>
        <v>367</v>
      </c>
      <c r="X24">
        <v>0</v>
      </c>
      <c r="Y24">
        <f t="shared" si="28"/>
        <v>1175</v>
      </c>
      <c r="Z24">
        <f t="shared" si="16"/>
        <v>329</v>
      </c>
      <c r="AA24">
        <v>0</v>
      </c>
      <c r="AB24">
        <f t="shared" si="29"/>
        <v>949</v>
      </c>
      <c r="AC24">
        <f t="shared" si="18"/>
        <v>266</v>
      </c>
      <c r="AD24">
        <v>0</v>
      </c>
      <c r="AE24">
        <f t="shared" si="30"/>
        <v>518</v>
      </c>
      <c r="AF24">
        <f t="shared" si="20"/>
        <v>145</v>
      </c>
      <c r="AG24">
        <v>0</v>
      </c>
      <c r="AH24">
        <f t="shared" si="31"/>
        <v>245</v>
      </c>
    </row>
    <row r="25" spans="1:34">
      <c r="A25" s="7">
        <v>21</v>
      </c>
      <c r="B25" s="10">
        <f t="shared" si="32"/>
        <v>0.68399999999999983</v>
      </c>
      <c r="C25" s="14">
        <f t="shared" si="1"/>
        <v>6.643463393783966E-2</v>
      </c>
      <c r="D25" s="12">
        <v>3264</v>
      </c>
      <c r="E25">
        <f t="shared" si="0"/>
        <v>1031</v>
      </c>
      <c r="F25">
        <v>0</v>
      </c>
      <c r="G25">
        <f t="shared" si="3"/>
        <v>1585</v>
      </c>
      <c r="H25">
        <f t="shared" si="4"/>
        <v>501</v>
      </c>
      <c r="I25">
        <v>0</v>
      </c>
      <c r="J25">
        <f t="shared" si="23"/>
        <v>984</v>
      </c>
      <c r="K25">
        <f t="shared" si="6"/>
        <v>311</v>
      </c>
      <c r="L25">
        <v>0</v>
      </c>
      <c r="M25">
        <f t="shared" si="24"/>
        <v>886</v>
      </c>
      <c r="N25">
        <f t="shared" si="8"/>
        <v>280</v>
      </c>
      <c r="O25">
        <v>0</v>
      </c>
      <c r="P25">
        <f t="shared" si="25"/>
        <v>855</v>
      </c>
      <c r="Q25">
        <f t="shared" si="10"/>
        <v>270</v>
      </c>
      <c r="R25">
        <v>0</v>
      </c>
      <c r="S25">
        <f t="shared" si="26"/>
        <v>804</v>
      </c>
      <c r="T25">
        <f t="shared" si="12"/>
        <v>254</v>
      </c>
      <c r="U25">
        <v>0</v>
      </c>
      <c r="V25">
        <f t="shared" si="27"/>
        <v>836</v>
      </c>
      <c r="W25">
        <f t="shared" si="14"/>
        <v>264</v>
      </c>
      <c r="X25">
        <v>0</v>
      </c>
      <c r="Y25">
        <f t="shared" si="28"/>
        <v>942</v>
      </c>
      <c r="Z25">
        <f t="shared" si="16"/>
        <v>298</v>
      </c>
      <c r="AA25">
        <v>0</v>
      </c>
      <c r="AB25">
        <f t="shared" si="29"/>
        <v>846</v>
      </c>
      <c r="AC25">
        <f t="shared" si="18"/>
        <v>267</v>
      </c>
      <c r="AD25">
        <v>0</v>
      </c>
      <c r="AE25">
        <f t="shared" si="30"/>
        <v>683</v>
      </c>
      <c r="AF25">
        <f t="shared" si="20"/>
        <v>216</v>
      </c>
      <c r="AG25">
        <v>0</v>
      </c>
      <c r="AH25">
        <f t="shared" si="31"/>
        <v>373</v>
      </c>
    </row>
    <row r="26" spans="1:34">
      <c r="A26" s="7">
        <v>22</v>
      </c>
      <c r="B26" s="10">
        <f t="shared" si="32"/>
        <v>0.6479999999999998</v>
      </c>
      <c r="C26" s="14">
        <f t="shared" si="1"/>
        <v>5.8211719688180577E-2</v>
      </c>
      <c r="D26" s="12">
        <v>2860</v>
      </c>
      <c r="E26">
        <f t="shared" si="0"/>
        <v>1007</v>
      </c>
      <c r="F26">
        <v>0</v>
      </c>
      <c r="G26">
        <f t="shared" si="3"/>
        <v>2233</v>
      </c>
      <c r="H26">
        <f t="shared" si="4"/>
        <v>786</v>
      </c>
      <c r="I26">
        <v>0</v>
      </c>
      <c r="J26">
        <f t="shared" si="23"/>
        <v>1084</v>
      </c>
      <c r="K26">
        <f t="shared" si="6"/>
        <v>382</v>
      </c>
      <c r="L26">
        <v>0</v>
      </c>
      <c r="M26">
        <f t="shared" si="24"/>
        <v>673</v>
      </c>
      <c r="N26">
        <f t="shared" si="8"/>
        <v>237</v>
      </c>
      <c r="O26">
        <v>0</v>
      </c>
      <c r="P26">
        <f t="shared" si="25"/>
        <v>606</v>
      </c>
      <c r="Q26">
        <f t="shared" si="10"/>
        <v>213</v>
      </c>
      <c r="R26">
        <v>0</v>
      </c>
      <c r="S26">
        <f t="shared" si="26"/>
        <v>585</v>
      </c>
      <c r="T26">
        <f t="shared" si="12"/>
        <v>206</v>
      </c>
      <c r="U26">
        <v>0</v>
      </c>
      <c r="V26">
        <f t="shared" si="27"/>
        <v>550</v>
      </c>
      <c r="W26">
        <f t="shared" si="14"/>
        <v>194</v>
      </c>
      <c r="X26">
        <v>0</v>
      </c>
      <c r="Y26">
        <f t="shared" si="28"/>
        <v>572</v>
      </c>
      <c r="Z26">
        <f t="shared" si="16"/>
        <v>201</v>
      </c>
      <c r="AA26">
        <v>0</v>
      </c>
      <c r="AB26">
        <f t="shared" si="29"/>
        <v>644</v>
      </c>
      <c r="AC26">
        <f t="shared" si="18"/>
        <v>227</v>
      </c>
      <c r="AD26">
        <v>0</v>
      </c>
      <c r="AE26">
        <f t="shared" si="30"/>
        <v>579</v>
      </c>
      <c r="AF26">
        <f t="shared" si="20"/>
        <v>204</v>
      </c>
      <c r="AG26">
        <v>0</v>
      </c>
      <c r="AH26">
        <f t="shared" si="31"/>
        <v>467</v>
      </c>
    </row>
    <row r="27" spans="1:34">
      <c r="A27" s="7">
        <v>23</v>
      </c>
      <c r="B27" s="10">
        <f t="shared" si="32"/>
        <v>0.61199999999999977</v>
      </c>
      <c r="C27" s="14">
        <f t="shared" si="1"/>
        <v>4.0605727544727362E-2</v>
      </c>
      <c r="D27" s="12">
        <v>1995</v>
      </c>
      <c r="E27">
        <f t="shared" si="0"/>
        <v>774</v>
      </c>
      <c r="F27">
        <v>0</v>
      </c>
      <c r="G27">
        <f t="shared" si="3"/>
        <v>1853</v>
      </c>
      <c r="H27">
        <f t="shared" si="4"/>
        <v>719</v>
      </c>
      <c r="I27">
        <v>0</v>
      </c>
      <c r="J27">
        <f t="shared" si="23"/>
        <v>1447</v>
      </c>
      <c r="K27">
        <f t="shared" si="6"/>
        <v>561</v>
      </c>
      <c r="L27">
        <v>0</v>
      </c>
      <c r="M27">
        <f t="shared" si="24"/>
        <v>702</v>
      </c>
      <c r="N27">
        <f t="shared" si="8"/>
        <v>272</v>
      </c>
      <c r="O27">
        <v>0</v>
      </c>
      <c r="P27">
        <f t="shared" si="25"/>
        <v>436</v>
      </c>
      <c r="Q27">
        <f t="shared" si="10"/>
        <v>169</v>
      </c>
      <c r="R27">
        <v>0</v>
      </c>
      <c r="S27">
        <f t="shared" si="26"/>
        <v>393</v>
      </c>
      <c r="T27">
        <f t="shared" si="12"/>
        <v>152</v>
      </c>
      <c r="U27">
        <v>0</v>
      </c>
      <c r="V27">
        <f t="shared" si="27"/>
        <v>379</v>
      </c>
      <c r="W27">
        <f t="shared" si="14"/>
        <v>147</v>
      </c>
      <c r="X27">
        <v>0</v>
      </c>
      <c r="Y27">
        <f t="shared" si="28"/>
        <v>356</v>
      </c>
      <c r="Z27">
        <f t="shared" si="16"/>
        <v>138</v>
      </c>
      <c r="AA27">
        <v>0</v>
      </c>
      <c r="AB27">
        <f t="shared" si="29"/>
        <v>371</v>
      </c>
      <c r="AC27">
        <f t="shared" si="18"/>
        <v>144</v>
      </c>
      <c r="AD27">
        <v>0</v>
      </c>
      <c r="AE27">
        <f t="shared" si="30"/>
        <v>417</v>
      </c>
      <c r="AF27">
        <f t="shared" si="20"/>
        <v>162</v>
      </c>
      <c r="AG27">
        <v>0</v>
      </c>
      <c r="AH27">
        <f t="shared" si="31"/>
        <v>375</v>
      </c>
    </row>
    <row r="28" spans="1:34">
      <c r="A28" s="7">
        <v>24</v>
      </c>
      <c r="B28" s="10">
        <f t="shared" si="32"/>
        <v>0.57599999999999973</v>
      </c>
      <c r="C28" s="14">
        <f t="shared" si="1"/>
        <v>2.4811218985976269E-2</v>
      </c>
      <c r="D28" s="12">
        <v>1219</v>
      </c>
      <c r="E28">
        <f t="shared" si="0"/>
        <v>517</v>
      </c>
      <c r="F28">
        <v>0</v>
      </c>
      <c r="G28">
        <f t="shared" si="3"/>
        <v>1221</v>
      </c>
      <c r="H28">
        <f t="shared" si="4"/>
        <v>518</v>
      </c>
      <c r="I28">
        <v>0</v>
      </c>
      <c r="J28">
        <f t="shared" si="23"/>
        <v>1134</v>
      </c>
      <c r="K28">
        <f t="shared" si="6"/>
        <v>481</v>
      </c>
      <c r="L28">
        <v>0</v>
      </c>
      <c r="M28">
        <f t="shared" si="24"/>
        <v>886</v>
      </c>
      <c r="N28">
        <f t="shared" si="8"/>
        <v>376</v>
      </c>
      <c r="O28">
        <v>0</v>
      </c>
      <c r="P28">
        <f t="shared" si="25"/>
        <v>430</v>
      </c>
      <c r="Q28">
        <f t="shared" si="10"/>
        <v>182</v>
      </c>
      <c r="R28">
        <v>0</v>
      </c>
      <c r="S28">
        <f t="shared" si="26"/>
        <v>267</v>
      </c>
      <c r="T28">
        <f t="shared" si="12"/>
        <v>113</v>
      </c>
      <c r="U28">
        <v>0</v>
      </c>
      <c r="V28">
        <f t="shared" si="27"/>
        <v>241</v>
      </c>
      <c r="W28">
        <f t="shared" si="14"/>
        <v>102</v>
      </c>
      <c r="X28">
        <v>0</v>
      </c>
      <c r="Y28">
        <f t="shared" si="28"/>
        <v>232</v>
      </c>
      <c r="Z28">
        <f t="shared" si="16"/>
        <v>98</v>
      </c>
      <c r="AA28">
        <v>0</v>
      </c>
      <c r="AB28">
        <f t="shared" si="29"/>
        <v>218</v>
      </c>
      <c r="AC28">
        <f t="shared" si="18"/>
        <v>92</v>
      </c>
      <c r="AD28">
        <v>0</v>
      </c>
      <c r="AE28">
        <f t="shared" si="30"/>
        <v>227</v>
      </c>
      <c r="AF28">
        <f t="shared" si="20"/>
        <v>96</v>
      </c>
      <c r="AG28">
        <v>0</v>
      </c>
      <c r="AH28">
        <f t="shared" si="31"/>
        <v>255</v>
      </c>
    </row>
    <row r="29" spans="1:34">
      <c r="A29" s="7">
        <v>25</v>
      </c>
      <c r="B29" s="10">
        <f t="shared" si="32"/>
        <v>0.5399999999999997</v>
      </c>
      <c r="C29" s="14">
        <f t="shared" si="1"/>
        <v>2.0496224379719527E-2</v>
      </c>
      <c r="D29" s="12">
        <v>1007</v>
      </c>
      <c r="E29">
        <f t="shared" si="0"/>
        <v>463</v>
      </c>
      <c r="F29">
        <v>0</v>
      </c>
      <c r="G29">
        <f t="shared" si="3"/>
        <v>702</v>
      </c>
      <c r="H29">
        <f t="shared" si="4"/>
        <v>323</v>
      </c>
      <c r="I29">
        <v>0</v>
      </c>
      <c r="J29">
        <f t="shared" si="23"/>
        <v>703</v>
      </c>
      <c r="K29">
        <f t="shared" si="6"/>
        <v>323</v>
      </c>
      <c r="L29">
        <v>0</v>
      </c>
      <c r="M29">
        <f t="shared" si="24"/>
        <v>653</v>
      </c>
      <c r="N29">
        <f t="shared" si="8"/>
        <v>300</v>
      </c>
      <c r="O29">
        <v>0</v>
      </c>
      <c r="P29">
        <f t="shared" si="25"/>
        <v>510</v>
      </c>
      <c r="Q29">
        <f t="shared" si="10"/>
        <v>235</v>
      </c>
      <c r="R29">
        <v>0</v>
      </c>
      <c r="S29">
        <f t="shared" si="26"/>
        <v>248</v>
      </c>
      <c r="T29">
        <f t="shared" si="12"/>
        <v>114</v>
      </c>
      <c r="U29">
        <v>0</v>
      </c>
      <c r="V29">
        <f t="shared" si="27"/>
        <v>154</v>
      </c>
      <c r="W29">
        <f t="shared" si="14"/>
        <v>71</v>
      </c>
      <c r="X29">
        <v>0</v>
      </c>
      <c r="Y29">
        <f t="shared" si="28"/>
        <v>139</v>
      </c>
      <c r="Z29">
        <f t="shared" si="16"/>
        <v>64</v>
      </c>
      <c r="AA29">
        <v>0</v>
      </c>
      <c r="AB29">
        <f t="shared" si="29"/>
        <v>134</v>
      </c>
      <c r="AC29">
        <f t="shared" si="18"/>
        <v>62</v>
      </c>
      <c r="AD29">
        <v>0</v>
      </c>
      <c r="AE29">
        <f t="shared" si="30"/>
        <v>126</v>
      </c>
      <c r="AF29">
        <f t="shared" si="20"/>
        <v>58</v>
      </c>
      <c r="AG29">
        <v>0</v>
      </c>
      <c r="AH29">
        <f t="shared" si="31"/>
        <v>131</v>
      </c>
    </row>
    <row r="30" spans="1:34">
      <c r="A30" s="7">
        <v>26</v>
      </c>
      <c r="B30" s="10">
        <f>B29-$B$19/25</f>
        <v>0.50399999999999967</v>
      </c>
      <c r="C30" s="14">
        <f t="shared" si="1"/>
        <v>1.7992713358164904E-2</v>
      </c>
      <c r="D30" s="12">
        <v>884</v>
      </c>
      <c r="E30">
        <f t="shared" si="0"/>
        <v>438</v>
      </c>
      <c r="F30">
        <v>0</v>
      </c>
      <c r="G30">
        <f t="shared" si="3"/>
        <v>544</v>
      </c>
      <c r="H30">
        <f t="shared" si="4"/>
        <v>270</v>
      </c>
      <c r="I30">
        <v>0</v>
      </c>
      <c r="J30">
        <f t="shared" si="23"/>
        <v>379</v>
      </c>
      <c r="K30">
        <f t="shared" si="6"/>
        <v>188</v>
      </c>
      <c r="L30">
        <v>0</v>
      </c>
      <c r="M30">
        <f t="shared" si="24"/>
        <v>380</v>
      </c>
      <c r="N30">
        <f t="shared" si="8"/>
        <v>188</v>
      </c>
      <c r="O30">
        <v>0</v>
      </c>
      <c r="P30">
        <f t="shared" si="25"/>
        <v>353</v>
      </c>
      <c r="Q30">
        <f t="shared" si="10"/>
        <v>175</v>
      </c>
      <c r="R30">
        <v>0</v>
      </c>
      <c r="S30">
        <f t="shared" si="26"/>
        <v>275</v>
      </c>
      <c r="T30">
        <f t="shared" si="12"/>
        <v>136</v>
      </c>
      <c r="U30">
        <v>0</v>
      </c>
      <c r="V30">
        <f t="shared" si="27"/>
        <v>134</v>
      </c>
      <c r="W30">
        <f t="shared" si="14"/>
        <v>66</v>
      </c>
      <c r="X30">
        <v>0</v>
      </c>
      <c r="Y30">
        <f t="shared" si="28"/>
        <v>83</v>
      </c>
      <c r="Z30">
        <f t="shared" si="16"/>
        <v>41</v>
      </c>
      <c r="AA30">
        <v>0</v>
      </c>
      <c r="AB30">
        <f t="shared" si="29"/>
        <v>75</v>
      </c>
      <c r="AC30">
        <f t="shared" si="18"/>
        <v>37</v>
      </c>
      <c r="AD30">
        <v>0</v>
      </c>
      <c r="AE30">
        <f t="shared" si="30"/>
        <v>72</v>
      </c>
      <c r="AF30">
        <f t="shared" si="20"/>
        <v>36</v>
      </c>
      <c r="AG30">
        <v>0</v>
      </c>
      <c r="AH30">
        <f t="shared" si="31"/>
        <v>68</v>
      </c>
    </row>
    <row r="31" spans="1:34">
      <c r="A31" s="7">
        <v>27</v>
      </c>
      <c r="B31" s="10">
        <f t="shared" ref="B31:B44" si="33">B30-$B$29/15</f>
        <v>0.46799999999999969</v>
      </c>
      <c r="C31" s="14">
        <f t="shared" si="1"/>
        <v>2.0536931876004968E-2</v>
      </c>
      <c r="D31" s="12">
        <v>1009</v>
      </c>
      <c r="E31">
        <f t="shared" si="0"/>
        <v>537</v>
      </c>
      <c r="F31">
        <v>0</v>
      </c>
      <c r="G31">
        <f t="shared" si="3"/>
        <v>446</v>
      </c>
      <c r="H31">
        <f t="shared" si="4"/>
        <v>237</v>
      </c>
      <c r="I31">
        <v>0</v>
      </c>
      <c r="J31">
        <f t="shared" si="23"/>
        <v>274</v>
      </c>
      <c r="K31">
        <f t="shared" si="6"/>
        <v>146</v>
      </c>
      <c r="L31">
        <v>0</v>
      </c>
      <c r="M31">
        <f t="shared" si="24"/>
        <v>191</v>
      </c>
      <c r="N31">
        <f t="shared" si="8"/>
        <v>102</v>
      </c>
      <c r="O31">
        <v>0</v>
      </c>
      <c r="P31">
        <f t="shared" si="25"/>
        <v>192</v>
      </c>
      <c r="Q31">
        <f t="shared" si="10"/>
        <v>102</v>
      </c>
      <c r="R31">
        <v>0</v>
      </c>
      <c r="S31">
        <f t="shared" si="26"/>
        <v>178</v>
      </c>
      <c r="T31">
        <f t="shared" si="12"/>
        <v>95</v>
      </c>
      <c r="U31">
        <v>0</v>
      </c>
      <c r="V31">
        <f t="shared" si="27"/>
        <v>139</v>
      </c>
      <c r="W31">
        <f t="shared" si="14"/>
        <v>74</v>
      </c>
      <c r="X31">
        <v>0</v>
      </c>
      <c r="Y31">
        <f t="shared" si="28"/>
        <v>68</v>
      </c>
      <c r="Z31">
        <f t="shared" si="16"/>
        <v>36</v>
      </c>
      <c r="AA31">
        <v>0</v>
      </c>
      <c r="AB31">
        <f t="shared" si="29"/>
        <v>42</v>
      </c>
      <c r="AC31">
        <f t="shared" si="18"/>
        <v>22</v>
      </c>
      <c r="AD31">
        <v>0</v>
      </c>
      <c r="AE31">
        <f t="shared" si="30"/>
        <v>38</v>
      </c>
      <c r="AF31">
        <f t="shared" si="20"/>
        <v>20</v>
      </c>
      <c r="AG31">
        <v>0</v>
      </c>
      <c r="AH31">
        <f t="shared" si="31"/>
        <v>36</v>
      </c>
    </row>
    <row r="32" spans="1:34">
      <c r="A32" s="7">
        <v>28</v>
      </c>
      <c r="B32" s="10">
        <f t="shared" si="33"/>
        <v>0.43199999999999972</v>
      </c>
      <c r="C32" s="14">
        <f t="shared" si="1"/>
        <v>1.3881256233335368E-2</v>
      </c>
      <c r="D32" s="12">
        <v>682</v>
      </c>
      <c r="E32">
        <f t="shared" si="0"/>
        <v>387</v>
      </c>
      <c r="F32">
        <v>0</v>
      </c>
      <c r="G32">
        <f t="shared" si="3"/>
        <v>472</v>
      </c>
      <c r="H32">
        <f t="shared" si="4"/>
        <v>268</v>
      </c>
      <c r="I32">
        <v>0</v>
      </c>
      <c r="J32">
        <f t="shared" si="23"/>
        <v>209</v>
      </c>
      <c r="K32">
        <f t="shared" si="6"/>
        <v>119</v>
      </c>
      <c r="L32">
        <v>0</v>
      </c>
      <c r="M32">
        <f t="shared" si="24"/>
        <v>128</v>
      </c>
      <c r="N32">
        <f t="shared" si="8"/>
        <v>73</v>
      </c>
      <c r="O32">
        <v>0</v>
      </c>
      <c r="P32">
        <f t="shared" si="25"/>
        <v>89</v>
      </c>
      <c r="Q32">
        <f t="shared" si="10"/>
        <v>51</v>
      </c>
      <c r="R32">
        <v>0</v>
      </c>
      <c r="S32">
        <f t="shared" si="26"/>
        <v>90</v>
      </c>
      <c r="T32">
        <f t="shared" si="12"/>
        <v>51</v>
      </c>
      <c r="U32">
        <v>0</v>
      </c>
      <c r="V32">
        <f t="shared" si="27"/>
        <v>83</v>
      </c>
      <c r="W32">
        <f t="shared" si="14"/>
        <v>47</v>
      </c>
      <c r="X32">
        <v>0</v>
      </c>
      <c r="Y32">
        <f t="shared" si="28"/>
        <v>65</v>
      </c>
      <c r="Z32">
        <f t="shared" si="16"/>
        <v>37</v>
      </c>
      <c r="AA32">
        <v>0</v>
      </c>
      <c r="AB32">
        <f t="shared" si="29"/>
        <v>32</v>
      </c>
      <c r="AC32">
        <f t="shared" si="18"/>
        <v>18</v>
      </c>
      <c r="AD32">
        <v>0</v>
      </c>
      <c r="AE32">
        <f t="shared" si="30"/>
        <v>20</v>
      </c>
      <c r="AF32">
        <f t="shared" si="20"/>
        <v>11</v>
      </c>
      <c r="AG32">
        <v>0</v>
      </c>
      <c r="AH32">
        <f t="shared" si="31"/>
        <v>18</v>
      </c>
    </row>
    <row r="33" spans="1:34">
      <c r="A33" s="7">
        <v>29</v>
      </c>
      <c r="B33" s="10">
        <f t="shared" si="33"/>
        <v>0.39599999999999974</v>
      </c>
      <c r="C33" s="14">
        <f t="shared" si="1"/>
        <v>1.4858236144185952E-2</v>
      </c>
      <c r="D33" s="12">
        <v>730</v>
      </c>
      <c r="E33">
        <f t="shared" si="0"/>
        <v>441</v>
      </c>
      <c r="F33">
        <v>0</v>
      </c>
      <c r="G33">
        <f t="shared" si="3"/>
        <v>295</v>
      </c>
      <c r="H33">
        <f t="shared" si="4"/>
        <v>178</v>
      </c>
      <c r="I33">
        <v>0</v>
      </c>
      <c r="J33">
        <f t="shared" si="23"/>
        <v>204</v>
      </c>
      <c r="K33">
        <f t="shared" si="6"/>
        <v>123</v>
      </c>
      <c r="L33">
        <v>0</v>
      </c>
      <c r="M33">
        <f t="shared" si="24"/>
        <v>90</v>
      </c>
      <c r="N33">
        <f t="shared" si="8"/>
        <v>54</v>
      </c>
      <c r="O33">
        <v>0</v>
      </c>
      <c r="P33">
        <f t="shared" si="25"/>
        <v>55</v>
      </c>
      <c r="Q33">
        <f t="shared" si="10"/>
        <v>33</v>
      </c>
      <c r="R33">
        <v>0</v>
      </c>
      <c r="S33">
        <f t="shared" si="26"/>
        <v>38</v>
      </c>
      <c r="T33">
        <f t="shared" si="12"/>
        <v>23</v>
      </c>
      <c r="U33">
        <v>0</v>
      </c>
      <c r="V33">
        <f t="shared" si="27"/>
        <v>39</v>
      </c>
      <c r="W33">
        <f t="shared" si="14"/>
        <v>24</v>
      </c>
      <c r="X33">
        <v>0</v>
      </c>
      <c r="Y33">
        <f t="shared" si="28"/>
        <v>36</v>
      </c>
      <c r="Z33">
        <f t="shared" si="16"/>
        <v>22</v>
      </c>
      <c r="AA33">
        <v>0</v>
      </c>
      <c r="AB33">
        <f t="shared" si="29"/>
        <v>28</v>
      </c>
      <c r="AC33">
        <f t="shared" si="18"/>
        <v>17</v>
      </c>
      <c r="AD33">
        <v>0</v>
      </c>
      <c r="AE33">
        <f t="shared" si="30"/>
        <v>14</v>
      </c>
      <c r="AF33">
        <f t="shared" si="20"/>
        <v>8</v>
      </c>
      <c r="AG33">
        <v>0</v>
      </c>
      <c r="AH33">
        <f t="shared" si="31"/>
        <v>9</v>
      </c>
    </row>
    <row r="34" spans="1:34">
      <c r="A34" s="7">
        <v>30</v>
      </c>
      <c r="B34" s="10">
        <f t="shared" si="33"/>
        <v>0.35999999999999976</v>
      </c>
      <c r="C34" s="14">
        <f t="shared" si="1"/>
        <v>1.0237935315788402E-2</v>
      </c>
      <c r="D34" s="12">
        <v>503</v>
      </c>
      <c r="E34">
        <f t="shared" si="0"/>
        <v>322</v>
      </c>
      <c r="F34">
        <v>0</v>
      </c>
      <c r="G34">
        <f t="shared" si="3"/>
        <v>289</v>
      </c>
      <c r="H34">
        <f t="shared" si="4"/>
        <v>185</v>
      </c>
      <c r="I34">
        <v>0</v>
      </c>
      <c r="J34">
        <f t="shared" si="23"/>
        <v>117</v>
      </c>
      <c r="K34">
        <f t="shared" si="6"/>
        <v>75</v>
      </c>
      <c r="L34">
        <v>0</v>
      </c>
      <c r="M34">
        <f t="shared" si="24"/>
        <v>81</v>
      </c>
      <c r="N34">
        <f t="shared" si="8"/>
        <v>52</v>
      </c>
      <c r="O34">
        <v>0</v>
      </c>
      <c r="P34">
        <f t="shared" si="25"/>
        <v>36</v>
      </c>
      <c r="Q34">
        <f t="shared" si="10"/>
        <v>23</v>
      </c>
      <c r="R34">
        <v>0</v>
      </c>
      <c r="S34">
        <f t="shared" si="26"/>
        <v>22</v>
      </c>
      <c r="T34">
        <f t="shared" si="12"/>
        <v>14</v>
      </c>
      <c r="U34">
        <v>0</v>
      </c>
      <c r="V34">
        <f t="shared" si="27"/>
        <v>15</v>
      </c>
      <c r="W34">
        <f t="shared" si="14"/>
        <v>10</v>
      </c>
      <c r="X34">
        <v>0</v>
      </c>
      <c r="Y34">
        <f t="shared" si="28"/>
        <v>15</v>
      </c>
      <c r="Z34">
        <f t="shared" si="16"/>
        <v>10</v>
      </c>
      <c r="AA34">
        <v>0</v>
      </c>
      <c r="AB34">
        <f t="shared" si="29"/>
        <v>14</v>
      </c>
      <c r="AC34">
        <f t="shared" si="18"/>
        <v>9</v>
      </c>
      <c r="AD34">
        <v>0</v>
      </c>
      <c r="AE34">
        <f t="shared" si="30"/>
        <v>11</v>
      </c>
      <c r="AF34">
        <f t="shared" si="20"/>
        <v>7</v>
      </c>
      <c r="AG34">
        <v>0</v>
      </c>
      <c r="AH34">
        <f t="shared" si="31"/>
        <v>6</v>
      </c>
    </row>
    <row r="35" spans="1:34">
      <c r="A35" s="7">
        <v>31</v>
      </c>
      <c r="B35" s="10">
        <f t="shared" si="33"/>
        <v>0.32399999999999979</v>
      </c>
      <c r="C35" s="14">
        <f t="shared" si="1"/>
        <v>8.8945879383688503E-3</v>
      </c>
      <c r="D35" s="12">
        <v>437</v>
      </c>
      <c r="E35">
        <f t="shared" si="0"/>
        <v>295</v>
      </c>
      <c r="F35">
        <v>0</v>
      </c>
      <c r="G35">
        <f t="shared" si="3"/>
        <v>181</v>
      </c>
      <c r="H35">
        <f t="shared" si="4"/>
        <v>122</v>
      </c>
      <c r="I35">
        <v>0</v>
      </c>
      <c r="J35">
        <f t="shared" si="23"/>
        <v>104</v>
      </c>
      <c r="K35">
        <f t="shared" si="6"/>
        <v>70</v>
      </c>
      <c r="L35">
        <v>0</v>
      </c>
      <c r="M35">
        <f t="shared" si="24"/>
        <v>42</v>
      </c>
      <c r="N35">
        <f t="shared" si="8"/>
        <v>28</v>
      </c>
      <c r="O35">
        <v>0</v>
      </c>
      <c r="P35">
        <f t="shared" si="25"/>
        <v>29</v>
      </c>
      <c r="Q35">
        <f t="shared" si="10"/>
        <v>20</v>
      </c>
      <c r="R35">
        <v>0</v>
      </c>
      <c r="S35">
        <f t="shared" si="26"/>
        <v>13</v>
      </c>
      <c r="T35">
        <f t="shared" si="12"/>
        <v>9</v>
      </c>
      <c r="U35">
        <v>0</v>
      </c>
      <c r="V35">
        <f t="shared" si="27"/>
        <v>8</v>
      </c>
      <c r="W35">
        <f t="shared" si="14"/>
        <v>5</v>
      </c>
      <c r="X35">
        <v>0</v>
      </c>
      <c r="Y35">
        <f t="shared" si="28"/>
        <v>5</v>
      </c>
      <c r="Z35">
        <f t="shared" si="16"/>
        <v>3</v>
      </c>
      <c r="AA35">
        <v>0</v>
      </c>
      <c r="AB35">
        <f t="shared" si="29"/>
        <v>5</v>
      </c>
      <c r="AC35">
        <f t="shared" si="18"/>
        <v>3</v>
      </c>
      <c r="AD35">
        <v>0</v>
      </c>
      <c r="AE35">
        <f t="shared" si="30"/>
        <v>5</v>
      </c>
      <c r="AF35">
        <f t="shared" si="20"/>
        <v>3</v>
      </c>
      <c r="AG35">
        <v>0</v>
      </c>
      <c r="AH35">
        <f t="shared" si="31"/>
        <v>4</v>
      </c>
    </row>
    <row r="36" spans="1:34">
      <c r="A36" s="7">
        <v>32</v>
      </c>
      <c r="B36" s="10">
        <f t="shared" si="33"/>
        <v>0.28799999999999981</v>
      </c>
      <c r="C36" s="14">
        <f t="shared" si="1"/>
        <v>4.6203008283975493E-3</v>
      </c>
      <c r="D36" s="12">
        <v>227</v>
      </c>
      <c r="E36">
        <f t="shared" si="0"/>
        <v>162</v>
      </c>
      <c r="F36">
        <v>0</v>
      </c>
      <c r="G36">
        <f t="shared" si="3"/>
        <v>142</v>
      </c>
      <c r="H36">
        <f t="shared" si="4"/>
        <v>101</v>
      </c>
      <c r="I36">
        <v>0</v>
      </c>
      <c r="J36">
        <f t="shared" si="23"/>
        <v>59</v>
      </c>
      <c r="K36">
        <f t="shared" si="6"/>
        <v>42</v>
      </c>
      <c r="L36">
        <v>0</v>
      </c>
      <c r="M36">
        <f t="shared" si="24"/>
        <v>34</v>
      </c>
      <c r="N36">
        <f t="shared" si="8"/>
        <v>24</v>
      </c>
      <c r="O36">
        <v>0</v>
      </c>
      <c r="P36">
        <f t="shared" si="25"/>
        <v>14</v>
      </c>
      <c r="Q36">
        <f t="shared" si="10"/>
        <v>10</v>
      </c>
      <c r="R36">
        <v>0</v>
      </c>
      <c r="S36">
        <f t="shared" si="26"/>
        <v>9</v>
      </c>
      <c r="T36">
        <f t="shared" si="12"/>
        <v>6</v>
      </c>
      <c r="U36">
        <v>0</v>
      </c>
      <c r="V36">
        <f t="shared" si="27"/>
        <v>4</v>
      </c>
      <c r="W36">
        <f t="shared" si="14"/>
        <v>3</v>
      </c>
      <c r="X36">
        <v>0</v>
      </c>
      <c r="Y36">
        <f t="shared" si="28"/>
        <v>3</v>
      </c>
      <c r="Z36">
        <f t="shared" si="16"/>
        <v>2</v>
      </c>
      <c r="AA36">
        <v>0</v>
      </c>
      <c r="AB36">
        <f t="shared" si="29"/>
        <v>2</v>
      </c>
      <c r="AC36">
        <f t="shared" si="18"/>
        <v>1</v>
      </c>
      <c r="AD36">
        <v>0</v>
      </c>
      <c r="AE36">
        <f t="shared" si="30"/>
        <v>2</v>
      </c>
      <c r="AF36">
        <f t="shared" si="20"/>
        <v>1</v>
      </c>
      <c r="AG36">
        <v>0</v>
      </c>
      <c r="AH36">
        <f t="shared" si="31"/>
        <v>2</v>
      </c>
    </row>
    <row r="37" spans="1:34">
      <c r="A37" s="7">
        <v>33</v>
      </c>
      <c r="B37" s="10">
        <f t="shared" si="33"/>
        <v>0.25199999999999984</v>
      </c>
      <c r="C37" s="14">
        <f t="shared" si="1"/>
        <v>3.3380146954061591E-3</v>
      </c>
      <c r="D37" s="12">
        <v>164</v>
      </c>
      <c r="E37">
        <f t="shared" si="0"/>
        <v>123</v>
      </c>
      <c r="F37">
        <v>0</v>
      </c>
      <c r="G37">
        <f t="shared" si="3"/>
        <v>65</v>
      </c>
      <c r="H37">
        <f t="shared" si="4"/>
        <v>49</v>
      </c>
      <c r="I37">
        <v>0</v>
      </c>
      <c r="J37">
        <f t="shared" si="23"/>
        <v>41</v>
      </c>
      <c r="K37">
        <f t="shared" si="6"/>
        <v>31</v>
      </c>
      <c r="L37">
        <v>0</v>
      </c>
      <c r="M37">
        <f t="shared" si="24"/>
        <v>17</v>
      </c>
      <c r="N37">
        <f t="shared" si="8"/>
        <v>13</v>
      </c>
      <c r="O37">
        <v>0</v>
      </c>
      <c r="P37">
        <f t="shared" si="25"/>
        <v>10</v>
      </c>
      <c r="Q37">
        <f t="shared" si="10"/>
        <v>7</v>
      </c>
      <c r="R37">
        <v>0</v>
      </c>
      <c r="S37">
        <f t="shared" si="26"/>
        <v>4</v>
      </c>
      <c r="T37">
        <f t="shared" si="12"/>
        <v>3</v>
      </c>
      <c r="U37">
        <v>0</v>
      </c>
      <c r="V37">
        <f t="shared" si="27"/>
        <v>3</v>
      </c>
      <c r="W37">
        <f t="shared" si="14"/>
        <v>2</v>
      </c>
      <c r="X37">
        <v>0</v>
      </c>
      <c r="Y37">
        <f t="shared" si="28"/>
        <v>1</v>
      </c>
      <c r="Z37">
        <f t="shared" si="16"/>
        <v>1</v>
      </c>
      <c r="AA37">
        <v>0</v>
      </c>
      <c r="AB37">
        <f t="shared" si="29"/>
        <v>1</v>
      </c>
      <c r="AC37">
        <f t="shared" si="18"/>
        <v>1</v>
      </c>
      <c r="AD37">
        <v>0</v>
      </c>
      <c r="AE37">
        <f t="shared" si="30"/>
        <v>1</v>
      </c>
      <c r="AF37">
        <f t="shared" si="20"/>
        <v>1</v>
      </c>
      <c r="AG37">
        <v>0</v>
      </c>
      <c r="AH37">
        <f t="shared" si="31"/>
        <v>1</v>
      </c>
    </row>
    <row r="38" spans="1:34">
      <c r="A38" s="7">
        <v>34</v>
      </c>
      <c r="B38" s="10">
        <f t="shared" si="33"/>
        <v>0.21599999999999986</v>
      </c>
      <c r="C38" s="14">
        <f t="shared" si="1"/>
        <v>2.747755999267265E-3</v>
      </c>
      <c r="D38" s="12">
        <v>135</v>
      </c>
      <c r="E38">
        <f t="shared" si="0"/>
        <v>106</v>
      </c>
      <c r="F38">
        <v>0</v>
      </c>
      <c r="G38">
        <f t="shared" si="3"/>
        <v>41</v>
      </c>
      <c r="H38">
        <f t="shared" si="4"/>
        <v>32</v>
      </c>
      <c r="I38">
        <v>0</v>
      </c>
      <c r="J38">
        <f t="shared" si="23"/>
        <v>16</v>
      </c>
      <c r="K38">
        <f t="shared" si="6"/>
        <v>13</v>
      </c>
      <c r="L38">
        <v>0</v>
      </c>
      <c r="M38">
        <f t="shared" si="24"/>
        <v>10</v>
      </c>
      <c r="N38">
        <f t="shared" si="8"/>
        <v>8</v>
      </c>
      <c r="O38">
        <v>0</v>
      </c>
      <c r="P38">
        <f t="shared" si="25"/>
        <v>4</v>
      </c>
      <c r="Q38">
        <f t="shared" si="10"/>
        <v>3</v>
      </c>
      <c r="R38">
        <v>0</v>
      </c>
      <c r="S38">
        <f t="shared" si="26"/>
        <v>3</v>
      </c>
      <c r="T38">
        <f t="shared" si="12"/>
        <v>2</v>
      </c>
      <c r="U38">
        <v>0</v>
      </c>
      <c r="V38">
        <f t="shared" si="27"/>
        <v>1</v>
      </c>
      <c r="W38">
        <f t="shared" si="14"/>
        <v>1</v>
      </c>
      <c r="X38">
        <v>0</v>
      </c>
      <c r="Y38">
        <f t="shared" si="28"/>
        <v>1</v>
      </c>
      <c r="Z38">
        <f t="shared" si="16"/>
        <v>1</v>
      </c>
      <c r="AA38">
        <v>0</v>
      </c>
      <c r="AB38">
        <f t="shared" si="29"/>
        <v>0</v>
      </c>
      <c r="AC38">
        <f t="shared" si="18"/>
        <v>0</v>
      </c>
      <c r="AD38">
        <v>0</v>
      </c>
      <c r="AE38">
        <f t="shared" si="30"/>
        <v>0</v>
      </c>
      <c r="AF38">
        <f t="shared" si="20"/>
        <v>0</v>
      </c>
      <c r="AG38">
        <v>0</v>
      </c>
      <c r="AH38">
        <f t="shared" si="31"/>
        <v>0</v>
      </c>
    </row>
    <row r="39" spans="1:34">
      <c r="A39" s="7">
        <v>35</v>
      </c>
      <c r="B39" s="10">
        <f t="shared" si="33"/>
        <v>0.17999999999999988</v>
      </c>
      <c r="C39" s="14">
        <f t="shared" si="1"/>
        <v>1.8318373328448433E-3</v>
      </c>
      <c r="D39" s="12">
        <v>90</v>
      </c>
      <c r="E39">
        <f t="shared" si="0"/>
        <v>74</v>
      </c>
      <c r="F39">
        <v>0</v>
      </c>
      <c r="G39">
        <f t="shared" si="3"/>
        <v>29</v>
      </c>
      <c r="H39">
        <f t="shared" si="4"/>
        <v>24</v>
      </c>
      <c r="I39">
        <v>0</v>
      </c>
      <c r="J39">
        <f t="shared" si="23"/>
        <v>9</v>
      </c>
      <c r="K39">
        <f t="shared" si="6"/>
        <v>7</v>
      </c>
      <c r="L39">
        <v>0</v>
      </c>
      <c r="M39">
        <f t="shared" si="24"/>
        <v>3</v>
      </c>
      <c r="N39">
        <f t="shared" si="8"/>
        <v>2</v>
      </c>
      <c r="O39">
        <v>0</v>
      </c>
      <c r="P39">
        <f t="shared" si="25"/>
        <v>2</v>
      </c>
      <c r="Q39">
        <f t="shared" si="10"/>
        <v>2</v>
      </c>
      <c r="R39">
        <v>0</v>
      </c>
      <c r="S39">
        <f t="shared" si="26"/>
        <v>1</v>
      </c>
      <c r="T39">
        <f t="shared" si="12"/>
        <v>1</v>
      </c>
      <c r="U39">
        <v>0</v>
      </c>
      <c r="V39">
        <f t="shared" si="27"/>
        <v>1</v>
      </c>
      <c r="W39">
        <f t="shared" si="14"/>
        <v>1</v>
      </c>
      <c r="X39">
        <v>0</v>
      </c>
      <c r="Y39">
        <f t="shared" si="28"/>
        <v>0</v>
      </c>
      <c r="Z39">
        <f t="shared" si="16"/>
        <v>0</v>
      </c>
      <c r="AA39">
        <v>0</v>
      </c>
      <c r="AB39">
        <f t="shared" si="29"/>
        <v>0</v>
      </c>
      <c r="AC39">
        <f t="shared" si="18"/>
        <v>0</v>
      </c>
      <c r="AD39">
        <v>0</v>
      </c>
      <c r="AE39">
        <f t="shared" si="30"/>
        <v>0</v>
      </c>
      <c r="AF39">
        <f t="shared" si="20"/>
        <v>0</v>
      </c>
      <c r="AG39">
        <v>0</v>
      </c>
      <c r="AH39">
        <f t="shared" si="31"/>
        <v>0</v>
      </c>
    </row>
    <row r="40" spans="1:34">
      <c r="A40" s="7">
        <v>36</v>
      </c>
      <c r="B40" s="10">
        <f t="shared" si="33"/>
        <v>0.14399999999999991</v>
      </c>
      <c r="C40" s="14">
        <f t="shared" si="1"/>
        <v>1.0787486515641855E-3</v>
      </c>
      <c r="D40" s="12">
        <v>53</v>
      </c>
      <c r="E40">
        <f t="shared" si="0"/>
        <v>45</v>
      </c>
      <c r="F40">
        <v>0</v>
      </c>
      <c r="G40">
        <f t="shared" si="3"/>
        <v>16</v>
      </c>
      <c r="H40">
        <f t="shared" si="4"/>
        <v>14</v>
      </c>
      <c r="I40">
        <v>0</v>
      </c>
      <c r="J40">
        <f t="shared" si="23"/>
        <v>5</v>
      </c>
      <c r="K40">
        <f t="shared" si="6"/>
        <v>4</v>
      </c>
      <c r="L40">
        <v>0</v>
      </c>
      <c r="M40">
        <f t="shared" si="24"/>
        <v>2</v>
      </c>
      <c r="N40">
        <f t="shared" si="8"/>
        <v>2</v>
      </c>
      <c r="O40">
        <v>0</v>
      </c>
      <c r="P40">
        <f t="shared" si="25"/>
        <v>1</v>
      </c>
      <c r="Q40">
        <f t="shared" si="10"/>
        <v>1</v>
      </c>
      <c r="R40">
        <v>0</v>
      </c>
      <c r="S40">
        <f t="shared" si="26"/>
        <v>0</v>
      </c>
      <c r="T40">
        <f t="shared" si="12"/>
        <v>0</v>
      </c>
      <c r="U40">
        <v>0</v>
      </c>
      <c r="V40">
        <f t="shared" si="27"/>
        <v>0</v>
      </c>
      <c r="W40">
        <f t="shared" si="14"/>
        <v>0</v>
      </c>
      <c r="X40">
        <v>0</v>
      </c>
      <c r="Y40">
        <f t="shared" si="28"/>
        <v>0</v>
      </c>
      <c r="Z40">
        <f t="shared" si="16"/>
        <v>0</v>
      </c>
      <c r="AA40">
        <v>0</v>
      </c>
      <c r="AB40">
        <f t="shared" si="29"/>
        <v>0</v>
      </c>
      <c r="AC40">
        <f t="shared" si="18"/>
        <v>0</v>
      </c>
      <c r="AD40">
        <v>0</v>
      </c>
      <c r="AE40">
        <f t="shared" si="30"/>
        <v>0</v>
      </c>
      <c r="AF40">
        <f t="shared" si="20"/>
        <v>0</v>
      </c>
      <c r="AG40">
        <v>0</v>
      </c>
      <c r="AH40">
        <f t="shared" si="31"/>
        <v>0</v>
      </c>
    </row>
    <row r="41" spans="1:34">
      <c r="A41" s="7">
        <v>37</v>
      </c>
      <c r="B41" s="10">
        <f t="shared" si="33"/>
        <v>0.10799999999999993</v>
      </c>
      <c r="C41" s="14">
        <f t="shared" si="1"/>
        <v>4.2742871099713014E-4</v>
      </c>
      <c r="D41" s="12">
        <v>21</v>
      </c>
      <c r="E41">
        <f t="shared" si="0"/>
        <v>19</v>
      </c>
      <c r="F41">
        <v>0</v>
      </c>
      <c r="G41">
        <f t="shared" si="3"/>
        <v>8</v>
      </c>
      <c r="H41">
        <f t="shared" si="4"/>
        <v>7</v>
      </c>
      <c r="I41">
        <v>0</v>
      </c>
      <c r="J41">
        <f t="shared" si="23"/>
        <v>2</v>
      </c>
      <c r="K41">
        <f t="shared" si="6"/>
        <v>2</v>
      </c>
      <c r="L41">
        <v>0</v>
      </c>
      <c r="M41">
        <f t="shared" si="24"/>
        <v>1</v>
      </c>
      <c r="N41">
        <f t="shared" si="8"/>
        <v>1</v>
      </c>
      <c r="O41">
        <v>0</v>
      </c>
      <c r="P41">
        <f t="shared" si="25"/>
        <v>0</v>
      </c>
      <c r="Q41">
        <f t="shared" si="10"/>
        <v>0</v>
      </c>
      <c r="R41">
        <v>0</v>
      </c>
      <c r="S41">
        <f t="shared" si="26"/>
        <v>0</v>
      </c>
      <c r="T41">
        <f t="shared" si="12"/>
        <v>0</v>
      </c>
      <c r="U41">
        <v>0</v>
      </c>
      <c r="V41">
        <f t="shared" si="27"/>
        <v>0</v>
      </c>
      <c r="W41">
        <f t="shared" si="14"/>
        <v>0</v>
      </c>
      <c r="X41">
        <v>0</v>
      </c>
      <c r="Y41">
        <f t="shared" si="28"/>
        <v>0</v>
      </c>
      <c r="Z41">
        <f t="shared" si="16"/>
        <v>0</v>
      </c>
      <c r="AA41">
        <v>0</v>
      </c>
      <c r="AB41">
        <f t="shared" si="29"/>
        <v>0</v>
      </c>
      <c r="AC41">
        <f t="shared" si="18"/>
        <v>0</v>
      </c>
      <c r="AD41">
        <v>0</v>
      </c>
      <c r="AE41">
        <f t="shared" si="30"/>
        <v>0</v>
      </c>
      <c r="AF41">
        <f t="shared" si="20"/>
        <v>0</v>
      </c>
      <c r="AG41">
        <v>0</v>
      </c>
      <c r="AH41">
        <f t="shared" si="31"/>
        <v>0</v>
      </c>
    </row>
    <row r="42" spans="1:34">
      <c r="A42" s="7">
        <v>38</v>
      </c>
      <c r="B42" s="10">
        <f t="shared" si="33"/>
        <v>7.1999999999999953E-2</v>
      </c>
      <c r="C42" s="14">
        <f t="shared" si="1"/>
        <v>1.8318373328448433E-4</v>
      </c>
      <c r="D42" s="12">
        <v>9</v>
      </c>
      <c r="E42">
        <f t="shared" si="0"/>
        <v>8</v>
      </c>
      <c r="F42">
        <v>0</v>
      </c>
      <c r="G42">
        <f t="shared" si="3"/>
        <v>2</v>
      </c>
      <c r="H42">
        <f t="shared" si="4"/>
        <v>2</v>
      </c>
      <c r="I42">
        <v>0</v>
      </c>
      <c r="J42">
        <f t="shared" si="23"/>
        <v>1</v>
      </c>
      <c r="K42">
        <f t="shared" si="6"/>
        <v>1</v>
      </c>
      <c r="L42">
        <v>0</v>
      </c>
      <c r="M42">
        <f t="shared" si="24"/>
        <v>0</v>
      </c>
      <c r="N42">
        <f t="shared" si="8"/>
        <v>0</v>
      </c>
      <c r="O42">
        <v>0</v>
      </c>
      <c r="P42">
        <f t="shared" si="25"/>
        <v>0</v>
      </c>
      <c r="Q42">
        <f t="shared" si="10"/>
        <v>0</v>
      </c>
      <c r="R42">
        <v>0</v>
      </c>
      <c r="S42">
        <f t="shared" si="26"/>
        <v>0</v>
      </c>
      <c r="T42">
        <f t="shared" si="12"/>
        <v>0</v>
      </c>
      <c r="U42">
        <v>0</v>
      </c>
      <c r="V42">
        <f t="shared" si="27"/>
        <v>0</v>
      </c>
      <c r="W42">
        <f t="shared" si="14"/>
        <v>0</v>
      </c>
      <c r="X42">
        <v>0</v>
      </c>
      <c r="Y42">
        <f t="shared" si="28"/>
        <v>0</v>
      </c>
      <c r="Z42">
        <f t="shared" si="16"/>
        <v>0</v>
      </c>
      <c r="AA42">
        <v>0</v>
      </c>
      <c r="AB42">
        <f t="shared" si="29"/>
        <v>0</v>
      </c>
      <c r="AC42">
        <f t="shared" si="18"/>
        <v>0</v>
      </c>
      <c r="AD42">
        <v>0</v>
      </c>
      <c r="AE42">
        <f t="shared" si="30"/>
        <v>0</v>
      </c>
      <c r="AF42">
        <f t="shared" si="20"/>
        <v>0</v>
      </c>
      <c r="AG42">
        <v>0</v>
      </c>
      <c r="AH42">
        <f t="shared" si="31"/>
        <v>0</v>
      </c>
    </row>
    <row r="43" spans="1:34">
      <c r="A43" s="7">
        <v>39</v>
      </c>
      <c r="B43" s="10">
        <f t="shared" si="33"/>
        <v>3.599999999999997E-2</v>
      </c>
      <c r="C43" s="14">
        <f t="shared" si="1"/>
        <v>3.2565997028352774E-4</v>
      </c>
      <c r="D43" s="12">
        <v>16</v>
      </c>
      <c r="E43">
        <f t="shared" si="0"/>
        <v>15</v>
      </c>
      <c r="F43">
        <v>0</v>
      </c>
      <c r="G43">
        <f t="shared" si="3"/>
        <v>1</v>
      </c>
      <c r="H43">
        <f t="shared" si="4"/>
        <v>1</v>
      </c>
      <c r="I43">
        <v>0</v>
      </c>
      <c r="J43">
        <f t="shared" si="23"/>
        <v>0</v>
      </c>
      <c r="K43">
        <f t="shared" si="6"/>
        <v>0</v>
      </c>
      <c r="L43">
        <v>0</v>
      </c>
      <c r="M43">
        <f t="shared" si="24"/>
        <v>0</v>
      </c>
      <c r="N43">
        <f t="shared" si="8"/>
        <v>0</v>
      </c>
      <c r="O43">
        <v>0</v>
      </c>
      <c r="P43">
        <f t="shared" si="25"/>
        <v>0</v>
      </c>
      <c r="Q43">
        <f t="shared" si="10"/>
        <v>0</v>
      </c>
      <c r="R43">
        <v>0</v>
      </c>
      <c r="S43">
        <f t="shared" si="26"/>
        <v>0</v>
      </c>
      <c r="T43">
        <f t="shared" si="12"/>
        <v>0</v>
      </c>
      <c r="U43">
        <v>0</v>
      </c>
      <c r="V43">
        <f t="shared" si="27"/>
        <v>0</v>
      </c>
      <c r="W43">
        <f t="shared" si="14"/>
        <v>0</v>
      </c>
      <c r="X43">
        <v>0</v>
      </c>
      <c r="Y43">
        <f t="shared" si="28"/>
        <v>0</v>
      </c>
      <c r="Z43">
        <f t="shared" si="16"/>
        <v>0</v>
      </c>
      <c r="AA43">
        <v>0</v>
      </c>
      <c r="AB43">
        <f t="shared" si="29"/>
        <v>0</v>
      </c>
      <c r="AC43">
        <f t="shared" si="18"/>
        <v>0</v>
      </c>
      <c r="AD43">
        <v>0</v>
      </c>
      <c r="AE43">
        <f t="shared" si="30"/>
        <v>0</v>
      </c>
      <c r="AF43">
        <f t="shared" si="20"/>
        <v>0</v>
      </c>
      <c r="AG43">
        <v>0</v>
      </c>
      <c r="AH43">
        <f t="shared" si="31"/>
        <v>0</v>
      </c>
    </row>
    <row r="44" spans="1:34">
      <c r="A44" s="7">
        <v>40</v>
      </c>
      <c r="B44" s="10">
        <f t="shared" si="33"/>
        <v>0</v>
      </c>
      <c r="C44" s="14">
        <f t="shared" si="1"/>
        <v>2.0353748142720482E-4</v>
      </c>
      <c r="D44" s="12">
        <v>10</v>
      </c>
      <c r="E44">
        <f t="shared" si="0"/>
        <v>10</v>
      </c>
      <c r="F44">
        <v>0</v>
      </c>
      <c r="G44">
        <f t="shared" si="3"/>
        <v>1</v>
      </c>
      <c r="H44">
        <f t="shared" si="4"/>
        <v>1</v>
      </c>
      <c r="I44">
        <v>0</v>
      </c>
      <c r="J44">
        <f t="shared" si="23"/>
        <v>0</v>
      </c>
      <c r="K44">
        <f t="shared" si="6"/>
        <v>0</v>
      </c>
      <c r="L44">
        <v>0</v>
      </c>
      <c r="M44">
        <f t="shared" si="24"/>
        <v>0</v>
      </c>
      <c r="N44">
        <f t="shared" si="8"/>
        <v>0</v>
      </c>
      <c r="O44">
        <v>0</v>
      </c>
      <c r="P44">
        <f t="shared" si="25"/>
        <v>0</v>
      </c>
      <c r="Q44">
        <f t="shared" si="10"/>
        <v>0</v>
      </c>
      <c r="R44">
        <v>0</v>
      </c>
      <c r="S44">
        <f t="shared" si="26"/>
        <v>0</v>
      </c>
      <c r="T44">
        <f t="shared" si="12"/>
        <v>0</v>
      </c>
      <c r="U44">
        <v>0</v>
      </c>
      <c r="V44">
        <f t="shared" si="27"/>
        <v>0</v>
      </c>
      <c r="W44">
        <f t="shared" si="14"/>
        <v>0</v>
      </c>
      <c r="X44">
        <v>0</v>
      </c>
      <c r="Y44">
        <f t="shared" si="28"/>
        <v>0</v>
      </c>
      <c r="Z44">
        <f t="shared" si="16"/>
        <v>0</v>
      </c>
      <c r="AA44">
        <v>0</v>
      </c>
      <c r="AB44">
        <f t="shared" si="29"/>
        <v>0</v>
      </c>
      <c r="AC44">
        <f t="shared" si="18"/>
        <v>0</v>
      </c>
      <c r="AD44">
        <v>0</v>
      </c>
      <c r="AE44">
        <f t="shared" si="30"/>
        <v>0</v>
      </c>
      <c r="AF44">
        <f t="shared" si="20"/>
        <v>0</v>
      </c>
      <c r="AG44">
        <v>0</v>
      </c>
      <c r="AH44">
        <f t="shared" si="31"/>
        <v>0</v>
      </c>
    </row>
    <row r="46" spans="1:34">
      <c r="D46">
        <f>SUM(D4:D44)</f>
        <v>49131</v>
      </c>
      <c r="E46">
        <f>SUM(E4:E44)</f>
        <v>10665</v>
      </c>
      <c r="F46">
        <f>SUM(F4:F44)</f>
        <v>10668</v>
      </c>
      <c r="G46">
        <f>SUM(G4:G44)</f>
        <v>49134</v>
      </c>
      <c r="H46">
        <f t="shared" ref="H46:AH46" si="34">SUM(H4:H44)</f>
        <v>7820</v>
      </c>
      <c r="I46">
        <f t="shared" si="34"/>
        <v>7818</v>
      </c>
      <c r="J46">
        <f t="shared" si="34"/>
        <v>49132</v>
      </c>
      <c r="K46">
        <f t="shared" si="34"/>
        <v>6220</v>
      </c>
      <c r="L46">
        <f t="shared" si="34"/>
        <v>6222</v>
      </c>
      <c r="M46">
        <f t="shared" si="34"/>
        <v>49134</v>
      </c>
      <c r="N46">
        <f t="shared" si="34"/>
        <v>5260</v>
      </c>
      <c r="O46">
        <f t="shared" si="34"/>
        <v>5262</v>
      </c>
      <c r="P46">
        <f t="shared" si="34"/>
        <v>49136</v>
      </c>
      <c r="Q46">
        <f t="shared" si="34"/>
        <v>4666</v>
      </c>
      <c r="R46">
        <f t="shared" si="34"/>
        <v>4668</v>
      </c>
      <c r="S46">
        <f t="shared" si="34"/>
        <v>49138</v>
      </c>
      <c r="T46">
        <f t="shared" si="34"/>
        <v>4264</v>
      </c>
      <c r="U46">
        <f t="shared" si="34"/>
        <v>4266</v>
      </c>
      <c r="V46">
        <f t="shared" si="34"/>
        <v>49140</v>
      </c>
      <c r="W46">
        <f t="shared" si="34"/>
        <v>3962</v>
      </c>
      <c r="X46">
        <f t="shared" si="34"/>
        <v>3960</v>
      </c>
      <c r="Y46">
        <f t="shared" si="34"/>
        <v>49138</v>
      </c>
      <c r="Z46">
        <f t="shared" si="34"/>
        <v>3725</v>
      </c>
      <c r="AA46">
        <f t="shared" si="34"/>
        <v>3726</v>
      </c>
      <c r="AB46">
        <f t="shared" si="34"/>
        <v>49139</v>
      </c>
      <c r="AC46">
        <f t="shared" si="34"/>
        <v>3542</v>
      </c>
      <c r="AD46">
        <f t="shared" si="34"/>
        <v>3540</v>
      </c>
      <c r="AE46">
        <f t="shared" si="34"/>
        <v>49137</v>
      </c>
      <c r="AF46">
        <f t="shared" si="34"/>
        <v>3411</v>
      </c>
      <c r="AG46">
        <f t="shared" si="34"/>
        <v>3414</v>
      </c>
      <c r="AH46">
        <f t="shared" si="34"/>
        <v>49140</v>
      </c>
    </row>
    <row r="48" spans="1:34">
      <c r="A48" t="s">
        <v>32</v>
      </c>
      <c r="D48" s="4">
        <v>0.75</v>
      </c>
    </row>
    <row r="49" spans="1:33">
      <c r="A49" t="s">
        <v>33</v>
      </c>
      <c r="D49" s="4">
        <v>0.9</v>
      </c>
    </row>
    <row r="50" spans="1:33">
      <c r="A50" t="s">
        <v>34</v>
      </c>
      <c r="D50" s="4">
        <v>1</v>
      </c>
    </row>
    <row r="52" spans="1:33">
      <c r="A52" t="s">
        <v>35</v>
      </c>
      <c r="F52">
        <v>0</v>
      </c>
      <c r="I52">
        <f>ROUND(I46*($D$48*I3/10),0)</f>
        <v>586</v>
      </c>
      <c r="L52">
        <f>ROUND(L46*($D$48*L3/10),0)</f>
        <v>933</v>
      </c>
      <c r="O52">
        <f>ROUND(O46*($D$48*O3/10),0)</f>
        <v>1184</v>
      </c>
      <c r="R52">
        <f>ROUND(R46*($D$48*R3/10),0)</f>
        <v>1400</v>
      </c>
      <c r="U52">
        <f>ROUND(U46*($D$48*U3/10),0)</f>
        <v>1600</v>
      </c>
      <c r="X52">
        <f>ROUND(X46*($D$48*X3/10),0)</f>
        <v>1782</v>
      </c>
      <c r="AA52">
        <f>ROUND(AA46*($D$48*AA3/10),0)</f>
        <v>1956</v>
      </c>
      <c r="AD52">
        <f>ROUND(AD46*($D$48*AD3/10),0)</f>
        <v>2124</v>
      </c>
      <c r="AG52">
        <f>ROUND(AG46*($D$48*AG3/10),0)</f>
        <v>2304</v>
      </c>
    </row>
    <row r="53" spans="1:33">
      <c r="A53" t="s">
        <v>41</v>
      </c>
      <c r="F53">
        <f>F52</f>
        <v>0</v>
      </c>
      <c r="I53">
        <f>F53+I52</f>
        <v>586</v>
      </c>
      <c r="L53">
        <f>I53+L52</f>
        <v>1519</v>
      </c>
      <c r="O53">
        <f>L53+O52</f>
        <v>2703</v>
      </c>
      <c r="R53">
        <f>O53+R52</f>
        <v>4103</v>
      </c>
      <c r="U53">
        <f>R53+U52</f>
        <v>5703</v>
      </c>
      <c r="X53">
        <f>U53+X52</f>
        <v>7485</v>
      </c>
      <c r="AA53">
        <f>X53+AA52</f>
        <v>9441</v>
      </c>
      <c r="AD53">
        <f>AA53+AD52</f>
        <v>11565</v>
      </c>
      <c r="AG53">
        <f>AD53+AG52</f>
        <v>13869</v>
      </c>
    </row>
    <row r="54" spans="1:33">
      <c r="A54" t="s">
        <v>40</v>
      </c>
      <c r="F54">
        <f>F53/D46</f>
        <v>0</v>
      </c>
      <c r="I54" s="5">
        <f>I53/G46</f>
        <v>1.1926568160540562E-2</v>
      </c>
      <c r="L54" s="5">
        <f>L53/J46</f>
        <v>3.0916714157779045E-2</v>
      </c>
      <c r="O54" s="5">
        <f>O53/M46</f>
        <v>5.5012822078397854E-2</v>
      </c>
      <c r="R54" s="5">
        <f>R53/P46</f>
        <v>8.3502930641484854E-2</v>
      </c>
      <c r="U54" s="5">
        <f>U53/S46</f>
        <v>0.11606088973910213</v>
      </c>
      <c r="X54" s="5">
        <f>X53/V46</f>
        <v>0.15231990231990231</v>
      </c>
      <c r="AA54" s="5">
        <f>AA53/Y46</f>
        <v>0.19213236191949204</v>
      </c>
      <c r="AD54" s="5">
        <f>AD53/AB46</f>
        <v>0.2353527747817416</v>
      </c>
      <c r="AG54" s="5">
        <f>AG53/AE46</f>
        <v>0.28225166371573357</v>
      </c>
    </row>
    <row r="55" spans="1:33">
      <c r="A55" t="s">
        <v>42</v>
      </c>
      <c r="F55" s="5">
        <f>1-F54</f>
        <v>1</v>
      </c>
      <c r="I55" s="5">
        <f>1-I54</f>
        <v>0.98807343183945939</v>
      </c>
      <c r="L55" s="5">
        <f>1-L54</f>
        <v>0.96908328584222092</v>
      </c>
      <c r="O55" s="5">
        <f>1-O54</f>
        <v>0.94498717792160214</v>
      </c>
      <c r="R55" s="5">
        <f>1-R54</f>
        <v>0.91649706935851516</v>
      </c>
      <c r="U55" s="5">
        <f>1-U54</f>
        <v>0.88393911026089789</v>
      </c>
      <c r="X55" s="5">
        <f>1-X54</f>
        <v>0.84768009768009767</v>
      </c>
      <c r="AA55" s="5">
        <f>1-AA54</f>
        <v>0.80786763808050799</v>
      </c>
      <c r="AD55" s="5">
        <f>1-AD54</f>
        <v>0.76464722521825834</v>
      </c>
      <c r="AG55" s="5">
        <f>1-AG54</f>
        <v>0.71774833628426649</v>
      </c>
    </row>
    <row r="56" spans="1:33">
      <c r="F56">
        <f>F3</f>
        <v>0</v>
      </c>
      <c r="I56">
        <f>I3</f>
        <v>1</v>
      </c>
      <c r="L56">
        <f>L3</f>
        <v>2</v>
      </c>
      <c r="O56">
        <f>O3</f>
        <v>3</v>
      </c>
      <c r="R56">
        <f>R3</f>
        <v>4</v>
      </c>
      <c r="U56">
        <f>U3</f>
        <v>5</v>
      </c>
      <c r="X56">
        <f>X3</f>
        <v>6</v>
      </c>
      <c r="AA56">
        <f>AA3</f>
        <v>7</v>
      </c>
      <c r="AD56">
        <f>AD3</f>
        <v>8</v>
      </c>
      <c r="AG56">
        <f>AG3</f>
        <v>9</v>
      </c>
    </row>
  </sheetData>
  <phoneticPr fontId="3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40E-EBF0-4C7F-ACEB-A25366649C76}">
  <dimension ref="A1:O55"/>
  <sheetViews>
    <sheetView workbookViewId="0">
      <selection sqref="A1:C1048576"/>
    </sheetView>
  </sheetViews>
  <sheetFormatPr defaultRowHeight="14.75"/>
  <sheetData>
    <row r="1" spans="1:15">
      <c r="A1" t="s">
        <v>1</v>
      </c>
      <c r="B1" t="s">
        <v>43</v>
      </c>
      <c r="C1" t="s">
        <v>44</v>
      </c>
      <c r="O1" s="13" t="s">
        <v>46</v>
      </c>
    </row>
    <row r="2" spans="1:15">
      <c r="A2">
        <f>Test_logic_data!A4</f>
        <v>0</v>
      </c>
      <c r="B2" s="2">
        <f>Test_logic_data!B4</f>
        <v>1</v>
      </c>
      <c r="C2">
        <f>Test_logic_data!D4</f>
        <v>29</v>
      </c>
      <c r="O2" t="s">
        <v>45</v>
      </c>
    </row>
    <row r="3" spans="1:15">
      <c r="A3">
        <f>Test_logic_data!A5</f>
        <v>1</v>
      </c>
      <c r="B3" s="2">
        <f>Test_logic_data!B5</f>
        <v>0.99333333333333329</v>
      </c>
      <c r="C3">
        <f>Test_logic_data!D5</f>
        <v>504</v>
      </c>
    </row>
    <row r="4" spans="1:15">
      <c r="A4">
        <f>Test_logic_data!A6</f>
        <v>2</v>
      </c>
      <c r="B4" s="2">
        <f>Test_logic_data!B6</f>
        <v>0.98666666666666658</v>
      </c>
      <c r="C4">
        <f>Test_logic_data!D6</f>
        <v>731</v>
      </c>
    </row>
    <row r="5" spans="1:15">
      <c r="A5">
        <f>Test_logic_data!A7</f>
        <v>3</v>
      </c>
      <c r="B5" s="2">
        <f>Test_logic_data!B7</f>
        <v>0.97999999999999987</v>
      </c>
      <c r="C5">
        <f>Test_logic_data!D7</f>
        <v>705</v>
      </c>
    </row>
    <row r="6" spans="1:15">
      <c r="A6">
        <f>Test_logic_data!A8</f>
        <v>4</v>
      </c>
      <c r="B6" s="2">
        <f>Test_logic_data!B8</f>
        <v>0.97333333333333316</v>
      </c>
      <c r="C6">
        <f>Test_logic_data!D8</f>
        <v>698</v>
      </c>
    </row>
    <row r="7" spans="1:15">
      <c r="A7">
        <f>Test_logic_data!A9</f>
        <v>5</v>
      </c>
      <c r="B7" s="2">
        <f>Test_logic_data!B9</f>
        <v>0.96666666666666645</v>
      </c>
      <c r="C7">
        <f>Test_logic_data!D9</f>
        <v>741</v>
      </c>
    </row>
    <row r="8" spans="1:15">
      <c r="A8">
        <f>Test_logic_data!A10</f>
        <v>6</v>
      </c>
      <c r="B8" s="2">
        <f>Test_logic_data!B10</f>
        <v>0.95999999999999974</v>
      </c>
      <c r="C8">
        <f>Test_logic_data!D10</f>
        <v>1015</v>
      </c>
    </row>
    <row r="9" spans="1:15">
      <c r="A9">
        <f>Test_logic_data!A11</f>
        <v>7</v>
      </c>
      <c r="B9" s="2">
        <f>Test_logic_data!B11</f>
        <v>0.95333333333333303</v>
      </c>
      <c r="C9">
        <f>Test_logic_data!D11</f>
        <v>607</v>
      </c>
    </row>
    <row r="10" spans="1:15">
      <c r="A10">
        <f>Test_logic_data!A12</f>
        <v>8</v>
      </c>
      <c r="B10" s="2">
        <f>Test_logic_data!B12</f>
        <v>0.94666666666666632</v>
      </c>
      <c r="C10">
        <f>Test_logic_data!D12</f>
        <v>678</v>
      </c>
    </row>
    <row r="11" spans="1:15">
      <c r="A11">
        <f>Test_logic_data!A13</f>
        <v>9</v>
      </c>
      <c r="B11" s="2">
        <f>Test_logic_data!B13</f>
        <v>0.93999999999999961</v>
      </c>
      <c r="C11">
        <f>Test_logic_data!D13</f>
        <v>500</v>
      </c>
    </row>
    <row r="12" spans="1:15">
      <c r="A12">
        <f>Test_logic_data!A14</f>
        <v>10</v>
      </c>
      <c r="B12" s="2">
        <f>Test_logic_data!B14</f>
        <v>0.9333333333333329</v>
      </c>
      <c r="C12">
        <f>Test_logic_data!D14</f>
        <v>966</v>
      </c>
    </row>
    <row r="13" spans="1:15">
      <c r="A13">
        <f>Test_logic_data!A15</f>
        <v>11</v>
      </c>
      <c r="B13" s="2">
        <f>Test_logic_data!B15</f>
        <v>0.92666666666666619</v>
      </c>
      <c r="C13">
        <f>Test_logic_data!D15</f>
        <v>1904</v>
      </c>
    </row>
    <row r="14" spans="1:15">
      <c r="A14">
        <f>Test_logic_data!A16</f>
        <v>12</v>
      </c>
      <c r="B14" s="2">
        <f>Test_logic_data!B16</f>
        <v>0.91999999999999948</v>
      </c>
      <c r="C14">
        <f>Test_logic_data!D16</f>
        <v>3228</v>
      </c>
    </row>
    <row r="15" spans="1:15">
      <c r="A15">
        <f>Test_logic_data!A17</f>
        <v>13</v>
      </c>
      <c r="B15" s="2">
        <f>Test_logic_data!B17</f>
        <v>0.91333333333333278</v>
      </c>
      <c r="C15">
        <f>Test_logic_data!D17</f>
        <v>3681</v>
      </c>
    </row>
    <row r="16" spans="1:15">
      <c r="A16">
        <f>Test_logic_data!A18</f>
        <v>14</v>
      </c>
      <c r="B16" s="2">
        <f>Test_logic_data!B18</f>
        <v>0.90666666666666607</v>
      </c>
      <c r="C16">
        <f>Test_logic_data!D18</f>
        <v>3747</v>
      </c>
    </row>
    <row r="17" spans="1:7">
      <c r="A17">
        <f>Test_logic_data!A19</f>
        <v>15</v>
      </c>
      <c r="B17" s="2">
        <f>Test_logic_data!B19</f>
        <v>0.9</v>
      </c>
      <c r="C17">
        <f>Test_logic_data!D19</f>
        <v>3012</v>
      </c>
    </row>
    <row r="18" spans="1:7">
      <c r="A18">
        <f>Test_logic_data!A20</f>
        <v>16</v>
      </c>
      <c r="B18" s="2">
        <f>Test_logic_data!B20</f>
        <v>0.86399999999999999</v>
      </c>
      <c r="C18">
        <f>Test_logic_data!D20</f>
        <v>2607</v>
      </c>
    </row>
    <row r="19" spans="1:7">
      <c r="A19">
        <f>Test_logic_data!A21</f>
        <v>17</v>
      </c>
      <c r="B19" s="2">
        <f>Test_logic_data!B21</f>
        <v>0.82799999999999996</v>
      </c>
      <c r="C19">
        <f>Test_logic_data!D21</f>
        <v>2397</v>
      </c>
      <c r="E19" t="s">
        <v>48</v>
      </c>
    </row>
    <row r="20" spans="1:7">
      <c r="A20">
        <f>Test_logic_data!A22</f>
        <v>18</v>
      </c>
      <c r="B20" s="2">
        <f>Test_logic_data!B22</f>
        <v>0.79199999999999993</v>
      </c>
      <c r="C20">
        <f>Test_logic_data!D22</f>
        <v>2056</v>
      </c>
      <c r="E20" t="s">
        <v>47</v>
      </c>
    </row>
    <row r="21" spans="1:7">
      <c r="A21">
        <f>Test_logic_data!A23</f>
        <v>19</v>
      </c>
      <c r="B21" s="2">
        <f>Test_logic_data!B23</f>
        <v>0.75599999999999989</v>
      </c>
      <c r="C21">
        <f>Test_logic_data!D23</f>
        <v>1808</v>
      </c>
      <c r="E21" t="s">
        <v>49</v>
      </c>
    </row>
    <row r="22" spans="1:7">
      <c r="A22">
        <f>Test_logic_data!A24</f>
        <v>20</v>
      </c>
      <c r="B22" s="2">
        <f>Test_logic_data!B24</f>
        <v>0.71999999999999986</v>
      </c>
      <c r="C22">
        <f>Test_logic_data!D24</f>
        <v>2202</v>
      </c>
      <c r="E22" s="15" t="s">
        <v>50</v>
      </c>
    </row>
    <row r="23" spans="1:7" ht="72.5">
      <c r="A23">
        <f>Test_logic_data!A25</f>
        <v>21</v>
      </c>
      <c r="B23" s="2">
        <f>Test_logic_data!B25</f>
        <v>0.68399999999999983</v>
      </c>
      <c r="C23">
        <f>Test_logic_data!D25</f>
        <v>3264</v>
      </c>
      <c r="E23" s="16" t="s">
        <v>51</v>
      </c>
      <c r="F23" s="16" t="s">
        <v>52</v>
      </c>
      <c r="G23" s="16" t="s">
        <v>53</v>
      </c>
    </row>
    <row r="24" spans="1:7">
      <c r="A24">
        <f>Test_logic_data!A26</f>
        <v>22</v>
      </c>
      <c r="B24" s="2">
        <f>Test_logic_data!B26</f>
        <v>0.6479999999999998</v>
      </c>
      <c r="C24">
        <f>Test_logic_data!D26</f>
        <v>2860</v>
      </c>
      <c r="E24" s="17">
        <v>0</v>
      </c>
      <c r="F24" s="17">
        <v>1</v>
      </c>
      <c r="G24" s="17">
        <v>1</v>
      </c>
    </row>
    <row r="25" spans="1:7">
      <c r="A25">
        <f>Test_logic_data!A27</f>
        <v>23</v>
      </c>
      <c r="B25" s="2">
        <f>Test_logic_data!B27</f>
        <v>0.61199999999999977</v>
      </c>
      <c r="C25">
        <f>Test_logic_data!D27</f>
        <v>1995</v>
      </c>
      <c r="E25" s="17">
        <v>1</v>
      </c>
      <c r="F25" s="17">
        <v>0.997</v>
      </c>
      <c r="G25" s="17">
        <v>0.99099999999999999</v>
      </c>
    </row>
    <row r="26" spans="1:7">
      <c r="A26">
        <f>Test_logic_data!A28</f>
        <v>24</v>
      </c>
      <c r="B26" s="2">
        <f>Test_logic_data!B28</f>
        <v>0.57599999999999973</v>
      </c>
      <c r="C26">
        <f>Test_logic_data!D28</f>
        <v>1219</v>
      </c>
      <c r="E26" s="17">
        <v>2</v>
      </c>
      <c r="F26" s="17">
        <v>0.99399999999999999</v>
      </c>
      <c r="G26" s="17">
        <v>0.98199999999999998</v>
      </c>
    </row>
    <row r="27" spans="1:7">
      <c r="A27">
        <f>Test_logic_data!A29</f>
        <v>25</v>
      </c>
      <c r="B27" s="2">
        <f>Test_logic_data!B29</f>
        <v>0.5399999999999997</v>
      </c>
      <c r="C27">
        <f>Test_logic_data!D29</f>
        <v>1007</v>
      </c>
      <c r="E27" s="17">
        <v>3</v>
      </c>
      <c r="F27" s="17">
        <v>0.99099999999999999</v>
      </c>
      <c r="G27" s="17">
        <v>0.97299999999999998</v>
      </c>
    </row>
    <row r="28" spans="1:7">
      <c r="A28">
        <f>Test_logic_data!A30</f>
        <v>26</v>
      </c>
      <c r="B28" s="2">
        <f>Test_logic_data!B30</f>
        <v>0.50399999999999967</v>
      </c>
      <c r="C28">
        <f>Test_logic_data!D30</f>
        <v>884</v>
      </c>
      <c r="E28" s="17">
        <v>4</v>
      </c>
      <c r="F28" s="17">
        <v>0.98399999999999999</v>
      </c>
      <c r="G28" s="17">
        <v>0.96</v>
      </c>
    </row>
    <row r="29" spans="1:7">
      <c r="A29">
        <f>Test_logic_data!A31</f>
        <v>27</v>
      </c>
      <c r="B29" s="2">
        <f>Test_logic_data!B31</f>
        <v>0.46799999999999969</v>
      </c>
      <c r="C29">
        <f>Test_logic_data!D31</f>
        <v>1009</v>
      </c>
      <c r="E29" s="17">
        <v>5</v>
      </c>
      <c r="F29" s="17">
        <v>0.97399999999999998</v>
      </c>
      <c r="G29" s="17">
        <v>0.94099999999999995</v>
      </c>
    </row>
    <row r="30" spans="1:7">
      <c r="A30">
        <f>Test_logic_data!A32</f>
        <v>28</v>
      </c>
      <c r="B30" s="2">
        <f>Test_logic_data!B32</f>
        <v>0.43199999999999972</v>
      </c>
      <c r="C30">
        <f>Test_logic_data!D32</f>
        <v>682</v>
      </c>
      <c r="E30" s="17">
        <v>6</v>
      </c>
      <c r="F30" s="17">
        <v>0.96099999999999997</v>
      </c>
      <c r="G30" s="17">
        <v>0.91900000000000004</v>
      </c>
    </row>
    <row r="31" spans="1:7">
      <c r="A31">
        <f>Test_logic_data!A33</f>
        <v>29</v>
      </c>
      <c r="B31" s="2">
        <f>Test_logic_data!B33</f>
        <v>0.39599999999999974</v>
      </c>
      <c r="C31">
        <f>Test_logic_data!D33</f>
        <v>730</v>
      </c>
      <c r="E31" s="17">
        <v>7</v>
      </c>
      <c r="F31" s="17">
        <v>0.94199999999999995</v>
      </c>
      <c r="G31" s="17">
        <v>0.89100000000000001</v>
      </c>
    </row>
    <row r="32" spans="1:7">
      <c r="A32">
        <f>Test_logic_data!A34</f>
        <v>30</v>
      </c>
      <c r="B32" s="2">
        <f>Test_logic_data!B34</f>
        <v>0.35999999999999976</v>
      </c>
      <c r="C32">
        <f>Test_logic_data!D34</f>
        <v>503</v>
      </c>
      <c r="E32" s="17">
        <v>8</v>
      </c>
      <c r="F32" s="17">
        <v>0.92</v>
      </c>
      <c r="G32" s="17">
        <v>0.85899999999999999</v>
      </c>
    </row>
    <row r="33" spans="1:7">
      <c r="A33">
        <f>Test_logic_data!A35</f>
        <v>31</v>
      </c>
      <c r="B33" s="2">
        <f>Test_logic_data!B35</f>
        <v>0.32399999999999979</v>
      </c>
      <c r="C33">
        <f>Test_logic_data!D35</f>
        <v>437</v>
      </c>
      <c r="E33" s="17">
        <v>9</v>
      </c>
      <c r="F33" s="17">
        <v>0.89300000000000002</v>
      </c>
      <c r="G33" s="17">
        <v>0.82299999999999995</v>
      </c>
    </row>
    <row r="34" spans="1:7">
      <c r="A34">
        <f>Test_logic_data!A36</f>
        <v>32</v>
      </c>
      <c r="B34" s="2">
        <f>Test_logic_data!B36</f>
        <v>0.28799999999999981</v>
      </c>
      <c r="C34">
        <f>Test_logic_data!D36</f>
        <v>227</v>
      </c>
      <c r="E34" s="17">
        <v>10</v>
      </c>
      <c r="F34" s="17">
        <v>0.86199999999999999</v>
      </c>
      <c r="G34" s="17">
        <v>0.78400000000000003</v>
      </c>
    </row>
    <row r="35" spans="1:7">
      <c r="A35">
        <f>Test_logic_data!A37</f>
        <v>33</v>
      </c>
      <c r="B35" s="2">
        <f>Test_logic_data!B37</f>
        <v>0.25199999999999984</v>
      </c>
      <c r="C35">
        <f>Test_logic_data!D37</f>
        <v>164</v>
      </c>
      <c r="E35" s="17">
        <v>11</v>
      </c>
      <c r="F35" s="17">
        <v>0.82599999999999996</v>
      </c>
      <c r="G35" s="17">
        <v>0.74099999999999999</v>
      </c>
    </row>
    <row r="36" spans="1:7">
      <c r="A36">
        <f>Test_logic_data!A38</f>
        <v>34</v>
      </c>
      <c r="B36" s="2">
        <f>Test_logic_data!B38</f>
        <v>0.21599999999999986</v>
      </c>
      <c r="C36">
        <f>Test_logic_data!D38</f>
        <v>135</v>
      </c>
      <c r="E36" s="17">
        <v>12</v>
      </c>
      <c r="F36" s="17">
        <v>0.78800000000000003</v>
      </c>
      <c r="G36" s="17">
        <v>0.69699999999999995</v>
      </c>
    </row>
    <row r="37" spans="1:7">
      <c r="A37">
        <f>Test_logic_data!A39</f>
        <v>35</v>
      </c>
      <c r="B37" s="2">
        <f>Test_logic_data!B39</f>
        <v>0.17999999999999988</v>
      </c>
      <c r="C37">
        <f>Test_logic_data!D39</f>
        <v>90</v>
      </c>
      <c r="E37" s="17">
        <v>13</v>
      </c>
      <c r="F37" s="17">
        <v>0.71799999999999997</v>
      </c>
      <c r="G37" s="17">
        <v>0.65100000000000002</v>
      </c>
    </row>
    <row r="38" spans="1:7">
      <c r="A38">
        <f>Test_logic_data!A40</f>
        <v>36</v>
      </c>
      <c r="B38" s="2">
        <f>Test_logic_data!B40</f>
        <v>0.14399999999999991</v>
      </c>
      <c r="C38">
        <f>Test_logic_data!D40</f>
        <v>53</v>
      </c>
      <c r="E38" s="17">
        <v>14</v>
      </c>
      <c r="F38" s="17">
        <v>0.61299999999999999</v>
      </c>
      <c r="G38" s="17">
        <v>0.60499999999999998</v>
      </c>
    </row>
    <row r="39" spans="1:7">
      <c r="A39">
        <f>Test_logic_data!A41</f>
        <v>37</v>
      </c>
      <c r="B39" s="2">
        <f>Test_logic_data!B41</f>
        <v>0.10799999999999993</v>
      </c>
      <c r="C39">
        <f>Test_logic_data!D41</f>
        <v>21</v>
      </c>
      <c r="E39" s="17">
        <v>15</v>
      </c>
      <c r="F39" s="17">
        <v>0.51</v>
      </c>
      <c r="G39" s="17">
        <v>0.55300000000000005</v>
      </c>
    </row>
    <row r="40" spans="1:7">
      <c r="A40">
        <f>Test_logic_data!A42</f>
        <v>38</v>
      </c>
      <c r="B40" s="2">
        <f>Test_logic_data!B42</f>
        <v>7.1999999999999953E-2</v>
      </c>
      <c r="C40">
        <f>Test_logic_data!D42</f>
        <v>9</v>
      </c>
      <c r="E40" s="17">
        <v>16</v>
      </c>
      <c r="F40" s="17">
        <v>0.41499999999999998</v>
      </c>
      <c r="G40" s="17">
        <v>0.502</v>
      </c>
    </row>
    <row r="41" spans="1:7">
      <c r="A41">
        <f>Test_logic_data!A43</f>
        <v>39</v>
      </c>
      <c r="B41" s="2">
        <f>Test_logic_data!B43</f>
        <v>3.599999999999997E-2</v>
      </c>
      <c r="C41">
        <f>Test_logic_data!D43</f>
        <v>16</v>
      </c>
      <c r="E41" s="17">
        <v>17</v>
      </c>
      <c r="F41" s="17">
        <v>0.33200000000000002</v>
      </c>
      <c r="G41" s="17">
        <v>0.45300000000000001</v>
      </c>
    </row>
    <row r="42" spans="1:7">
      <c r="A42">
        <f>Test_logic_data!A44</f>
        <v>40</v>
      </c>
      <c r="B42" s="2">
        <f>Test_logic_data!B44</f>
        <v>0</v>
      </c>
      <c r="C42">
        <f>Test_logic_data!D44</f>
        <v>10</v>
      </c>
      <c r="E42" s="17">
        <v>18</v>
      </c>
      <c r="F42" s="17">
        <v>0.26100000000000001</v>
      </c>
      <c r="G42" s="17">
        <v>0.40699999999999997</v>
      </c>
    </row>
    <row r="43" spans="1:7">
      <c r="E43" s="17">
        <v>19</v>
      </c>
      <c r="F43" s="17">
        <v>0.20300000000000001</v>
      </c>
      <c r="G43" s="17">
        <v>0.36399999999999999</v>
      </c>
    </row>
    <row r="44" spans="1:7">
      <c r="E44" s="17">
        <v>20</v>
      </c>
      <c r="F44" s="17">
        <v>0.157</v>
      </c>
      <c r="G44" s="17">
        <v>0.32400000000000001</v>
      </c>
    </row>
    <row r="45" spans="1:7">
      <c r="E45" s="17">
        <v>21</v>
      </c>
      <c r="F45" s="17">
        <v>0.12</v>
      </c>
      <c r="G45" s="17">
        <v>0.28799999999999998</v>
      </c>
    </row>
    <row r="46" spans="1:7">
      <c r="E46" s="17">
        <v>22</v>
      </c>
      <c r="F46" s="17">
        <v>9.1999999999999998E-2</v>
      </c>
      <c r="G46" s="17">
        <v>0.255</v>
      </c>
    </row>
    <row r="47" spans="1:7">
      <c r="E47" s="17">
        <v>23</v>
      </c>
      <c r="F47" s="17">
        <v>7.0000000000000007E-2</v>
      </c>
      <c r="G47" s="17">
        <v>0.22500000000000001</v>
      </c>
    </row>
    <row r="48" spans="1:7">
      <c r="E48" s="17">
        <v>24</v>
      </c>
      <c r="F48" s="17">
        <v>5.2999999999999999E-2</v>
      </c>
      <c r="G48" s="17">
        <v>0.19800000000000001</v>
      </c>
    </row>
    <row r="49" spans="5:7">
      <c r="E49" s="17">
        <v>25</v>
      </c>
      <c r="F49" s="17">
        <v>0.04</v>
      </c>
      <c r="G49" s="17">
        <v>0.17399999999999999</v>
      </c>
    </row>
    <row r="50" spans="5:7">
      <c r="E50" s="17">
        <v>26</v>
      </c>
      <c r="F50" s="17">
        <v>0.03</v>
      </c>
      <c r="G50" s="17">
        <v>0.153</v>
      </c>
    </row>
    <row r="51" spans="5:7">
      <c r="E51" s="17">
        <v>27</v>
      </c>
      <c r="F51" s="17">
        <v>2.3E-2</v>
      </c>
      <c r="G51" s="17">
        <v>0.13300000000000001</v>
      </c>
    </row>
    <row r="52" spans="5:7">
      <c r="E52" s="17">
        <v>28</v>
      </c>
      <c r="F52" s="17">
        <v>1.2999999999999999E-2</v>
      </c>
      <c r="G52" s="17">
        <v>0.11700000000000001</v>
      </c>
    </row>
    <row r="53" spans="5:7">
      <c r="E53" s="17">
        <v>29</v>
      </c>
      <c r="F53" s="17">
        <v>0.01</v>
      </c>
      <c r="G53" s="17">
        <v>0.10199999999999999</v>
      </c>
    </row>
    <row r="54" spans="5:7">
      <c r="E54" s="17">
        <v>30</v>
      </c>
      <c r="F54" s="17">
        <v>7.0000000000000001E-3</v>
      </c>
      <c r="G54" s="17">
        <v>8.8999999999999996E-2</v>
      </c>
    </row>
    <row r="55" spans="5:7">
      <c r="E55" s="17">
        <v>31</v>
      </c>
      <c r="F55" s="17">
        <v>2E-3</v>
      </c>
      <c r="G55" s="17">
        <v>2.7E-2</v>
      </c>
    </row>
  </sheetData>
  <hyperlinks>
    <hyperlink ref="O1" r:id="rId1" xr:uid="{205D8DCA-FFC6-40FB-95CB-0D00F7948F0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8073-FE7A-49A3-8CFA-DF7664BFF05A}">
  <dimension ref="A1:C42"/>
  <sheetViews>
    <sheetView tabSelected="1" workbookViewId="0">
      <selection activeCell="D9" sqref="D9"/>
    </sheetView>
  </sheetViews>
  <sheetFormatPr defaultRowHeight="14.75"/>
  <sheetData>
    <row r="1" spans="1:3">
      <c r="A1" t="s">
        <v>1</v>
      </c>
      <c r="B1" t="s">
        <v>43</v>
      </c>
      <c r="C1" t="s">
        <v>44</v>
      </c>
    </row>
    <row r="2" spans="1:3">
      <c r="A2">
        <f>Test_logic_data!A4</f>
        <v>0</v>
      </c>
      <c r="B2" s="2">
        <f>Test_logic_data!B4</f>
        <v>1</v>
      </c>
      <c r="C2">
        <f>Test_logic_data!D4</f>
        <v>29</v>
      </c>
    </row>
    <row r="3" spans="1:3">
      <c r="A3">
        <f>Test_logic_data!A5</f>
        <v>1</v>
      </c>
      <c r="B3" s="2">
        <f>Test_logic_data!B5</f>
        <v>0.99333333333333329</v>
      </c>
      <c r="C3">
        <f>Test_logic_data!D5</f>
        <v>504</v>
      </c>
    </row>
    <row r="4" spans="1:3">
      <c r="A4">
        <f>Test_logic_data!A6</f>
        <v>2</v>
      </c>
      <c r="B4" s="2">
        <f>Test_logic_data!B6</f>
        <v>0.98666666666666658</v>
      </c>
      <c r="C4">
        <f>Test_logic_data!D6</f>
        <v>731</v>
      </c>
    </row>
    <row r="5" spans="1:3">
      <c r="A5">
        <f>Test_logic_data!A7</f>
        <v>3</v>
      </c>
      <c r="B5" s="2">
        <f>Test_logic_data!B7</f>
        <v>0.97999999999999987</v>
      </c>
      <c r="C5">
        <f>Test_logic_data!D7</f>
        <v>705</v>
      </c>
    </row>
    <row r="6" spans="1:3">
      <c r="A6">
        <f>Test_logic_data!A8</f>
        <v>4</v>
      </c>
      <c r="B6" s="2">
        <f>Test_logic_data!B8</f>
        <v>0.97333333333333316</v>
      </c>
      <c r="C6">
        <f>Test_logic_data!D8</f>
        <v>698</v>
      </c>
    </row>
    <row r="7" spans="1:3">
      <c r="A7">
        <f>Test_logic_data!A9</f>
        <v>5</v>
      </c>
      <c r="B7" s="2">
        <f>Test_logic_data!B9</f>
        <v>0.96666666666666645</v>
      </c>
      <c r="C7">
        <f>Test_logic_data!D9</f>
        <v>741</v>
      </c>
    </row>
    <row r="8" spans="1:3">
      <c r="A8">
        <f>Test_logic_data!A10</f>
        <v>6</v>
      </c>
      <c r="B8" s="2">
        <f>Test_logic_data!B10</f>
        <v>0.95999999999999974</v>
      </c>
      <c r="C8">
        <f>Test_logic_data!D10</f>
        <v>1015</v>
      </c>
    </row>
    <row r="9" spans="1:3">
      <c r="A9">
        <f>Test_logic_data!A11</f>
        <v>7</v>
      </c>
      <c r="B9" s="2">
        <f>Test_logic_data!B11</f>
        <v>0.95333333333333303</v>
      </c>
      <c r="C9">
        <f>Test_logic_data!D11</f>
        <v>607</v>
      </c>
    </row>
    <row r="10" spans="1:3">
      <c r="A10">
        <f>Test_logic_data!A12</f>
        <v>8</v>
      </c>
      <c r="B10" s="2">
        <f>Test_logic_data!B12</f>
        <v>0.94666666666666632</v>
      </c>
      <c r="C10">
        <f>Test_logic_data!D12</f>
        <v>678</v>
      </c>
    </row>
    <row r="11" spans="1:3">
      <c r="A11">
        <f>Test_logic_data!A13</f>
        <v>9</v>
      </c>
      <c r="B11" s="2">
        <f>Test_logic_data!B13</f>
        <v>0.93999999999999961</v>
      </c>
      <c r="C11">
        <f>Test_logic_data!D13</f>
        <v>500</v>
      </c>
    </row>
    <row r="12" spans="1:3">
      <c r="A12">
        <f>Test_logic_data!A14</f>
        <v>10</v>
      </c>
      <c r="B12" s="2">
        <f>Test_logic_data!B14</f>
        <v>0.9333333333333329</v>
      </c>
      <c r="C12">
        <f>Test_logic_data!D14</f>
        <v>966</v>
      </c>
    </row>
    <row r="13" spans="1:3">
      <c r="A13">
        <f>Test_logic_data!A15</f>
        <v>11</v>
      </c>
      <c r="B13" s="2">
        <f>Test_logic_data!B15</f>
        <v>0.92666666666666619</v>
      </c>
      <c r="C13">
        <f>Test_logic_data!D15</f>
        <v>1904</v>
      </c>
    </row>
    <row r="14" spans="1:3">
      <c r="A14">
        <f>Test_logic_data!A16</f>
        <v>12</v>
      </c>
      <c r="B14" s="2">
        <f>Test_logic_data!B16</f>
        <v>0.91999999999999948</v>
      </c>
      <c r="C14">
        <f>Test_logic_data!D16</f>
        <v>3228</v>
      </c>
    </row>
    <row r="15" spans="1:3">
      <c r="A15">
        <f>Test_logic_data!A17</f>
        <v>13</v>
      </c>
      <c r="B15" s="2">
        <f>Test_logic_data!B17</f>
        <v>0.91333333333333278</v>
      </c>
      <c r="C15">
        <f>Test_logic_data!D17</f>
        <v>3681</v>
      </c>
    </row>
    <row r="16" spans="1:3">
      <c r="A16">
        <f>Test_logic_data!A18</f>
        <v>14</v>
      </c>
      <c r="B16" s="2">
        <f>Test_logic_data!B18</f>
        <v>0.90666666666666607</v>
      </c>
      <c r="C16">
        <f>Test_logic_data!D18</f>
        <v>3747</v>
      </c>
    </row>
    <row r="17" spans="1:3">
      <c r="A17">
        <f>Test_logic_data!A19</f>
        <v>15</v>
      </c>
      <c r="B17" s="2">
        <f>Test_logic_data!B19</f>
        <v>0.9</v>
      </c>
      <c r="C17">
        <f>Test_logic_data!D19</f>
        <v>3012</v>
      </c>
    </row>
    <row r="18" spans="1:3">
      <c r="A18">
        <f>Test_logic_data!A20</f>
        <v>16</v>
      </c>
      <c r="B18" s="2">
        <f>Test_logic_data!B20</f>
        <v>0.86399999999999999</v>
      </c>
      <c r="C18">
        <f>Test_logic_data!D20</f>
        <v>2607</v>
      </c>
    </row>
    <row r="19" spans="1:3">
      <c r="A19">
        <f>Test_logic_data!A21</f>
        <v>17</v>
      </c>
      <c r="B19" s="2">
        <f>Test_logic_data!B21</f>
        <v>0.82799999999999996</v>
      </c>
      <c r="C19">
        <f>Test_logic_data!D21</f>
        <v>2397</v>
      </c>
    </row>
    <row r="20" spans="1:3">
      <c r="A20">
        <f>Test_logic_data!A22</f>
        <v>18</v>
      </c>
      <c r="B20" s="2">
        <f>Test_logic_data!B22</f>
        <v>0.79199999999999993</v>
      </c>
      <c r="C20">
        <f>Test_logic_data!D22</f>
        <v>2056</v>
      </c>
    </row>
    <row r="21" spans="1:3">
      <c r="A21">
        <f>Test_logic_data!A23</f>
        <v>19</v>
      </c>
      <c r="B21" s="2">
        <f>Test_logic_data!B23</f>
        <v>0.75599999999999989</v>
      </c>
      <c r="C21">
        <f>Test_logic_data!D23</f>
        <v>1808</v>
      </c>
    </row>
    <row r="22" spans="1:3">
      <c r="A22">
        <f>Test_logic_data!A24</f>
        <v>20</v>
      </c>
      <c r="B22" s="2">
        <f>Test_logic_data!B24</f>
        <v>0.71999999999999986</v>
      </c>
      <c r="C22">
        <f>Test_logic_data!D24</f>
        <v>2202</v>
      </c>
    </row>
    <row r="23" spans="1:3">
      <c r="A23">
        <f>Test_logic_data!A25</f>
        <v>21</v>
      </c>
      <c r="B23" s="2">
        <f>Test_logic_data!B25</f>
        <v>0.68399999999999983</v>
      </c>
      <c r="C23">
        <f>Test_logic_data!D25</f>
        <v>3264</v>
      </c>
    </row>
    <row r="24" spans="1:3">
      <c r="A24">
        <f>Test_logic_data!A26</f>
        <v>22</v>
      </c>
      <c r="B24" s="2">
        <f>Test_logic_data!B26</f>
        <v>0.6479999999999998</v>
      </c>
      <c r="C24">
        <f>Test_logic_data!D26</f>
        <v>2860</v>
      </c>
    </row>
    <row r="25" spans="1:3">
      <c r="A25">
        <f>Test_logic_data!A27</f>
        <v>23</v>
      </c>
      <c r="B25" s="2">
        <f>Test_logic_data!B27</f>
        <v>0.61199999999999977</v>
      </c>
      <c r="C25">
        <f>Test_logic_data!D27</f>
        <v>1995</v>
      </c>
    </row>
    <row r="26" spans="1:3">
      <c r="A26">
        <f>Test_logic_data!A28</f>
        <v>24</v>
      </c>
      <c r="B26" s="2">
        <f>Test_logic_data!B28</f>
        <v>0.57599999999999973</v>
      </c>
      <c r="C26">
        <f>Test_logic_data!D28</f>
        <v>1219</v>
      </c>
    </row>
    <row r="27" spans="1:3">
      <c r="A27">
        <f>Test_logic_data!A29</f>
        <v>25</v>
      </c>
      <c r="B27" s="2">
        <f>Test_logic_data!B29</f>
        <v>0.5399999999999997</v>
      </c>
      <c r="C27">
        <f>Test_logic_data!D29</f>
        <v>1007</v>
      </c>
    </row>
    <row r="28" spans="1:3">
      <c r="A28">
        <f>Test_logic_data!A30</f>
        <v>26</v>
      </c>
      <c r="B28" s="2">
        <f>Test_logic_data!B30</f>
        <v>0.50399999999999967</v>
      </c>
      <c r="C28">
        <f>Test_logic_data!D30</f>
        <v>884</v>
      </c>
    </row>
    <row r="29" spans="1:3">
      <c r="A29">
        <f>Test_logic_data!A31</f>
        <v>27</v>
      </c>
      <c r="B29" s="2">
        <f>Test_logic_data!B31</f>
        <v>0.46799999999999969</v>
      </c>
      <c r="C29">
        <f>Test_logic_data!D31</f>
        <v>1009</v>
      </c>
    </row>
    <row r="30" spans="1:3">
      <c r="A30">
        <f>Test_logic_data!A32</f>
        <v>28</v>
      </c>
      <c r="B30" s="2">
        <f>Test_logic_data!B32</f>
        <v>0.43199999999999972</v>
      </c>
      <c r="C30">
        <f>Test_logic_data!D32</f>
        <v>682</v>
      </c>
    </row>
    <row r="31" spans="1:3">
      <c r="A31">
        <f>Test_logic_data!A33</f>
        <v>29</v>
      </c>
      <c r="B31" s="2">
        <f>Test_logic_data!B33</f>
        <v>0.39599999999999974</v>
      </c>
      <c r="C31">
        <f>Test_logic_data!D33</f>
        <v>730</v>
      </c>
    </row>
    <row r="32" spans="1:3">
      <c r="A32">
        <f>Test_logic_data!A34</f>
        <v>30</v>
      </c>
      <c r="B32" s="2">
        <f>Test_logic_data!B34</f>
        <v>0.35999999999999976</v>
      </c>
      <c r="C32">
        <f>Test_logic_data!D34</f>
        <v>503</v>
      </c>
    </row>
    <row r="33" spans="1:3">
      <c r="A33">
        <f>Test_logic_data!A35</f>
        <v>31</v>
      </c>
      <c r="B33" s="2">
        <f>Test_logic_data!B35</f>
        <v>0.32399999999999979</v>
      </c>
      <c r="C33">
        <f>Test_logic_data!D35</f>
        <v>437</v>
      </c>
    </row>
    <row r="34" spans="1:3">
      <c r="A34">
        <f>Test_logic_data!A36</f>
        <v>32</v>
      </c>
      <c r="B34" s="2">
        <f>Test_logic_data!B36</f>
        <v>0.28799999999999981</v>
      </c>
      <c r="C34">
        <f>Test_logic_data!D36</f>
        <v>227</v>
      </c>
    </row>
    <row r="35" spans="1:3">
      <c r="A35">
        <f>Test_logic_data!A37</f>
        <v>33</v>
      </c>
      <c r="B35" s="2">
        <f>Test_logic_data!B37</f>
        <v>0.25199999999999984</v>
      </c>
      <c r="C35">
        <f>Test_logic_data!D37</f>
        <v>164</v>
      </c>
    </row>
    <row r="36" spans="1:3">
      <c r="A36">
        <f>Test_logic_data!A38</f>
        <v>34</v>
      </c>
      <c r="B36" s="2">
        <f>Test_logic_data!B38</f>
        <v>0.21599999999999986</v>
      </c>
      <c r="C36">
        <f>Test_logic_data!D38</f>
        <v>135</v>
      </c>
    </row>
    <row r="37" spans="1:3">
      <c r="A37">
        <f>Test_logic_data!A39</f>
        <v>35</v>
      </c>
      <c r="B37" s="2">
        <f>Test_logic_data!B39</f>
        <v>0.17999999999999988</v>
      </c>
      <c r="C37">
        <f>Test_logic_data!D39</f>
        <v>90</v>
      </c>
    </row>
    <row r="38" spans="1:3">
      <c r="A38">
        <f>Test_logic_data!A40</f>
        <v>36</v>
      </c>
      <c r="B38" s="2">
        <f>Test_logic_data!B40</f>
        <v>0.14399999999999991</v>
      </c>
      <c r="C38">
        <f>Test_logic_data!D40</f>
        <v>53</v>
      </c>
    </row>
    <row r="39" spans="1:3">
      <c r="A39">
        <f>Test_logic_data!A41</f>
        <v>37</v>
      </c>
      <c r="B39" s="2">
        <f>Test_logic_data!B41</f>
        <v>0.10799999999999993</v>
      </c>
      <c r="C39">
        <f>Test_logic_data!D41</f>
        <v>21</v>
      </c>
    </row>
    <row r="40" spans="1:3">
      <c r="A40">
        <f>Test_logic_data!A42</f>
        <v>38</v>
      </c>
      <c r="B40" s="2">
        <f>Test_logic_data!B42</f>
        <v>7.1999999999999953E-2</v>
      </c>
      <c r="C40">
        <f>Test_logic_data!D42</f>
        <v>9</v>
      </c>
    </row>
    <row r="41" spans="1:3">
      <c r="A41">
        <f>Test_logic_data!A43</f>
        <v>39</v>
      </c>
      <c r="B41" s="2">
        <f>Test_logic_data!B43</f>
        <v>3.599999999999997E-2</v>
      </c>
      <c r="C41">
        <f>Test_logic_data!D43</f>
        <v>16</v>
      </c>
    </row>
    <row r="42" spans="1:3">
      <c r="A42">
        <f>Test_logic_data!A44</f>
        <v>40</v>
      </c>
      <c r="B42" s="2">
        <f>Test_logic_data!B44</f>
        <v>0</v>
      </c>
      <c r="C42">
        <f>Test_logic_data!D44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9283-088C-44C1-B0D0-66DD8168F928}">
  <dimension ref="A1:C29"/>
  <sheetViews>
    <sheetView topLeftCell="A7" workbookViewId="0">
      <selection sqref="A1:C1048576"/>
    </sheetView>
  </sheetViews>
  <sheetFormatPr defaultRowHeight="14.75"/>
  <sheetData>
    <row r="1" spans="1:3">
      <c r="A1" t="s">
        <v>54</v>
      </c>
      <c r="B1" t="s">
        <v>55</v>
      </c>
      <c r="C1" t="s">
        <v>56</v>
      </c>
    </row>
    <row r="2" spans="1:3">
      <c r="A2">
        <v>1991</v>
      </c>
      <c r="B2">
        <v>4829.0123809999996</v>
      </c>
      <c r="C2">
        <v>80.939298120000004</v>
      </c>
    </row>
    <row r="3" spans="1:3">
      <c r="A3">
        <v>1992</v>
      </c>
      <c r="B3">
        <v>4753.170666</v>
      </c>
      <c r="C3">
        <v>87.632843280000003</v>
      </c>
    </row>
    <row r="4" spans="1:3">
      <c r="A4">
        <v>1993</v>
      </c>
      <c r="B4">
        <v>4609.5408539999999</v>
      </c>
      <c r="C4">
        <v>94.270716770000007</v>
      </c>
    </row>
    <row r="5" spans="1:3">
      <c r="A5">
        <v>1994</v>
      </c>
      <c r="B5">
        <v>4634.6680340000003</v>
      </c>
      <c r="C5">
        <v>102.9948794</v>
      </c>
    </row>
    <row r="6" spans="1:3">
      <c r="A6">
        <v>1995</v>
      </c>
      <c r="B6">
        <v>4689.1850990000003</v>
      </c>
      <c r="C6">
        <v>106.01179019999999</v>
      </c>
    </row>
    <row r="7" spans="1:3">
      <c r="A7">
        <v>1996</v>
      </c>
      <c r="B7">
        <v>4862.7304379999996</v>
      </c>
      <c r="C7">
        <v>115.0839319</v>
      </c>
    </row>
    <row r="8" spans="1:3">
      <c r="A8">
        <v>1997</v>
      </c>
      <c r="B8">
        <v>5078.1628790000004</v>
      </c>
      <c r="C8">
        <v>101.0729295</v>
      </c>
    </row>
    <row r="9" spans="1:3">
      <c r="A9">
        <v>1998</v>
      </c>
      <c r="B9">
        <v>5649.7706799999996</v>
      </c>
      <c r="C9">
        <v>112.8506841</v>
      </c>
    </row>
    <row r="10" spans="1:3">
      <c r="A10">
        <v>1999</v>
      </c>
      <c r="B10">
        <v>6015.2792900000004</v>
      </c>
      <c r="C10">
        <v>125.6198184</v>
      </c>
    </row>
    <row r="11" spans="1:3">
      <c r="A11">
        <v>2000</v>
      </c>
      <c r="B11">
        <v>6284.6999679999999</v>
      </c>
      <c r="C11">
        <v>137.69927179999999</v>
      </c>
    </row>
    <row r="12" spans="1:3">
      <c r="A12">
        <v>2001</v>
      </c>
      <c r="B12">
        <v>6132.6947559999999</v>
      </c>
      <c r="C12">
        <v>148.19978599999999</v>
      </c>
    </row>
    <row r="13" spans="1:3">
      <c r="A13">
        <v>2002</v>
      </c>
      <c r="B13">
        <v>6319.9292500000001</v>
      </c>
      <c r="C13">
        <v>156.47404510000001</v>
      </c>
    </row>
    <row r="14" spans="1:3">
      <c r="A14">
        <v>2003</v>
      </c>
      <c r="B14">
        <v>6893.3680640000002</v>
      </c>
      <c r="C14">
        <v>170.3216731</v>
      </c>
    </row>
    <row r="15" spans="1:3">
      <c r="A15">
        <v>2004</v>
      </c>
      <c r="B15">
        <v>6826.2900170000003</v>
      </c>
      <c r="C15">
        <v>183.2997263</v>
      </c>
    </row>
    <row r="16" spans="1:3">
      <c r="A16">
        <v>2005</v>
      </c>
      <c r="B16">
        <v>7709.1495519999999</v>
      </c>
      <c r="C16">
        <v>198.1039524</v>
      </c>
    </row>
    <row r="17" spans="1:3">
      <c r="A17">
        <v>2006</v>
      </c>
      <c r="B17">
        <v>7382.1626139999998</v>
      </c>
      <c r="C17">
        <v>209.92843239999999</v>
      </c>
    </row>
    <row r="18" spans="1:3">
      <c r="A18">
        <v>2007</v>
      </c>
      <c r="B18">
        <v>7815.0652049999999</v>
      </c>
      <c r="C18">
        <v>220.9929817</v>
      </c>
    </row>
    <row r="19" spans="1:3">
      <c r="A19">
        <v>2008</v>
      </c>
      <c r="B19">
        <v>7869.2169370000001</v>
      </c>
      <c r="C19">
        <v>230.7906941</v>
      </c>
    </row>
    <row r="20" spans="1:3">
      <c r="A20">
        <v>2009</v>
      </c>
      <c r="B20">
        <v>7325.6710990000001</v>
      </c>
      <c r="C20">
        <v>238.40342100000001</v>
      </c>
    </row>
    <row r="21" spans="1:3">
      <c r="A21">
        <v>2010</v>
      </c>
      <c r="B21">
        <v>7257.7566219999999</v>
      </c>
      <c r="C21">
        <v>244.17016150000001</v>
      </c>
    </row>
    <row r="22" spans="1:3">
      <c r="A22">
        <v>2011</v>
      </c>
      <c r="B22">
        <v>7274.7231359999996</v>
      </c>
      <c r="C22">
        <v>244.96050249999999</v>
      </c>
    </row>
    <row r="23" spans="1:3">
      <c r="A23">
        <v>2012</v>
      </c>
      <c r="B23">
        <v>7147.1891869999999</v>
      </c>
      <c r="C23">
        <v>253.62167700000001</v>
      </c>
    </row>
    <row r="24" spans="1:3">
      <c r="A24">
        <v>2013</v>
      </c>
      <c r="B24">
        <v>7266.2873399999999</v>
      </c>
      <c r="C24">
        <v>258.08766600000001</v>
      </c>
    </row>
    <row r="25" spans="1:3">
      <c r="A25">
        <v>2014</v>
      </c>
      <c r="B25">
        <v>7747.5007310000001</v>
      </c>
      <c r="C25">
        <v>263.88588520000002</v>
      </c>
    </row>
    <row r="26" spans="1:3">
      <c r="A26">
        <v>2015</v>
      </c>
      <c r="B26">
        <v>8194.2381679999999</v>
      </c>
      <c r="C26">
        <v>272.78258829999999</v>
      </c>
    </row>
    <row r="27" spans="1:3">
      <c r="A27">
        <v>2016</v>
      </c>
      <c r="B27">
        <v>8449.3077689999991</v>
      </c>
      <c r="C27">
        <v>287.6536193</v>
      </c>
    </row>
    <row r="28" spans="1:3">
      <c r="A28">
        <v>2017</v>
      </c>
      <c r="B28">
        <v>8777.2689350000001</v>
      </c>
      <c r="C28">
        <v>307.3249884</v>
      </c>
    </row>
    <row r="29" spans="1:3">
      <c r="A29">
        <v>2018</v>
      </c>
      <c r="B29">
        <v>9096.3299590000006</v>
      </c>
      <c r="C29">
        <v>329.07666610000001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EE18-F185-44E5-8BC0-45380757ECDA}">
  <dimension ref="A1:E9"/>
  <sheetViews>
    <sheetView workbookViewId="0">
      <selection activeCell="E16" sqref="E16"/>
    </sheetView>
  </sheetViews>
  <sheetFormatPr defaultRowHeight="14.75"/>
  <cols>
    <col min="5" max="5" width="12.6796875" bestFit="1" customWidth="1"/>
  </cols>
  <sheetData>
    <row r="1" spans="1:5">
      <c r="A1" t="s">
        <v>54</v>
      </c>
      <c r="B1" t="s">
        <v>57</v>
      </c>
      <c r="C1" t="s">
        <v>58</v>
      </c>
      <c r="D1" t="s">
        <v>59</v>
      </c>
      <c r="E1" t="s">
        <v>60</v>
      </c>
    </row>
    <row r="2" spans="1:5" ht="16">
      <c r="A2" s="18">
        <v>2011</v>
      </c>
      <c r="B2" s="19">
        <v>12618.079131661896</v>
      </c>
      <c r="C2" s="18">
        <v>27660</v>
      </c>
      <c r="D2" s="20">
        <v>89.25</v>
      </c>
      <c r="E2" s="19">
        <f>C2/D2</f>
        <v>309.9159663865546</v>
      </c>
    </row>
    <row r="3" spans="1:5" ht="16">
      <c r="A3" s="18">
        <v>2012</v>
      </c>
      <c r="B3" s="19">
        <v>12876.889288355058</v>
      </c>
      <c r="C3" s="18">
        <v>29986</v>
      </c>
      <c r="D3" s="20">
        <v>90.406999999999996</v>
      </c>
      <c r="E3" s="19">
        <f t="shared" ref="E3:E9" si="0">C3/D3</f>
        <v>331.67785680312369</v>
      </c>
    </row>
    <row r="4" spans="1:5" ht="16">
      <c r="A4" s="18">
        <v>2013</v>
      </c>
      <c r="B4" s="19">
        <v>12644.6890235017</v>
      </c>
      <c r="C4" s="18">
        <v>32385</v>
      </c>
      <c r="D4" s="20">
        <v>91.51</v>
      </c>
      <c r="E4" s="19">
        <f t="shared" si="0"/>
        <v>353.89574909845919</v>
      </c>
    </row>
    <row r="5" spans="1:5" ht="16">
      <c r="A5" s="18">
        <v>2014</v>
      </c>
      <c r="B5" s="19">
        <v>12976.331460928885</v>
      </c>
      <c r="C5" s="18">
        <v>34975</v>
      </c>
      <c r="D5" s="20">
        <v>92.561999999999998</v>
      </c>
      <c r="E5" s="19">
        <f t="shared" si="0"/>
        <v>377.85484324020655</v>
      </c>
    </row>
    <row r="6" spans="1:5" ht="16">
      <c r="A6" s="18">
        <v>2015</v>
      </c>
      <c r="B6" s="19">
        <v>13328.146647939142</v>
      </c>
      <c r="C6" s="18">
        <v>35885</v>
      </c>
      <c r="D6" s="20">
        <v>93.570999999999998</v>
      </c>
      <c r="E6" s="19">
        <f t="shared" si="0"/>
        <v>383.50557330796937</v>
      </c>
    </row>
    <row r="7" spans="1:5" ht="16">
      <c r="A7" s="18">
        <v>2016</v>
      </c>
      <c r="B7" s="19">
        <v>13917.951117256147</v>
      </c>
      <c r="C7" s="18">
        <v>36030</v>
      </c>
      <c r="D7" s="19">
        <v>94.52</v>
      </c>
      <c r="E7" s="19">
        <f t="shared" si="0"/>
        <v>381.18916631400765</v>
      </c>
    </row>
    <row r="8" spans="1:5" ht="16">
      <c r="A8" s="18">
        <v>2017</v>
      </c>
      <c r="B8" s="19">
        <v>14220.502107632467</v>
      </c>
      <c r="C8" s="18">
        <v>36701</v>
      </c>
      <c r="D8" s="19">
        <v>95.424999999999997</v>
      </c>
      <c r="E8" s="19">
        <f t="shared" si="0"/>
        <v>384.60571129159024</v>
      </c>
    </row>
    <row r="9" spans="1:5" ht="16">
      <c r="A9" s="18">
        <v>2018</v>
      </c>
      <c r="B9" s="19">
        <v>15134.884156908771</v>
      </c>
      <c r="C9" s="18">
        <v>40405</v>
      </c>
      <c r="D9" s="19">
        <v>96.281999999999996</v>
      </c>
      <c r="E9" s="19">
        <f t="shared" si="0"/>
        <v>419.65268689890115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0198-C798-4AE1-BE4A-04F1A307CD70}">
  <dimension ref="A1:C32"/>
  <sheetViews>
    <sheetView workbookViewId="0">
      <selection activeCell="G19" sqref="G19"/>
    </sheetView>
  </sheetViews>
  <sheetFormatPr defaultRowHeight="14.75"/>
  <sheetData>
    <row r="1" spans="1:3">
      <c r="A1" t="s">
        <v>54</v>
      </c>
      <c r="B1" t="s">
        <v>57</v>
      </c>
      <c r="C1" t="s">
        <v>61</v>
      </c>
    </row>
    <row r="2" spans="1:3">
      <c r="A2">
        <v>2020</v>
      </c>
      <c r="B2" s="21">
        <v>15.37716</v>
      </c>
      <c r="C2" s="22">
        <v>97.927999999999997</v>
      </c>
    </row>
    <row r="3" spans="1:3">
      <c r="A3">
        <v>2021</v>
      </c>
      <c r="B3" s="21">
        <v>15.62319456</v>
      </c>
      <c r="C3" s="22">
        <v>98.727999999999994</v>
      </c>
    </row>
    <row r="4" spans="1:3">
      <c r="A4">
        <v>2022</v>
      </c>
      <c r="B4" s="21">
        <v>15.873165672960001</v>
      </c>
      <c r="C4" s="22">
        <v>99.504999999999995</v>
      </c>
    </row>
    <row r="5" spans="1:3">
      <c r="A5">
        <v>2023</v>
      </c>
      <c r="B5" s="21">
        <v>16.12713632372736</v>
      </c>
      <c r="C5" s="22">
        <v>100.27200000000001</v>
      </c>
    </row>
    <row r="6" spans="1:3">
      <c r="A6">
        <v>2024</v>
      </c>
      <c r="B6" s="21">
        <v>16.385170504906998</v>
      </c>
      <c r="C6" s="22">
        <v>101.01600000000001</v>
      </c>
    </row>
    <row r="7" spans="1:3">
      <c r="A7">
        <v>2025</v>
      </c>
      <c r="B7" s="21">
        <v>16.647333232985506</v>
      </c>
      <c r="C7" s="22">
        <v>101.71899999999999</v>
      </c>
    </row>
    <row r="8" spans="1:3">
      <c r="A8">
        <v>2026</v>
      </c>
      <c r="B8" s="21">
        <v>16.913690564713278</v>
      </c>
      <c r="C8" s="22">
        <v>102.402</v>
      </c>
    </row>
    <row r="9" spans="1:3">
      <c r="A9">
        <v>2027</v>
      </c>
      <c r="B9" s="21">
        <v>17.184309613748692</v>
      </c>
      <c r="C9" s="22">
        <v>103.06699999999999</v>
      </c>
    </row>
    <row r="10" spans="1:3">
      <c r="A10">
        <v>2028</v>
      </c>
      <c r="B10" s="21">
        <v>17.459258567568668</v>
      </c>
      <c r="C10" s="22">
        <v>103.691</v>
      </c>
    </row>
    <row r="11" spans="1:3">
      <c r="A11">
        <v>2029</v>
      </c>
      <c r="B11" s="21">
        <v>17.738606704649765</v>
      </c>
      <c r="C11" s="22">
        <v>104.30200000000001</v>
      </c>
    </row>
    <row r="12" spans="1:3">
      <c r="A12">
        <v>2030</v>
      </c>
      <c r="B12" s="21">
        <v>18.022424411924163</v>
      </c>
      <c r="C12" s="22">
        <v>104.85899999999999</v>
      </c>
    </row>
    <row r="13" spans="1:3">
      <c r="A13">
        <v>2031</v>
      </c>
      <c r="B13" s="21">
        <v>18.310783202514951</v>
      </c>
      <c r="C13" s="22">
        <v>105.411</v>
      </c>
    </row>
    <row r="14" spans="1:3">
      <c r="A14">
        <v>2032</v>
      </c>
      <c r="B14" s="21">
        <v>18.603755733755193</v>
      </c>
      <c r="C14" s="22">
        <v>105.925</v>
      </c>
    </row>
    <row r="15" spans="1:3">
      <c r="A15">
        <v>2033</v>
      </c>
      <c r="B15" s="21">
        <v>18.901415825495274</v>
      </c>
      <c r="C15" s="22">
        <v>106.408</v>
      </c>
    </row>
    <row r="16" spans="1:3">
      <c r="A16">
        <v>2034</v>
      </c>
      <c r="B16" s="21">
        <v>19.203838478703197</v>
      </c>
      <c r="C16" s="22">
        <v>106.86499999999999</v>
      </c>
    </row>
    <row r="17" spans="1:3">
      <c r="A17">
        <v>2035</v>
      </c>
      <c r="B17" s="21">
        <v>19.511099894362449</v>
      </c>
      <c r="C17" s="22">
        <v>107.298</v>
      </c>
    </row>
    <row r="18" spans="1:3">
      <c r="A18">
        <v>2036</v>
      </c>
      <c r="B18" s="21">
        <v>19.823277492672243</v>
      </c>
      <c r="C18" s="22">
        <v>107.69499999999999</v>
      </c>
    </row>
    <row r="19" spans="1:3">
      <c r="A19">
        <v>2037</v>
      </c>
      <c r="B19" s="21">
        <v>20.140449932555001</v>
      </c>
      <c r="C19" s="22">
        <v>108.093</v>
      </c>
    </row>
    <row r="20" spans="1:3">
      <c r="A20">
        <v>2038</v>
      </c>
      <c r="B20" s="21">
        <v>20.462697131475881</v>
      </c>
      <c r="C20" s="22">
        <v>108.446</v>
      </c>
    </row>
    <row r="21" spans="1:3">
      <c r="A21">
        <v>2039</v>
      </c>
      <c r="B21" s="21">
        <v>20.790100285579495</v>
      </c>
      <c r="C21" s="22">
        <v>108.78100000000001</v>
      </c>
    </row>
    <row r="22" spans="1:3">
      <c r="A22">
        <v>2040</v>
      </c>
      <c r="B22" s="21">
        <v>21.122741890148767</v>
      </c>
      <c r="C22" s="22">
        <v>109.083</v>
      </c>
    </row>
    <row r="23" spans="1:3">
      <c r="A23">
        <v>2041</v>
      </c>
      <c r="B23" s="21">
        <v>21.460705760391146</v>
      </c>
      <c r="C23" s="22">
        <v>109.367</v>
      </c>
    </row>
    <row r="24" spans="1:3">
      <c r="A24">
        <v>2042</v>
      </c>
      <c r="B24" s="21">
        <v>21.804077052557403</v>
      </c>
      <c r="C24" s="22">
        <v>109.634</v>
      </c>
    </row>
    <row r="25" spans="1:3">
      <c r="A25">
        <v>2043</v>
      </c>
      <c r="B25" s="21">
        <v>22.152942285398325</v>
      </c>
      <c r="C25" s="22">
        <v>109.86199999999999</v>
      </c>
    </row>
    <row r="26" spans="1:3">
      <c r="A26">
        <v>2044</v>
      </c>
      <c r="B26" s="21">
        <v>22.507389361964695</v>
      </c>
      <c r="C26" s="22">
        <v>110.07299999999999</v>
      </c>
    </row>
    <row r="27" spans="1:3">
      <c r="A27">
        <v>2045</v>
      </c>
      <c r="B27" s="21">
        <v>22.86750759175613</v>
      </c>
      <c r="C27" s="22">
        <v>110.276</v>
      </c>
    </row>
    <row r="28" spans="1:3">
      <c r="A28">
        <v>2046</v>
      </c>
      <c r="B28" s="21">
        <v>23.233387713224229</v>
      </c>
      <c r="C28" s="22">
        <v>110.43899999999999</v>
      </c>
    </row>
    <row r="29" spans="1:3">
      <c r="A29">
        <v>2047</v>
      </c>
      <c r="B29" s="21">
        <v>23.605121916635813</v>
      </c>
      <c r="C29" s="22">
        <v>110.58199999999999</v>
      </c>
    </row>
    <row r="30" spans="1:3">
      <c r="A30">
        <v>2048</v>
      </c>
      <c r="B30" s="21">
        <v>23.982803867301989</v>
      </c>
      <c r="C30" s="22">
        <v>110.71299999999999</v>
      </c>
    </row>
    <row r="31" spans="1:3">
      <c r="A31">
        <v>2049</v>
      </c>
      <c r="B31" s="21">
        <v>24.366528729178818</v>
      </c>
      <c r="C31" s="22">
        <v>110.819</v>
      </c>
    </row>
    <row r="32" spans="1:3">
      <c r="A32">
        <v>2050</v>
      </c>
      <c r="B32" s="21">
        <v>24.756393188845678</v>
      </c>
      <c r="C32" s="22">
        <v>110.901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Test_logic_data</vt:lpstr>
      <vt:lpstr>Survival&amp;stock_data</vt:lpstr>
      <vt:lpstr>Python_input_data</vt:lpstr>
      <vt:lpstr>Grenada</vt:lpstr>
      <vt:lpstr>AB</vt:lpstr>
      <vt:lpstr>AB_projected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RobertBrecha</dc:creator>
  <cp:lastModifiedBy>RobertBrecha</cp:lastModifiedBy>
  <dcterms:created xsi:type="dcterms:W3CDTF">2021-05-03T11:16:25Z</dcterms:created>
  <dcterms:modified xsi:type="dcterms:W3CDTF">2021-05-11T19:33:29Z</dcterms:modified>
</cp:coreProperties>
</file>