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13_ncr:40001_{7BB5781D-9481-4E45-9739-5199A073141E}" xr6:coauthVersionLast="47" xr6:coauthVersionMax="47" xr10:uidLastSave="{00000000-0000-0000-0000-000000000000}"/>
  <bookViews>
    <workbookView xWindow="-120" yWindow="-120" windowWidth="38640" windowHeight="21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" l="1"/>
  <c r="B46" i="1" s="1"/>
  <c r="H22" i="1"/>
  <c r="G23" i="1"/>
  <c r="G24" i="1"/>
  <c r="G25" i="1"/>
  <c r="G26" i="1"/>
  <c r="F24" i="1"/>
  <c r="F27" i="1"/>
  <c r="F28" i="1"/>
  <c r="F29" i="1"/>
  <c r="F30" i="1"/>
  <c r="D23" i="1"/>
  <c r="H23" i="1" s="1"/>
  <c r="D24" i="1"/>
  <c r="H24" i="1" s="1"/>
  <c r="D25" i="1"/>
  <c r="H25" i="1" s="1"/>
  <c r="D26" i="1"/>
  <c r="H26" i="1" s="1"/>
  <c r="D27" i="1"/>
  <c r="H27" i="1" s="1"/>
  <c r="D28" i="1"/>
  <c r="H28" i="1" s="1"/>
  <c r="D29" i="1"/>
  <c r="H29" i="1" s="1"/>
  <c r="D30" i="1"/>
  <c r="H30" i="1" s="1"/>
  <c r="D31" i="1"/>
  <c r="H31" i="1" s="1"/>
  <c r="D32" i="1"/>
  <c r="H32" i="1" s="1"/>
  <c r="D33" i="1"/>
  <c r="H33" i="1" s="1"/>
  <c r="D22" i="1"/>
  <c r="C23" i="1"/>
  <c r="C24" i="1"/>
  <c r="C25" i="1"/>
  <c r="C26" i="1"/>
  <c r="C27" i="1"/>
  <c r="G27" i="1" s="1"/>
  <c r="C28" i="1"/>
  <c r="G28" i="1" s="1"/>
  <c r="C29" i="1"/>
  <c r="G29" i="1" s="1"/>
  <c r="C30" i="1"/>
  <c r="G30" i="1" s="1"/>
  <c r="C31" i="1"/>
  <c r="G31" i="1" s="1"/>
  <c r="C32" i="1"/>
  <c r="G32" i="1" s="1"/>
  <c r="C33" i="1"/>
  <c r="G33" i="1" s="1"/>
  <c r="C22" i="1"/>
  <c r="G22" i="1" s="1"/>
  <c r="B23" i="1"/>
  <c r="F23" i="1" s="1"/>
  <c r="B24" i="1"/>
  <c r="B25" i="1"/>
  <c r="F25" i="1" s="1"/>
  <c r="B26" i="1"/>
  <c r="F26" i="1" s="1"/>
  <c r="B27" i="1"/>
  <c r="B28" i="1"/>
  <c r="B29" i="1"/>
  <c r="B30" i="1"/>
  <c r="B31" i="1"/>
  <c r="F31" i="1" s="1"/>
  <c r="B32" i="1"/>
  <c r="F32" i="1" s="1"/>
  <c r="B33" i="1"/>
  <c r="F33" i="1" s="1"/>
  <c r="B22" i="1"/>
  <c r="F22" i="1" s="1"/>
  <c r="E49" i="1"/>
  <c r="E50" i="1"/>
  <c r="E48" i="1"/>
  <c r="E46" i="1"/>
  <c r="E45" i="1"/>
  <c r="B49" i="1" l="1"/>
  <c r="B48" i="1"/>
  <c r="G34" i="1"/>
  <c r="F34" i="1"/>
  <c r="H34" i="1"/>
  <c r="B50" i="1" l="1"/>
  <c r="H42" i="1" l="1"/>
  <c r="G95" i="1"/>
</calcChain>
</file>

<file path=xl/sharedStrings.xml><?xml version="1.0" encoding="utf-8"?>
<sst xmlns="http://schemas.openxmlformats.org/spreadsheetml/2006/main" count="45" uniqueCount="38">
  <si>
    <t xml:space="preserve">The 19th Hole </t>
  </si>
  <si>
    <t>Sales Data</t>
  </si>
  <si>
    <t>Month</t>
  </si>
  <si>
    <t>Price</t>
  </si>
  <si>
    <t>Demand (00s)</t>
  </si>
  <si>
    <t>Costs</t>
  </si>
  <si>
    <t>Intercept (b):</t>
  </si>
  <si>
    <t>Slope (m):</t>
  </si>
  <si>
    <t>Power: y=ax^b</t>
  </si>
  <si>
    <t>Constant a:</t>
  </si>
  <si>
    <t>Exponent b:</t>
  </si>
  <si>
    <t>Exponential: y=ae^(bx)</t>
  </si>
  <si>
    <t>Constant (a)</t>
  </si>
  <si>
    <t>Exponent (b)</t>
  </si>
  <si>
    <t>Predictions Based on Models</t>
  </si>
  <si>
    <t>Chart used to get the formula variables</t>
  </si>
  <si>
    <t>Linear</t>
  </si>
  <si>
    <t>Power</t>
  </si>
  <si>
    <t>Exponential</t>
  </si>
  <si>
    <t>Linear: =y=mx+b</t>
  </si>
  <si>
    <t>Absolute Percent Error</t>
  </si>
  <si>
    <t>Average Error</t>
  </si>
  <si>
    <t>&lt;-- use the model with the smallest error</t>
  </si>
  <si>
    <t>Unit Cost Club Production</t>
  </si>
  <si>
    <t>per set of clubs</t>
  </si>
  <si>
    <t>Sale Price:</t>
  </si>
  <si>
    <t>&lt;-- multiple of 10</t>
  </si>
  <si>
    <t>&lt;--from power model</t>
  </si>
  <si>
    <t>Demand (00s):</t>
  </si>
  <si>
    <t>Actual Demand:</t>
  </si>
  <si>
    <t>Cost:</t>
  </si>
  <si>
    <t>Model the Business</t>
  </si>
  <si>
    <t>Revenue:</t>
  </si>
  <si>
    <t>Profit:</t>
  </si>
  <si>
    <t>Profit</t>
  </si>
  <si>
    <t>&lt;&lt;</t>
  </si>
  <si>
    <t>a) the optimal price would be $530.00 for a profit of $1,042,213.00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</si>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</sst>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£&quot;* #,##0.00_-;\-&quot;£&quot;* #,##0.00_-;_-&quot;£&quot;* &quot;-&quot;??_-;_-@_-"/>
    <numFmt numFmtId="170" formatCode="_-&quot;£&quot;* #,##0_-;\-&quot;£&quot;* #,##0_-;_-&quot;£&quot;* &quot;-&quot;??_-;_-@_-"/>
    <numFmt numFmtId="171" formatCode="0.0"/>
  </numFmts>
  <fonts count="7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  <font>
      <sz val="11"/>
      <color rgb="FF1F1F1F"/>
      <name val="Var(--cds-font-family-source-sa"/>
    </font>
    <font>
      <sz val="11"/>
      <color theme="0" tint="-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4">
    <xf numFmtId="0" fontId="0" fillId="0" borderId="0" xfId="0"/>
    <xf numFmtId="0" fontId="4" fillId="0" borderId="1" xfId="1" applyFont="1"/>
    <xf numFmtId="0" fontId="0" fillId="0" borderId="2" xfId="0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70" fontId="5" fillId="3" borderId="9" xfId="0" applyNumberFormat="1" applyFont="1" applyFill="1" applyBorder="1" applyAlignment="1">
      <alignment horizontal="left" vertical="center" wrapText="1"/>
    </xf>
    <xf numFmtId="170" fontId="5" fillId="3" borderId="2" xfId="0" applyNumberFormat="1" applyFont="1" applyFill="1" applyBorder="1" applyAlignment="1">
      <alignment horizontal="left" vertical="center" wrapText="1"/>
    </xf>
    <xf numFmtId="170" fontId="5" fillId="3" borderId="6" xfId="0" applyNumberFormat="1" applyFont="1" applyFill="1" applyBorder="1" applyAlignment="1">
      <alignment horizontal="left" vertical="center" wrapText="1"/>
    </xf>
    <xf numFmtId="44" fontId="0" fillId="0" borderId="2" xfId="0" applyNumberFormat="1" applyBorder="1"/>
    <xf numFmtId="171" fontId="0" fillId="0" borderId="2" xfId="0" applyNumberFormat="1" applyBorder="1"/>
    <xf numFmtId="0" fontId="0" fillId="0" borderId="14" xfId="0" applyBorder="1"/>
    <xf numFmtId="0" fontId="5" fillId="3" borderId="15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  <xf numFmtId="10" fontId="0" fillId="0" borderId="2" xfId="0" applyNumberFormat="1" applyBorder="1"/>
    <xf numFmtId="0" fontId="0" fillId="0" borderId="17" xfId="0" applyFill="1" applyBorder="1"/>
    <xf numFmtId="0" fontId="5" fillId="3" borderId="18" xfId="0" applyFont="1" applyFill="1" applyBorder="1" applyAlignment="1">
      <alignment horizontal="left" vertical="center" wrapText="1"/>
    </xf>
    <xf numFmtId="10" fontId="0" fillId="0" borderId="19" xfId="0" applyNumberFormat="1" applyBorder="1"/>
    <xf numFmtId="10" fontId="2" fillId="2" borderId="2" xfId="2" applyNumberFormat="1" applyBorder="1"/>
    <xf numFmtId="44" fontId="0" fillId="0" borderId="0" xfId="0" applyNumberFormat="1"/>
    <xf numFmtId="1" fontId="0" fillId="0" borderId="0" xfId="0" applyNumberFormat="1"/>
    <xf numFmtId="44" fontId="2" fillId="2" borderId="0" xfId="2" applyNumberFormat="1"/>
    <xf numFmtId="44" fontId="6" fillId="0" borderId="0" xfId="0" applyNumberFormat="1" applyFont="1"/>
    <xf numFmtId="44" fontId="0" fillId="0" borderId="0" xfId="0" applyNumberFormat="1" applyAlignment="1">
      <alignment horizontal="left" inden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44" fontId="6" fillId="0" borderId="2" xfId="0" applyNumberFormat="1" applyFont="1" applyBorder="1"/>
  </cellXfs>
  <cellStyles count="3">
    <cellStyle name="Good" xfId="2" builtinId="26"/>
    <cellStyle name="Heading 1" xfId="1" builtinId="16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Sheet1!$Q$6</c:f>
              <c:strCache>
                <c:ptCount val="1"/>
                <c:pt idx="0">
                  <c:v>Demand (00s)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6.2450511443078963E-2"/>
                  <c:y val="-0.57884691845124514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Sheet1!$P$7:$P$18</c:f>
              <c:numCache>
                <c:formatCode>_-"£"* #,##0_-;\-"£"* #,##0_-;_-"£"* "-"??_-;_-@_-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Sheet1!$Q$7:$Q$18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07-4401-AAAB-8671A8B57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08607"/>
        <c:axId val="151810527"/>
      </c:scatterChart>
      <c:valAx>
        <c:axId val="15180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 ($)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£&quot;* #,##0_-;\-&quot;£&quot;* #,##0_-;_-&quot;£&quot;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0527"/>
        <c:crosses val="autoZero"/>
        <c:crossBetween val="midCat"/>
      </c:valAx>
      <c:valAx>
        <c:axId val="1518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Demand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0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Projected Profit by</a:t>
            </a:r>
            <a:r>
              <a:rPr lang="en-GB" baseline="0"/>
              <a:t> Price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Sheet1!$G$43:$G$92</c:f>
              <c:numCache>
                <c:formatCode>General</c:formatCode>
                <c:ptCount val="50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</c:numCache>
            </c:numRef>
          </c:cat>
          <c:val>
            <c:numRef>
              <c:f>Sheet1!$H$43:$H$92</c:f>
              <c:numCache>
                <c:formatCode>_("£"* #,##0.00_);_("£"* \(#,##0.00\);_("£"* "-"??_);_(@_)</c:formatCode>
                <c:ptCount val="50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1024731.2726827315</c:v>
                </c:pt>
                <c:pt idx="36">
                  <c:v>1021022.2237432048</c:v>
                </c:pt>
                <c:pt idx="37">
                  <c:v>1017088.2634793159</c:v>
                </c:pt>
                <c:pt idx="38">
                  <c:v>1012954.7173026291</c:v>
                </c:pt>
                <c:pt idx="39">
                  <c:v>1008644.4924491229</c:v>
                </c:pt>
                <c:pt idx="40">
                  <c:v>1004178.3234829371</c:v>
                </c:pt>
                <c:pt idx="41">
                  <c:v>999574.99043870345</c:v>
                </c:pt>
                <c:pt idx="42">
                  <c:v>994851.51295467373</c:v>
                </c:pt>
                <c:pt idx="43">
                  <c:v>990023.32329994719</c:v>
                </c:pt>
                <c:pt idx="44">
                  <c:v>985104.42081539321</c:v>
                </c:pt>
                <c:pt idx="45">
                  <c:v>980107.50995916908</c:v>
                </c:pt>
                <c:pt idx="46">
                  <c:v>975044.1238656675</c:v>
                </c:pt>
                <c:pt idx="47">
                  <c:v>969924.73508398188</c:v>
                </c:pt>
                <c:pt idx="48">
                  <c:v>964758.8549528002</c:v>
                </c:pt>
                <c:pt idx="49">
                  <c:v>959555.12288789009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E-43C3-B875-DB1BDD213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184847"/>
        <c:axId val="156182447"/>
      </c:lineChart>
      <c:catAx>
        <c:axId val="15618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82447"/>
        <c:crosses val="autoZero"/>
        <c:auto val="1"/>
        <c:lblAlgn val="ctr"/>
        <c:lblOffset val="100"/>
        <c:noMultiLvlLbl val="0"/>
      </c:catAx>
      <c:valAx>
        <c:axId val="15618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£&quot;* #,##0.00_);_(&quot;£&quot;* \(#,##0.00\);_(&quot;£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8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22</xdr:row>
      <xdr:rowOff>109537</xdr:rowOff>
    </xdr:from>
    <xdr:to>
      <xdr:col>21</xdr:col>
      <xdr:colOff>342899</xdr:colOff>
      <xdr:row>44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FABA2-09F2-4E3E-DFDF-E6C4636F7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252412</xdr:colOff>
      <xdr:row>47</xdr:row>
      <xdr:rowOff>157161</xdr:rowOff>
    </xdr:from>
    <xdr:to>
      <xdr:col>16</xdr:col>
      <xdr:colOff>114300</xdr:colOff>
      <xdr:row>68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2910C1-821C-9A25-C260-F214EE0F6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topLeftCell="A6" workbookViewId="0">
      <selection activeCell="D22" sqref="D22"/>
    </sheetView>
  </sheetViews>
  <sheetFormatPr defaultRowHeight="15"/>
  <cols>
    <col min="1" max="1" width="27" bestFit="1" customWidth="1"/>
    <col min="2" max="2" width="17.28515625" customWidth="1"/>
    <col min="3" max="3" width="13.7109375" bestFit="1" customWidth="1"/>
    <col min="4" max="4" width="11.28515625" bestFit="1" customWidth="1"/>
    <col min="5" max="5" width="21.140625" bestFit="1" customWidth="1"/>
    <col min="6" max="6" width="21.5703125" customWidth="1"/>
    <col min="7" max="14" width="16" customWidth="1"/>
    <col min="15" max="18" width="16.28515625" customWidth="1"/>
  </cols>
  <sheetData>
    <row r="1" spans="1:17" ht="24.75" thickBot="1">
      <c r="A1" s="1" t="s">
        <v>0</v>
      </c>
    </row>
    <row r="2" spans="1:17" ht="15.75" thickTop="1"/>
    <row r="4" spans="1:17">
      <c r="O4" t="s">
        <v>1</v>
      </c>
    </row>
    <row r="5" spans="1:17" ht="15.75" thickBot="1"/>
    <row r="6" spans="1:17" ht="15.75" thickBot="1">
      <c r="O6" s="9" t="s">
        <v>2</v>
      </c>
      <c r="P6" s="10" t="s">
        <v>3</v>
      </c>
      <c r="Q6" s="11" t="s">
        <v>4</v>
      </c>
    </row>
    <row r="7" spans="1:17">
      <c r="O7" s="7">
        <v>1</v>
      </c>
      <c r="P7" s="12">
        <v>450</v>
      </c>
      <c r="Q7" s="8">
        <v>45</v>
      </c>
    </row>
    <row r="8" spans="1:17">
      <c r="O8" s="3">
        <v>2</v>
      </c>
      <c r="P8" s="13">
        <v>300</v>
      </c>
      <c r="Q8" s="4">
        <v>103</v>
      </c>
    </row>
    <row r="9" spans="1:17">
      <c r="O9" s="3">
        <v>3</v>
      </c>
      <c r="P9" s="13">
        <v>440</v>
      </c>
      <c r="Q9" s="4">
        <v>49</v>
      </c>
    </row>
    <row r="10" spans="1:17">
      <c r="O10" s="3">
        <v>4</v>
      </c>
      <c r="P10" s="13">
        <v>360</v>
      </c>
      <c r="Q10" s="4">
        <v>86</v>
      </c>
    </row>
    <row r="11" spans="1:17">
      <c r="O11" s="3">
        <v>5</v>
      </c>
      <c r="P11" s="13">
        <v>290</v>
      </c>
      <c r="Q11" s="4">
        <v>125</v>
      </c>
    </row>
    <row r="12" spans="1:17">
      <c r="O12" s="3">
        <v>6</v>
      </c>
      <c r="P12" s="13">
        <v>450</v>
      </c>
      <c r="Q12" s="4">
        <v>52</v>
      </c>
    </row>
    <row r="13" spans="1:17">
      <c r="O13" s="3">
        <v>7</v>
      </c>
      <c r="P13" s="13">
        <v>340</v>
      </c>
      <c r="Q13" s="4">
        <v>87</v>
      </c>
    </row>
    <row r="14" spans="1:17">
      <c r="O14" s="3">
        <v>8</v>
      </c>
      <c r="P14" s="13">
        <v>370</v>
      </c>
      <c r="Q14" s="4">
        <v>68</v>
      </c>
    </row>
    <row r="15" spans="1:17">
      <c r="A15" s="2" t="s">
        <v>19</v>
      </c>
      <c r="B15" s="2"/>
      <c r="C15" s="2" t="s">
        <v>8</v>
      </c>
      <c r="D15" s="2"/>
      <c r="E15" s="2" t="s">
        <v>11</v>
      </c>
      <c r="F15" s="2"/>
      <c r="O15" s="3">
        <v>9</v>
      </c>
      <c r="P15" s="13">
        <v>500</v>
      </c>
      <c r="Q15" s="4">
        <v>45</v>
      </c>
    </row>
    <row r="16" spans="1:17">
      <c r="A16" s="2" t="s">
        <v>6</v>
      </c>
      <c r="B16" s="2">
        <v>211.31</v>
      </c>
      <c r="C16" s="2" t="s">
        <v>9</v>
      </c>
      <c r="D16" s="2">
        <v>5871064</v>
      </c>
      <c r="E16" s="2" t="s">
        <v>12</v>
      </c>
      <c r="F16" s="2">
        <v>466.51</v>
      </c>
      <c r="O16" s="3">
        <v>10</v>
      </c>
      <c r="P16" s="13">
        <v>490</v>
      </c>
      <c r="Q16" s="4">
        <v>44</v>
      </c>
    </row>
    <row r="17" spans="1:17">
      <c r="A17" s="2" t="s">
        <v>7</v>
      </c>
      <c r="B17" s="2">
        <v>-0.35460000000000003</v>
      </c>
      <c r="C17" s="2" t="s">
        <v>10</v>
      </c>
      <c r="D17" s="2">
        <v>-1.9079999999999999</v>
      </c>
      <c r="E17" s="2" t="s">
        <v>13</v>
      </c>
      <c r="F17" s="2">
        <v>-5.0000000000000001E-3</v>
      </c>
      <c r="O17" s="3">
        <v>11</v>
      </c>
      <c r="P17" s="13">
        <v>430</v>
      </c>
      <c r="Q17" s="4">
        <v>58</v>
      </c>
    </row>
    <row r="18" spans="1:17" ht="15.75" thickBot="1">
      <c r="O18" s="5">
        <v>12</v>
      </c>
      <c r="P18" s="14">
        <v>390</v>
      </c>
      <c r="Q18" s="6">
        <v>68</v>
      </c>
    </row>
    <row r="20" spans="1:17" ht="15.75" thickBot="1">
      <c r="A20" t="s">
        <v>14</v>
      </c>
      <c r="F20" t="s">
        <v>20</v>
      </c>
    </row>
    <row r="21" spans="1:17" ht="15.75" thickBot="1">
      <c r="A21" s="2" t="s">
        <v>3</v>
      </c>
      <c r="B21" s="2" t="s">
        <v>16</v>
      </c>
      <c r="C21" s="2" t="s">
        <v>17</v>
      </c>
      <c r="D21" s="2" t="s">
        <v>18</v>
      </c>
      <c r="E21" s="17" t="s">
        <v>4</v>
      </c>
      <c r="F21" s="2" t="s">
        <v>16</v>
      </c>
      <c r="G21" s="2" t="s">
        <v>17</v>
      </c>
      <c r="H21" s="2" t="s">
        <v>18</v>
      </c>
      <c r="I21" s="21"/>
      <c r="O21" t="s">
        <v>15</v>
      </c>
    </row>
    <row r="22" spans="1:17">
      <c r="A22" s="13">
        <v>450</v>
      </c>
      <c r="B22" s="16">
        <f>$B$17*A22+$B$16</f>
        <v>51.739999999999981</v>
      </c>
      <c r="C22" s="16">
        <f>$D$16*A22^$D$17</f>
        <v>50.861286169919921</v>
      </c>
      <c r="D22" s="16">
        <f>$F$16*EXP($F$17*A22)</f>
        <v>49.169792250355329</v>
      </c>
      <c r="E22" s="18">
        <v>45</v>
      </c>
      <c r="F22" s="20">
        <f>ABS(B22-E22)/E22</f>
        <v>0.14977777777777734</v>
      </c>
      <c r="G22" s="20">
        <f>ABS(C22-E22)/E22</f>
        <v>0.13025080377599826</v>
      </c>
      <c r="H22" s="20">
        <f>ABS(D22-E22)/E22</f>
        <v>9.2662050007896193E-2</v>
      </c>
    </row>
    <row r="23" spans="1:17">
      <c r="A23" s="13">
        <v>300</v>
      </c>
      <c r="B23" s="16">
        <f>$B$17*A23+$B$16</f>
        <v>104.92999999999999</v>
      </c>
      <c r="C23" s="16">
        <f t="shared" ref="C23:C33" si="0">$D$16*A23^$D$17</f>
        <v>110.2476803704582</v>
      </c>
      <c r="D23" s="16">
        <f t="shared" ref="D23:D33" si="1">$F$16*EXP($F$17*A23)</f>
        <v>104.09245101084399</v>
      </c>
      <c r="E23" s="19">
        <v>103</v>
      </c>
      <c r="F23" s="20">
        <f>ABS(B23-E23)/E23</f>
        <v>1.8737864077669832E-2</v>
      </c>
      <c r="G23" s="20">
        <f>ABS(C23-E23)/E23</f>
        <v>7.0365828839399985E-2</v>
      </c>
      <c r="H23" s="20">
        <f>ABS(D23-E23)/E23</f>
        <v>1.0606320493630948E-2</v>
      </c>
    </row>
    <row r="24" spans="1:17">
      <c r="A24" s="13">
        <v>440</v>
      </c>
      <c r="B24" s="16">
        <f>$B$17*A24+$B$16</f>
        <v>55.286000000000001</v>
      </c>
      <c r="C24" s="16">
        <f t="shared" si="0"/>
        <v>53.089557787712614</v>
      </c>
      <c r="D24" s="16">
        <f t="shared" si="1"/>
        <v>51.69078140761237</v>
      </c>
      <c r="E24" s="19">
        <v>49</v>
      </c>
      <c r="F24" s="20">
        <f>ABS(B24-E24)/E24</f>
        <v>0.12828571428571431</v>
      </c>
      <c r="G24" s="20">
        <f>ABS(C24-E24)/E24</f>
        <v>8.3460363014543154E-2</v>
      </c>
      <c r="H24" s="20">
        <f>ABS(D24-E24)/E24</f>
        <v>5.4913906277803466E-2</v>
      </c>
    </row>
    <row r="25" spans="1:17">
      <c r="A25" s="13">
        <v>360</v>
      </c>
      <c r="B25" s="16">
        <f>$B$17*A25+$B$16</f>
        <v>83.653999999999996</v>
      </c>
      <c r="C25" s="16">
        <f t="shared" si="0"/>
        <v>77.85592038588905</v>
      </c>
      <c r="D25" s="16">
        <f t="shared" si="1"/>
        <v>77.113584344252331</v>
      </c>
      <c r="E25" s="19">
        <v>86</v>
      </c>
      <c r="F25" s="20">
        <f>ABS(B25-E25)/E25</f>
        <v>2.7279069767441901E-2</v>
      </c>
      <c r="G25" s="20">
        <f>ABS(C25-E25)/E25</f>
        <v>9.4698600164080812E-2</v>
      </c>
      <c r="H25" s="20">
        <f>ABS(D25-E25)/E25</f>
        <v>0.10333041460171709</v>
      </c>
    </row>
    <row r="26" spans="1:17">
      <c r="A26" s="13">
        <v>290</v>
      </c>
      <c r="B26" s="16">
        <f>$B$17*A26+$B$16</f>
        <v>108.476</v>
      </c>
      <c r="C26" s="16">
        <f t="shared" si="0"/>
        <v>117.61465381582187</v>
      </c>
      <c r="D26" s="16">
        <f t="shared" si="1"/>
        <v>109.42938509863754</v>
      </c>
      <c r="E26" s="19">
        <v>125</v>
      </c>
      <c r="F26" s="20">
        <f>ABS(B26-E26)/E26</f>
        <v>0.132192</v>
      </c>
      <c r="G26" s="20">
        <f>ABS(C26-E26)/E26</f>
        <v>5.9082769473425063E-2</v>
      </c>
      <c r="H26" s="20">
        <f>ABS(D26-E26)/E26</f>
        <v>0.12456491921089968</v>
      </c>
    </row>
    <row r="27" spans="1:17">
      <c r="A27" s="13">
        <v>450</v>
      </c>
      <c r="B27" s="16">
        <f>$B$17*A27+$B$16</f>
        <v>51.739999999999981</v>
      </c>
      <c r="C27" s="16">
        <f t="shared" si="0"/>
        <v>50.861286169919921</v>
      </c>
      <c r="D27" s="16">
        <f t="shared" si="1"/>
        <v>49.169792250355329</v>
      </c>
      <c r="E27" s="19">
        <v>52</v>
      </c>
      <c r="F27" s="20">
        <f>ABS(B27-E27)/E27</f>
        <v>5.0000000000003713E-3</v>
      </c>
      <c r="G27" s="20">
        <f>ABS(C27-E27)/E27</f>
        <v>2.1898342886155355E-2</v>
      </c>
      <c r="H27" s="20">
        <f>ABS(D27-E27)/E27</f>
        <v>5.4427072108551369E-2</v>
      </c>
    </row>
    <row r="28" spans="1:17">
      <c r="A28" s="13">
        <v>340</v>
      </c>
      <c r="B28" s="16">
        <f>$B$17*A28+$B$16</f>
        <v>90.745999999999995</v>
      </c>
      <c r="C28" s="16">
        <f t="shared" si="0"/>
        <v>86.827049006961417</v>
      </c>
      <c r="D28" s="16">
        <f t="shared" si="1"/>
        <v>85.223690805841244</v>
      </c>
      <c r="E28" s="19">
        <v>87</v>
      </c>
      <c r="F28" s="20">
        <f>ABS(B28-E28)/E28</f>
        <v>4.3057471264367757E-2</v>
      </c>
      <c r="G28" s="20">
        <f>ABS(C28-E28)/E28</f>
        <v>1.9879424487193459E-3</v>
      </c>
      <c r="H28" s="20">
        <f>ABS(D28-E28)/E28</f>
        <v>2.0417347059296046E-2</v>
      </c>
    </row>
    <row r="29" spans="1:17">
      <c r="A29" s="13">
        <v>370</v>
      </c>
      <c r="B29" s="16">
        <f>$B$17*A29+$B$16</f>
        <v>80.108000000000004</v>
      </c>
      <c r="C29" s="16">
        <f t="shared" si="0"/>
        <v>73.890384263545585</v>
      </c>
      <c r="D29" s="16">
        <f t="shared" si="1"/>
        <v>73.352710456970414</v>
      </c>
      <c r="E29" s="19">
        <v>68</v>
      </c>
      <c r="F29" s="20">
        <f>ABS(B29-E29)/E29</f>
        <v>0.17805882352941182</v>
      </c>
      <c r="G29" s="20">
        <f>ABS(C29-E29)/E29</f>
        <v>8.6623297993317416E-2</v>
      </c>
      <c r="H29" s="20">
        <f>ABS(D29-E29)/E29</f>
        <v>7.8716330249564911E-2</v>
      </c>
    </row>
    <row r="30" spans="1:17">
      <c r="A30" s="13">
        <v>500</v>
      </c>
      <c r="B30" s="16">
        <f>$B$17*A30+$B$16</f>
        <v>34.009999999999991</v>
      </c>
      <c r="C30" s="16">
        <f t="shared" si="0"/>
        <v>41.59891911995917</v>
      </c>
      <c r="D30" s="16">
        <f t="shared" si="1"/>
        <v>38.293472708035026</v>
      </c>
      <c r="E30" s="19">
        <v>45</v>
      </c>
      <c r="F30" s="20">
        <f>ABS(B30-E30)/E30</f>
        <v>0.24422222222222242</v>
      </c>
      <c r="G30" s="20">
        <f>ABS(C30-E30)/E30</f>
        <v>7.5579575112018446E-2</v>
      </c>
      <c r="H30" s="20">
        <f>ABS(D30-E30)/E30</f>
        <v>0.14903393982144386</v>
      </c>
    </row>
    <row r="31" spans="1:17">
      <c r="A31" s="13">
        <v>490</v>
      </c>
      <c r="B31" s="16">
        <f>$B$17*A31+$B$16</f>
        <v>37.555999999999983</v>
      </c>
      <c r="C31" s="16">
        <f t="shared" si="0"/>
        <v>43.233728796663705</v>
      </c>
      <c r="D31" s="16">
        <f t="shared" si="1"/>
        <v>40.256821037821332</v>
      </c>
      <c r="E31" s="19">
        <v>44</v>
      </c>
      <c r="F31" s="20">
        <f>ABS(B31-E31)/E31</f>
        <v>0.14645454545454584</v>
      </c>
      <c r="G31" s="20">
        <f>ABS(C31-E31)/E31</f>
        <v>1.7415254621279432E-2</v>
      </c>
      <c r="H31" s="20">
        <f>ABS(D31-E31)/E31</f>
        <v>8.5072249140424272E-2</v>
      </c>
    </row>
    <row r="32" spans="1:17">
      <c r="A32" s="13">
        <v>430</v>
      </c>
      <c r="B32" s="16">
        <f>$B$17*A32+$B$16</f>
        <v>58.831999999999994</v>
      </c>
      <c r="C32" s="16">
        <f t="shared" si="0"/>
        <v>55.470106712335337</v>
      </c>
      <c r="D32" s="16">
        <f t="shared" si="1"/>
        <v>54.341024442914069</v>
      </c>
      <c r="E32" s="19">
        <v>58</v>
      </c>
      <c r="F32" s="20">
        <f>ABS(B32-E32)/E32</f>
        <v>1.4344827586206787E-2</v>
      </c>
      <c r="G32" s="20">
        <f>ABS(C32-E32)/E32</f>
        <v>4.3618849787321778E-2</v>
      </c>
      <c r="H32" s="20">
        <f>ABS(D32-E32)/E32</f>
        <v>6.3085785466998806E-2</v>
      </c>
    </row>
    <row r="33" spans="1:9">
      <c r="A33" s="13">
        <v>390</v>
      </c>
      <c r="B33" s="16">
        <f>$B$17*A33+$B$16</f>
        <v>73.015999999999991</v>
      </c>
      <c r="C33" s="16">
        <f t="shared" si="0"/>
        <v>66.829089531318985</v>
      </c>
      <c r="D33" s="16">
        <f t="shared" si="1"/>
        <v>66.372277135824447</v>
      </c>
      <c r="E33" s="22">
        <v>68</v>
      </c>
      <c r="F33" s="23">
        <f>ABS(B33-E33)/E33</f>
        <v>7.3764705882352816E-2</v>
      </c>
      <c r="G33" s="23">
        <f>ABS(C33-E33)/E33</f>
        <v>1.7219271598250221E-2</v>
      </c>
      <c r="H33" s="23">
        <f>ABS(D33-E33)/E33</f>
        <v>2.393710094375813E-2</v>
      </c>
    </row>
    <row r="34" spans="1:9">
      <c r="E34" s="2" t="s">
        <v>21</v>
      </c>
      <c r="F34" s="20">
        <f>AVERAGE(F22:F33)</f>
        <v>9.6764585153975916E-2</v>
      </c>
      <c r="G34" s="24">
        <f>AVERAGE(G22:G33)</f>
        <v>5.8516741642875771E-2</v>
      </c>
      <c r="H34" s="20">
        <f t="shared" ref="G34:H34" si="2">AVERAGE(H22:H33)</f>
        <v>7.17306196151654E-2</v>
      </c>
      <c r="I34" t="s">
        <v>22</v>
      </c>
    </row>
    <row r="40" spans="1:9">
      <c r="A40" t="s">
        <v>31</v>
      </c>
    </row>
    <row r="41" spans="1:9">
      <c r="G41" t="s">
        <v>3</v>
      </c>
      <c r="H41" t="s">
        <v>34</v>
      </c>
    </row>
    <row r="42" spans="1:9">
      <c r="A42" t="s">
        <v>5</v>
      </c>
      <c r="H42" s="28">
        <f>B50</f>
        <v>955163.26238462282</v>
      </c>
    </row>
    <row r="43" spans="1:9">
      <c r="A43" t="s">
        <v>23</v>
      </c>
      <c r="B43" s="25">
        <v>250</v>
      </c>
      <c r="C43" t="s">
        <v>24</v>
      </c>
      <c r="G43">
        <v>260</v>
      </c>
      <c r="H43" s="29">
        <f t="dataTable" ref="H43:H92" dt2D="0" dtr="0" r1="B44"/>
        <v>144859.72842847556</v>
      </c>
    </row>
    <row r="44" spans="1:9">
      <c r="A44" t="s">
        <v>25</v>
      </c>
      <c r="B44" s="27">
        <v>400</v>
      </c>
      <c r="C44" t="s">
        <v>26</v>
      </c>
      <c r="G44">
        <v>270</v>
      </c>
      <c r="H44" s="29">
        <v>269590.60184817808</v>
      </c>
    </row>
    <row r="45" spans="1:9">
      <c r="A45" t="s">
        <v>28</v>
      </c>
      <c r="B45" s="26">
        <f>D16*B44^D17</f>
        <v>63.677550825641511</v>
      </c>
      <c r="C45" t="s">
        <v>27</v>
      </c>
      <c r="E45" t="str">
        <f ca="1">_xlfn.FORMULATEXT(B45)</f>
        <v>=D16*B44^D17</v>
      </c>
      <c r="G45">
        <v>280</v>
      </c>
      <c r="H45" s="29">
        <v>377277.18719872413</v>
      </c>
    </row>
    <row r="46" spans="1:9">
      <c r="A46" t="s">
        <v>29</v>
      </c>
      <c r="B46" s="26">
        <f>B45*100</f>
        <v>6367.7550825641511</v>
      </c>
      <c r="E46" t="str">
        <f ca="1">_xlfn.FORMULATEXT(B46)</f>
        <v>=B45*100</v>
      </c>
      <c r="G46">
        <v>290</v>
      </c>
      <c r="H46" s="29">
        <v>470458.61526328744</v>
      </c>
    </row>
    <row r="47" spans="1:9">
      <c r="G47">
        <v>300</v>
      </c>
      <c r="H47" s="29">
        <v>551238.40185229108</v>
      </c>
    </row>
    <row r="48" spans="1:9">
      <c r="A48" t="s">
        <v>30</v>
      </c>
      <c r="B48" s="25">
        <f>B46*B43</f>
        <v>1591938.7706410377</v>
      </c>
      <c r="E48" t="str">
        <f ca="1">_xlfn.FORMULATEXT(B48)</f>
        <v>=B46*B43</v>
      </c>
      <c r="G48">
        <v>310</v>
      </c>
      <c r="H48" s="29">
        <v>621369.53021456813</v>
      </c>
    </row>
    <row r="49" spans="1:8">
      <c r="A49" t="s">
        <v>32</v>
      </c>
      <c r="B49" s="25">
        <f>B46*B44</f>
        <v>2547102.0330256606</v>
      </c>
      <c r="E49" t="str">
        <f t="shared" ref="E49:E50" ca="1" si="3">_xlfn.FORMULATEXT(B49)</f>
        <v>=B46*B44</v>
      </c>
      <c r="G49">
        <v>320</v>
      </c>
      <c r="H49" s="29">
        <v>682320.93416212313</v>
      </c>
    </row>
    <row r="50" spans="1:8">
      <c r="A50" t="s">
        <v>33</v>
      </c>
      <c r="B50" s="25">
        <f>B49-B48</f>
        <v>955163.26238462282</v>
      </c>
      <c r="E50" t="str">
        <f t="shared" ca="1" si="3"/>
        <v>=B49-B48</v>
      </c>
      <c r="G50">
        <v>330</v>
      </c>
      <c r="H50" s="29">
        <v>735329.86392835062</v>
      </c>
    </row>
    <row r="51" spans="1:8">
      <c r="G51">
        <v>340</v>
      </c>
      <c r="H51" s="29">
        <v>781443.44106265297</v>
      </c>
    </row>
    <row r="52" spans="1:8">
      <c r="G52">
        <v>350</v>
      </c>
      <c r="H52" s="29">
        <v>821551.86522268457</v>
      </c>
    </row>
    <row r="53" spans="1:8">
      <c r="G53">
        <v>360</v>
      </c>
      <c r="H53" s="29">
        <v>856415.12424477958</v>
      </c>
    </row>
    <row r="54" spans="1:8">
      <c r="G54">
        <v>370</v>
      </c>
      <c r="H54" s="29">
        <v>886684.61116254725</v>
      </c>
    </row>
    <row r="55" spans="1:8">
      <c r="G55">
        <v>380</v>
      </c>
      <c r="H55" s="29">
        <v>912920.72098907013</v>
      </c>
    </row>
    <row r="56" spans="1:8">
      <c r="G56">
        <v>390</v>
      </c>
      <c r="H56" s="29">
        <v>935607.253438466</v>
      </c>
    </row>
    <row r="57" spans="1:8">
      <c r="G57">
        <v>400</v>
      </c>
      <c r="H57" s="29">
        <v>955163.26238462282</v>
      </c>
    </row>
    <row r="58" spans="1:8">
      <c r="G58">
        <v>410</v>
      </c>
      <c r="H58" s="29">
        <v>971952.85243747453</v>
      </c>
    </row>
    <row r="59" spans="1:8">
      <c r="G59">
        <v>420</v>
      </c>
      <c r="H59" s="29">
        <v>986293.31587235699</v>
      </c>
    </row>
    <row r="60" spans="1:8">
      <c r="G60">
        <v>430</v>
      </c>
      <c r="H60" s="29">
        <v>998461.92082203622</v>
      </c>
    </row>
    <row r="61" spans="1:8">
      <c r="G61">
        <v>440</v>
      </c>
      <c r="H61" s="29">
        <v>1008701.5979665397</v>
      </c>
    </row>
    <row r="62" spans="1:8">
      <c r="G62">
        <v>450</v>
      </c>
      <c r="H62" s="29">
        <v>1017225.7233983984</v>
      </c>
    </row>
    <row r="63" spans="1:8">
      <c r="G63">
        <v>460</v>
      </c>
      <c r="H63" s="29">
        <v>1024222.1565401531</v>
      </c>
    </row>
    <row r="64" spans="1:8">
      <c r="G64">
        <v>470</v>
      </c>
      <c r="H64" s="29">
        <v>1029856.6614397548</v>
      </c>
    </row>
    <row r="65" spans="7:10">
      <c r="G65">
        <v>480</v>
      </c>
      <c r="H65" s="29">
        <v>1034275.8155834542</v>
      </c>
    </row>
    <row r="66" spans="7:10">
      <c r="G66">
        <v>490</v>
      </c>
      <c r="H66" s="29">
        <v>1037609.4911199291</v>
      </c>
    </row>
    <row r="67" spans="7:10">
      <c r="G67">
        <v>500</v>
      </c>
      <c r="H67" s="29">
        <v>1039972.9779989794</v>
      </c>
    </row>
    <row r="68" spans="7:10">
      <c r="G68">
        <v>510</v>
      </c>
      <c r="H68" s="29">
        <v>1041468.8061629091</v>
      </c>
    </row>
    <row r="69" spans="7:10">
      <c r="G69">
        <v>520</v>
      </c>
      <c r="H69" s="29">
        <v>1042188.3139489595</v>
      </c>
    </row>
    <row r="70" spans="7:10">
      <c r="G70">
        <v>530</v>
      </c>
      <c r="H70" s="29">
        <v>1042213.0017719698</v>
      </c>
      <c r="I70" s="30" t="s">
        <v>35</v>
      </c>
    </row>
    <row r="71" spans="7:10">
      <c r="G71">
        <v>540</v>
      </c>
      <c r="H71" s="29">
        <v>1041615.7035724644</v>
      </c>
      <c r="J71" t="s">
        <v>36</v>
      </c>
    </row>
    <row r="72" spans="7:10">
      <c r="G72">
        <v>550</v>
      </c>
      <c r="H72" s="29">
        <v>1040461.6031350964</v>
      </c>
    </row>
    <row r="73" spans="7:10">
      <c r="G73">
        <v>560</v>
      </c>
      <c r="H73" s="29">
        <v>1038809.1179690239</v>
      </c>
    </row>
    <row r="74" spans="7:10">
      <c r="G74">
        <v>570</v>
      </c>
      <c r="H74" s="29">
        <v>1036710.669808225</v>
      </c>
    </row>
    <row r="75" spans="7:10">
      <c r="G75">
        <v>580</v>
      </c>
      <c r="H75" s="29">
        <v>1034213.3577876764</v>
      </c>
    </row>
    <row r="76" spans="7:10">
      <c r="G76">
        <v>590</v>
      </c>
      <c r="H76" s="29">
        <v>1031359.5478624469</v>
      </c>
    </row>
    <row r="77" spans="7:10">
      <c r="G77">
        <v>600</v>
      </c>
      <c r="H77" s="29">
        <v>1028187.3899667513</v>
      </c>
    </row>
    <row r="78" spans="7:10">
      <c r="G78">
        <v>610</v>
      </c>
      <c r="H78" s="29">
        <v>1024731.2726827315</v>
      </c>
    </row>
    <row r="79" spans="7:10">
      <c r="G79">
        <v>620</v>
      </c>
      <c r="H79" s="29">
        <v>1021022.2237432048</v>
      </c>
    </row>
    <row r="80" spans="7:10">
      <c r="G80">
        <v>630</v>
      </c>
      <c r="H80" s="29">
        <v>1017088.2634793159</v>
      </c>
    </row>
    <row r="81" spans="6:14">
      <c r="G81">
        <v>640</v>
      </c>
      <c r="H81" s="29">
        <v>1012954.7173026291</v>
      </c>
    </row>
    <row r="82" spans="6:14">
      <c r="G82">
        <v>650</v>
      </c>
      <c r="H82" s="29">
        <v>1008644.4924491229</v>
      </c>
    </row>
    <row r="83" spans="6:14">
      <c r="G83">
        <v>660</v>
      </c>
      <c r="H83" s="29">
        <v>1004178.3234829371</v>
      </c>
    </row>
    <row r="84" spans="6:14">
      <c r="G84">
        <v>670</v>
      </c>
      <c r="H84" s="29">
        <v>999574.99043870345</v>
      </c>
    </row>
    <row r="85" spans="6:14">
      <c r="G85">
        <v>680</v>
      </c>
      <c r="H85" s="29">
        <v>994851.51295467373</v>
      </c>
    </row>
    <row r="86" spans="6:14">
      <c r="G86">
        <v>690</v>
      </c>
      <c r="H86" s="29">
        <v>990023.32329994719</v>
      </c>
    </row>
    <row r="87" spans="6:14">
      <c r="G87">
        <v>700</v>
      </c>
      <c r="H87" s="29">
        <v>985104.42081539321</v>
      </c>
    </row>
    <row r="88" spans="6:14">
      <c r="G88">
        <v>710</v>
      </c>
      <c r="H88" s="29">
        <v>980107.50995916908</v>
      </c>
    </row>
    <row r="89" spans="6:14">
      <c r="G89">
        <v>720</v>
      </c>
      <c r="H89" s="29">
        <v>975044.1238656675</v>
      </c>
    </row>
    <row r="90" spans="6:14">
      <c r="G90">
        <v>730</v>
      </c>
      <c r="H90" s="29">
        <v>969924.73508398188</v>
      </c>
    </row>
    <row r="91" spans="6:14">
      <c r="G91">
        <v>740</v>
      </c>
      <c r="H91" s="29">
        <v>964758.8549528002</v>
      </c>
    </row>
    <row r="92" spans="6:14">
      <c r="G92">
        <v>750</v>
      </c>
      <c r="H92" s="29">
        <v>959555.12288789009</v>
      </c>
    </row>
    <row r="94" spans="6:14">
      <c r="H94" s="31" t="s">
        <v>37</v>
      </c>
      <c r="I94" s="31"/>
      <c r="J94" s="31"/>
      <c r="K94" s="31"/>
      <c r="L94" s="31"/>
      <c r="M94" s="31"/>
      <c r="N94" s="31"/>
    </row>
    <row r="95" spans="6:14">
      <c r="G95" s="33">
        <f>B50</f>
        <v>955163.26238462282</v>
      </c>
      <c r="H95" s="15">
        <v>250</v>
      </c>
      <c r="I95" s="15">
        <v>300</v>
      </c>
      <c r="J95" s="15">
        <v>350</v>
      </c>
      <c r="K95" s="15">
        <v>400</v>
      </c>
      <c r="L95" s="15">
        <v>450</v>
      </c>
      <c r="M95" s="15">
        <v>500</v>
      </c>
      <c r="N95" s="15">
        <v>550</v>
      </c>
    </row>
    <row r="96" spans="6:14">
      <c r="F96" s="32" t="s">
        <v>3</v>
      </c>
      <c r="G96" s="15">
        <v>260</v>
      </c>
      <c r="H96" s="15">
        <f t="dataTable" ref="H96:N145" dt2D="1" dtr="1" r1="B43" r2="B44" ca="1"/>
        <v>144859.72842847556</v>
      </c>
      <c r="I96" s="15">
        <v>-579438.91371390224</v>
      </c>
      <c r="J96" s="15">
        <v>-1303737.5558562791</v>
      </c>
      <c r="K96" s="15">
        <v>-2028036.1979986569</v>
      </c>
      <c r="L96" s="15">
        <v>-2752334.8401410338</v>
      </c>
      <c r="M96" s="15">
        <v>-3476633.4822834115</v>
      </c>
      <c r="N96" s="15">
        <v>-4200932.1244257884</v>
      </c>
    </row>
    <row r="97" spans="6:14">
      <c r="F97" s="32"/>
      <c r="G97" s="15">
        <v>270</v>
      </c>
      <c r="H97" s="15">
        <v>269590.60184817808</v>
      </c>
      <c r="I97" s="15">
        <v>-404385.90277226688</v>
      </c>
      <c r="J97" s="15">
        <v>-1078362.4073927123</v>
      </c>
      <c r="K97" s="15">
        <v>-1752338.9120131573</v>
      </c>
      <c r="L97" s="15">
        <v>-2426315.4166336022</v>
      </c>
      <c r="M97" s="15">
        <v>-3100291.9212540481</v>
      </c>
      <c r="N97" s="15">
        <v>-3774268.4258744931</v>
      </c>
    </row>
    <row r="98" spans="6:14">
      <c r="F98" s="32"/>
      <c r="G98" s="15">
        <v>280</v>
      </c>
      <c r="H98" s="15">
        <v>377277.18719872413</v>
      </c>
      <c r="I98" s="15">
        <v>-251518.12479914958</v>
      </c>
      <c r="J98" s="15">
        <v>-880313.43679702282</v>
      </c>
      <c r="K98" s="15">
        <v>-1509108.7487948965</v>
      </c>
      <c r="L98" s="15">
        <v>-2137904.0607927702</v>
      </c>
      <c r="M98" s="15">
        <v>-2766699.3727906439</v>
      </c>
      <c r="N98" s="15">
        <v>-3395494.6847885177</v>
      </c>
    </row>
    <row r="99" spans="6:14">
      <c r="F99" s="32"/>
      <c r="G99" s="15">
        <v>290</v>
      </c>
      <c r="H99" s="15">
        <v>470458.61526328744</v>
      </c>
      <c r="I99" s="15">
        <v>-117614.65381582174</v>
      </c>
      <c r="J99" s="15">
        <v>-705687.9228949314</v>
      </c>
      <c r="K99" s="15">
        <v>-1293761.1919740411</v>
      </c>
      <c r="L99" s="15">
        <v>-1881834.4610531498</v>
      </c>
      <c r="M99" s="15">
        <v>-2469907.7301322594</v>
      </c>
      <c r="N99" s="15">
        <v>-3057980.9992113691</v>
      </c>
    </row>
    <row r="100" spans="6:14">
      <c r="F100" s="32"/>
      <c r="G100" s="15">
        <v>300</v>
      </c>
      <c r="H100" s="15">
        <v>551238.40185229108</v>
      </c>
      <c r="I100" s="15">
        <v>0</v>
      </c>
      <c r="J100" s="15">
        <v>-551238.40185229108</v>
      </c>
      <c r="K100" s="15">
        <v>-1102476.8037045817</v>
      </c>
      <c r="L100" s="15">
        <v>-1653715.2055568728</v>
      </c>
      <c r="M100" s="15">
        <v>-2204953.6074091638</v>
      </c>
      <c r="N100" s="15">
        <v>-2756192.0092614549</v>
      </c>
    </row>
    <row r="101" spans="6:14">
      <c r="F101" s="32"/>
      <c r="G101" s="15">
        <v>310</v>
      </c>
      <c r="H101" s="15">
        <v>621369.53021456813</v>
      </c>
      <c r="I101" s="15">
        <v>103561.58836909477</v>
      </c>
      <c r="J101" s="15">
        <v>-414246.3534763786</v>
      </c>
      <c r="K101" s="15">
        <v>-932054.2953218515</v>
      </c>
      <c r="L101" s="15">
        <v>-1449862.2371673249</v>
      </c>
      <c r="M101" s="15">
        <v>-1967670.1790127978</v>
      </c>
      <c r="N101" s="15">
        <v>-2485478.1208582716</v>
      </c>
    </row>
    <row r="102" spans="6:14">
      <c r="F102" s="32"/>
      <c r="G102" s="15">
        <v>320</v>
      </c>
      <c r="H102" s="15">
        <v>682320.93416212313</v>
      </c>
      <c r="I102" s="15">
        <v>194948.83833203511</v>
      </c>
      <c r="J102" s="15">
        <v>-292423.2574980529</v>
      </c>
      <c r="K102" s="15">
        <v>-779795.35332814092</v>
      </c>
      <c r="L102" s="15">
        <v>-1267167.4491582289</v>
      </c>
      <c r="M102" s="15">
        <v>-1754539.5449883174</v>
      </c>
      <c r="N102" s="15">
        <v>-2241911.640818405</v>
      </c>
    </row>
    <row r="103" spans="6:14">
      <c r="F103" s="32"/>
      <c r="G103" s="15">
        <v>330</v>
      </c>
      <c r="H103" s="15">
        <v>735329.86392835062</v>
      </c>
      <c r="I103" s="15">
        <v>275748.69897313137</v>
      </c>
      <c r="J103" s="15">
        <v>-183832.46598208742</v>
      </c>
      <c r="K103" s="15">
        <v>-643413.63093730668</v>
      </c>
      <c r="L103" s="15">
        <v>-1102994.7958925259</v>
      </c>
      <c r="M103" s="15">
        <v>-1562575.9608477447</v>
      </c>
      <c r="N103" s="15">
        <v>-2022157.125802964</v>
      </c>
    </row>
    <row r="104" spans="6:14">
      <c r="F104" s="32"/>
      <c r="G104" s="15">
        <v>340</v>
      </c>
      <c r="H104" s="15">
        <v>781443.44106265297</v>
      </c>
      <c r="I104" s="15">
        <v>347308.19602784561</v>
      </c>
      <c r="J104" s="15">
        <v>-86827.049006961286</v>
      </c>
      <c r="K104" s="15">
        <v>-520962.29404176865</v>
      </c>
      <c r="L104" s="15">
        <v>-955097.53907657554</v>
      </c>
      <c r="M104" s="15">
        <v>-1389232.7841113824</v>
      </c>
      <c r="N104" s="15">
        <v>-1823368.0291461898</v>
      </c>
    </row>
    <row r="105" spans="6:14">
      <c r="F105" s="32"/>
      <c r="G105" s="15">
        <v>350</v>
      </c>
      <c r="H105" s="15">
        <v>821551.86522268457</v>
      </c>
      <c r="I105" s="15">
        <v>410775.93261134205</v>
      </c>
      <c r="J105" s="15">
        <v>0</v>
      </c>
      <c r="K105" s="15">
        <v>-410775.93261134205</v>
      </c>
      <c r="L105" s="15">
        <v>-821551.86522268457</v>
      </c>
      <c r="M105" s="15">
        <v>-1232327.7978340266</v>
      </c>
      <c r="N105" s="15">
        <v>-1643103.7304453691</v>
      </c>
    </row>
    <row r="106" spans="6:14">
      <c r="F106" s="32"/>
      <c r="G106" s="15">
        <v>360</v>
      </c>
      <c r="H106" s="15">
        <v>856415.12424477958</v>
      </c>
      <c r="I106" s="15">
        <v>467135.52231533453</v>
      </c>
      <c r="J106" s="15">
        <v>77855.920385889243</v>
      </c>
      <c r="K106" s="15">
        <v>-311423.68154355604</v>
      </c>
      <c r="L106" s="15">
        <v>-700703.28347300133</v>
      </c>
      <c r="M106" s="15">
        <v>-1089982.8854024466</v>
      </c>
      <c r="N106" s="15">
        <v>-1479262.4873318919</v>
      </c>
    </row>
    <row r="107" spans="6:14">
      <c r="F107" s="32"/>
      <c r="G107" s="15">
        <v>370</v>
      </c>
      <c r="H107" s="15">
        <v>886684.61116254725</v>
      </c>
      <c r="I107" s="15">
        <v>517232.68984481925</v>
      </c>
      <c r="J107" s="15">
        <v>147780.76852709148</v>
      </c>
      <c r="K107" s="15">
        <v>-221671.15279063676</v>
      </c>
      <c r="L107" s="15">
        <v>-591123.07410836453</v>
      </c>
      <c r="M107" s="15">
        <v>-960574.9954260923</v>
      </c>
      <c r="N107" s="15">
        <v>-1330026.9167438205</v>
      </c>
    </row>
    <row r="108" spans="6:14">
      <c r="F108" s="32"/>
      <c r="G108" s="15">
        <v>380</v>
      </c>
      <c r="H108" s="15">
        <v>912920.72098907013</v>
      </c>
      <c r="I108" s="15">
        <v>561797.36676250491</v>
      </c>
      <c r="J108" s="15">
        <v>210674.01253593946</v>
      </c>
      <c r="K108" s="15">
        <v>-140449.341690626</v>
      </c>
      <c r="L108" s="15">
        <v>-491572.69591719145</v>
      </c>
      <c r="M108" s="15">
        <v>-842696.05014375644</v>
      </c>
      <c r="N108" s="15">
        <v>-1193819.4043703219</v>
      </c>
    </row>
    <row r="109" spans="6:14">
      <c r="F109" s="32"/>
      <c r="G109" s="15">
        <v>390</v>
      </c>
      <c r="H109" s="15">
        <v>935607.253438466</v>
      </c>
      <c r="I109" s="15">
        <v>601461.80578187108</v>
      </c>
      <c r="J109" s="15">
        <v>267316.35812527593</v>
      </c>
      <c r="K109" s="15">
        <v>-66829.08953131875</v>
      </c>
      <c r="L109" s="15">
        <v>-400974.5371879139</v>
      </c>
      <c r="M109" s="15">
        <v>-735119.98484450858</v>
      </c>
      <c r="N109" s="15">
        <v>-1069265.4325011037</v>
      </c>
    </row>
    <row r="110" spans="6:14">
      <c r="F110" s="32"/>
      <c r="G110" s="15">
        <v>400</v>
      </c>
      <c r="H110" s="15">
        <v>955163.26238462282</v>
      </c>
      <c r="I110" s="15">
        <v>636775.50825641514</v>
      </c>
      <c r="J110" s="15">
        <v>318387.75412820745</v>
      </c>
      <c r="K110" s="15">
        <v>0</v>
      </c>
      <c r="L110" s="15">
        <v>-318387.75412820745</v>
      </c>
      <c r="M110" s="15">
        <v>-636775.50825641491</v>
      </c>
      <c r="N110" s="15">
        <v>-955163.26238462236</v>
      </c>
    </row>
    <row r="111" spans="6:14">
      <c r="F111" s="32"/>
      <c r="G111" s="15">
        <v>410</v>
      </c>
      <c r="H111" s="15">
        <v>971952.85243747453</v>
      </c>
      <c r="I111" s="15">
        <v>668217.58605076349</v>
      </c>
      <c r="J111" s="15">
        <v>364482.31966405269</v>
      </c>
      <c r="K111" s="15">
        <v>60747.053277342115</v>
      </c>
      <c r="L111" s="15">
        <v>-242988.21310936892</v>
      </c>
      <c r="M111" s="15">
        <v>-546723.4794960795</v>
      </c>
      <c r="N111" s="15">
        <v>-850458.74588279054</v>
      </c>
    </row>
    <row r="112" spans="6:14">
      <c r="F112" s="32"/>
      <c r="G112" s="15">
        <v>420</v>
      </c>
      <c r="H112" s="15">
        <v>986293.31587235699</v>
      </c>
      <c r="I112" s="15">
        <v>696207.04649813427</v>
      </c>
      <c r="J112" s="15">
        <v>406120.77712391177</v>
      </c>
      <c r="K112" s="15">
        <v>116034.50774968928</v>
      </c>
      <c r="L112" s="15">
        <v>-174051.76162453368</v>
      </c>
      <c r="M112" s="15">
        <v>-464138.03099875618</v>
      </c>
      <c r="N112" s="15">
        <v>-754224.30037297867</v>
      </c>
    </row>
    <row r="113" spans="6:14">
      <c r="F113" s="32"/>
      <c r="G113" s="15">
        <v>430</v>
      </c>
      <c r="H113" s="15">
        <v>998461.92082203622</v>
      </c>
      <c r="I113" s="15">
        <v>721111.38726035948</v>
      </c>
      <c r="J113" s="15">
        <v>443760.85369868297</v>
      </c>
      <c r="K113" s="15">
        <v>166410.32013700623</v>
      </c>
      <c r="L113" s="15">
        <v>-110940.21342467051</v>
      </c>
      <c r="M113" s="15">
        <v>-388290.74698634725</v>
      </c>
      <c r="N113" s="15">
        <v>-665641.28054802399</v>
      </c>
    </row>
    <row r="114" spans="6:14">
      <c r="F114" s="32"/>
      <c r="G114" s="15">
        <v>440</v>
      </c>
      <c r="H114" s="15">
        <v>1008701.5979665397</v>
      </c>
      <c r="I114" s="15">
        <v>743253.80902797659</v>
      </c>
      <c r="J114" s="15">
        <v>477806.02008941351</v>
      </c>
      <c r="K114" s="15">
        <v>212358.23115085065</v>
      </c>
      <c r="L114" s="15">
        <v>-53089.557787712663</v>
      </c>
      <c r="M114" s="15">
        <v>-318537.34672627551</v>
      </c>
      <c r="N114" s="15">
        <v>-583985.13566483883</v>
      </c>
    </row>
    <row r="115" spans="6:14">
      <c r="F115" s="32"/>
      <c r="G115" s="15">
        <v>450</v>
      </c>
      <c r="H115" s="15">
        <v>1017225.7233983984</v>
      </c>
      <c r="I115" s="15">
        <v>762919.29254879872</v>
      </c>
      <c r="J115" s="15">
        <v>508612.86169919907</v>
      </c>
      <c r="K115" s="15">
        <v>254306.43084959942</v>
      </c>
      <c r="L115" s="15">
        <v>0</v>
      </c>
      <c r="M115" s="15">
        <v>-254306.43084959965</v>
      </c>
      <c r="N115" s="15">
        <v>-508612.8616991993</v>
      </c>
    </row>
    <row r="116" spans="6:14">
      <c r="F116" s="32"/>
      <c r="G116" s="15">
        <v>460</v>
      </c>
      <c r="H116" s="15">
        <v>1024222.1565401531</v>
      </c>
      <c r="I116" s="15">
        <v>780359.73831630708</v>
      </c>
      <c r="J116" s="15">
        <v>536497.3200924613</v>
      </c>
      <c r="K116" s="15">
        <v>292634.9018686153</v>
      </c>
      <c r="L116" s="15">
        <v>48772.483644769527</v>
      </c>
      <c r="M116" s="15">
        <v>-195089.93457907671</v>
      </c>
      <c r="N116" s="15">
        <v>-438952.35280292248</v>
      </c>
    </row>
    <row r="117" spans="6:14">
      <c r="F117" s="32"/>
      <c r="G117" s="15">
        <v>470</v>
      </c>
      <c r="H117" s="15">
        <v>1029856.6614397548</v>
      </c>
      <c r="I117" s="15">
        <v>795798.32929435605</v>
      </c>
      <c r="J117" s="15">
        <v>561739.9971489571</v>
      </c>
      <c r="K117" s="15">
        <v>327681.66500355839</v>
      </c>
      <c r="L117" s="15">
        <v>93623.332858159672</v>
      </c>
      <c r="M117" s="15">
        <v>-140434.99928723928</v>
      </c>
      <c r="N117" s="15">
        <v>-374493.33143263776</v>
      </c>
    </row>
    <row r="118" spans="6:14">
      <c r="F118" s="32"/>
      <c r="G118" s="15">
        <v>480</v>
      </c>
      <c r="H118" s="15">
        <v>1034275.8155834542</v>
      </c>
      <c r="I118" s="15">
        <v>809433.24697835557</v>
      </c>
      <c r="J118" s="15">
        <v>584590.67837325693</v>
      </c>
      <c r="K118" s="15">
        <v>359748.10976815806</v>
      </c>
      <c r="L118" s="15">
        <v>134905.54116305942</v>
      </c>
      <c r="M118" s="15">
        <v>-89937.027442039456</v>
      </c>
      <c r="N118" s="15">
        <v>-314779.59604713786</v>
      </c>
    </row>
    <row r="119" spans="6:14">
      <c r="F119" s="32"/>
      <c r="G119" s="15">
        <v>490</v>
      </c>
      <c r="H119" s="15">
        <v>1037609.4911199291</v>
      </c>
      <c r="I119" s="15">
        <v>821440.84713661065</v>
      </c>
      <c r="J119" s="15">
        <v>605272.20315329218</v>
      </c>
      <c r="K119" s="15">
        <v>389103.55916997371</v>
      </c>
      <c r="L119" s="15">
        <v>172934.91518665501</v>
      </c>
      <c r="M119" s="15">
        <v>-43233.728796663694</v>
      </c>
      <c r="N119" s="15">
        <v>-259402.37277998216</v>
      </c>
    </row>
    <row r="120" spans="6:14">
      <c r="F120" s="32"/>
      <c r="G120" s="15">
        <v>500</v>
      </c>
      <c r="H120" s="15">
        <v>1039972.9779989794</v>
      </c>
      <c r="I120" s="15">
        <v>831978.3823991837</v>
      </c>
      <c r="J120" s="15">
        <v>623983.78679938777</v>
      </c>
      <c r="K120" s="15">
        <v>415989.19119959185</v>
      </c>
      <c r="L120" s="15">
        <v>207994.59559979592</v>
      </c>
      <c r="M120" s="15">
        <v>0</v>
      </c>
      <c r="N120" s="15">
        <v>-207994.59559979569</v>
      </c>
    </row>
    <row r="121" spans="6:14">
      <c r="F121" s="32"/>
      <c r="G121" s="15">
        <v>510</v>
      </c>
      <c r="H121" s="15">
        <v>1041468.8061629091</v>
      </c>
      <c r="I121" s="15">
        <v>841186.34343927284</v>
      </c>
      <c r="J121" s="15">
        <v>640903.8807156363</v>
      </c>
      <c r="K121" s="15">
        <v>440621.417992</v>
      </c>
      <c r="L121" s="15">
        <v>240338.9552683637</v>
      </c>
      <c r="M121" s="15">
        <v>40056.4925447274</v>
      </c>
      <c r="N121" s="15">
        <v>-160225.97017890913</v>
      </c>
    </row>
    <row r="122" spans="6:14">
      <c r="F122" s="32"/>
      <c r="G122" s="15">
        <v>520</v>
      </c>
      <c r="H122" s="15">
        <v>1042188.3139489595</v>
      </c>
      <c r="I122" s="15">
        <v>849190.47803248558</v>
      </c>
      <c r="J122" s="15">
        <v>656192.64211601159</v>
      </c>
      <c r="K122" s="15">
        <v>463194.80619953759</v>
      </c>
      <c r="L122" s="15">
        <v>270196.97028306359</v>
      </c>
      <c r="M122" s="15">
        <v>77199.134366589598</v>
      </c>
      <c r="N122" s="15">
        <v>-115798.70154988416</v>
      </c>
    </row>
    <row r="123" spans="6:14">
      <c r="F123" s="32"/>
      <c r="G123" s="15">
        <v>530</v>
      </c>
      <c r="H123" s="15">
        <v>1042213.0017719698</v>
      </c>
      <c r="I123" s="15">
        <v>856103.53716983227</v>
      </c>
      <c r="J123" s="15">
        <v>669994.07256769482</v>
      </c>
      <c r="K123" s="15">
        <v>483884.60796555737</v>
      </c>
      <c r="L123" s="15">
        <v>297775.14336341992</v>
      </c>
      <c r="M123" s="15">
        <v>111665.67876128247</v>
      </c>
      <c r="N123" s="15">
        <v>-74443.78584085498</v>
      </c>
    </row>
    <row r="124" spans="6:14">
      <c r="F124" s="32"/>
      <c r="G124" s="15">
        <v>540</v>
      </c>
      <c r="H124" s="15">
        <v>1041615.7035724644</v>
      </c>
      <c r="I124" s="15">
        <v>862026.78916341881</v>
      </c>
      <c r="J124" s="15">
        <v>682437.87475437322</v>
      </c>
      <c r="K124" s="15">
        <v>502848.96034532762</v>
      </c>
      <c r="L124" s="15">
        <v>323260.04593628203</v>
      </c>
      <c r="M124" s="15">
        <v>143671.13152723666</v>
      </c>
      <c r="N124" s="15">
        <v>-35917.782881808933</v>
      </c>
    </row>
    <row r="125" spans="6:14">
      <c r="F125" s="32"/>
      <c r="G125" s="15">
        <v>550</v>
      </c>
      <c r="H125" s="15">
        <v>1040461.6031350964</v>
      </c>
      <c r="I125" s="15">
        <v>867051.33594591368</v>
      </c>
      <c r="J125" s="15">
        <v>693641.06875673099</v>
      </c>
      <c r="K125" s="15">
        <v>520230.80156754819</v>
      </c>
      <c r="L125" s="15">
        <v>346820.53437836538</v>
      </c>
      <c r="M125" s="15">
        <v>173410.26718918281</v>
      </c>
      <c r="N125" s="15">
        <v>0</v>
      </c>
    </row>
    <row r="126" spans="6:14">
      <c r="F126" s="32"/>
      <c r="G126" s="15">
        <v>560</v>
      </c>
      <c r="H126" s="15">
        <v>1038809.1179690239</v>
      </c>
      <c r="I126" s="15">
        <v>871259.26023208455</v>
      </c>
      <c r="J126" s="15">
        <v>703709.4024951451</v>
      </c>
      <c r="K126" s="15">
        <v>536159.544758206</v>
      </c>
      <c r="L126" s="15">
        <v>368609.68702126667</v>
      </c>
      <c r="M126" s="15">
        <v>201059.82928432734</v>
      </c>
      <c r="N126" s="15">
        <v>33509.971547388006</v>
      </c>
    </row>
    <row r="127" spans="6:14">
      <c r="F127" s="32"/>
      <c r="G127" s="15">
        <v>570</v>
      </c>
      <c r="H127" s="15">
        <v>1036710.669808225</v>
      </c>
      <c r="I127" s="15">
        <v>874724.6276506898</v>
      </c>
      <c r="J127" s="15">
        <v>712738.58549315459</v>
      </c>
      <c r="K127" s="15">
        <v>550752.54333561938</v>
      </c>
      <c r="L127" s="15">
        <v>388766.50117808441</v>
      </c>
      <c r="M127" s="15">
        <v>226780.4590205492</v>
      </c>
      <c r="N127" s="15">
        <v>64794.41686301399</v>
      </c>
    </row>
    <row r="128" spans="6:14">
      <c r="F128" s="32"/>
      <c r="G128" s="15">
        <v>580</v>
      </c>
      <c r="H128" s="15">
        <v>1034213.3577876764</v>
      </c>
      <c r="I128" s="15">
        <v>877514.36418348295</v>
      </c>
      <c r="J128" s="15">
        <v>720815.37057928951</v>
      </c>
      <c r="K128" s="15">
        <v>564116.37697509606</v>
      </c>
      <c r="L128" s="15">
        <v>407417.38337090285</v>
      </c>
      <c r="M128" s="15">
        <v>250718.38976670941</v>
      </c>
      <c r="N128" s="15">
        <v>94019.396162515972</v>
      </c>
    </row>
    <row r="129" spans="6:14">
      <c r="F129" s="32"/>
      <c r="G129" s="15">
        <v>590</v>
      </c>
      <c r="H129" s="15">
        <v>1031359.5478624469</v>
      </c>
      <c r="I129" s="15">
        <v>879689.02611796942</v>
      </c>
      <c r="J129" s="15">
        <v>728018.50437349197</v>
      </c>
      <c r="K129" s="15">
        <v>576347.98262901441</v>
      </c>
      <c r="L129" s="15">
        <v>424677.46088453708</v>
      </c>
      <c r="M129" s="15">
        <v>273006.93914005952</v>
      </c>
      <c r="N129" s="15">
        <v>121336.41739558196</v>
      </c>
    </row>
    <row r="130" spans="6:14">
      <c r="F130" s="32"/>
      <c r="G130" s="15">
        <v>600</v>
      </c>
      <c r="H130" s="15">
        <v>1028187.3899667513</v>
      </c>
      <c r="I130" s="15">
        <v>881303.47711435833</v>
      </c>
      <c r="J130" s="15">
        <v>734419.56426196522</v>
      </c>
      <c r="K130" s="15">
        <v>587535.65140957222</v>
      </c>
      <c r="L130" s="15">
        <v>440651.73855717899</v>
      </c>
      <c r="M130" s="15">
        <v>293767.825704786</v>
      </c>
      <c r="N130" s="15">
        <v>146883.912852393</v>
      </c>
    </row>
    <row r="131" spans="6:14">
      <c r="F131" s="32"/>
      <c r="G131" s="15">
        <v>610</v>
      </c>
      <c r="H131" s="15">
        <v>1024731.2726827315</v>
      </c>
      <c r="I131" s="15">
        <v>882407.48481012986</v>
      </c>
      <c r="J131" s="15">
        <v>740083.69693752832</v>
      </c>
      <c r="K131" s="15">
        <v>597759.90906492667</v>
      </c>
      <c r="L131" s="15">
        <v>455436.12119232514</v>
      </c>
      <c r="M131" s="15">
        <v>313112.33331972361</v>
      </c>
      <c r="N131" s="15">
        <v>170788.54544712184</v>
      </c>
    </row>
    <row r="132" spans="6:14">
      <c r="F132" s="32"/>
      <c r="G132" s="15">
        <v>620</v>
      </c>
      <c r="H132" s="15">
        <v>1021022.2237432048</v>
      </c>
      <c r="I132" s="15">
        <v>883046.24756169063</v>
      </c>
      <c r="J132" s="15">
        <v>745070.27138017653</v>
      </c>
      <c r="K132" s="15">
        <v>607094.29519866221</v>
      </c>
      <c r="L132" s="15">
        <v>469118.31901714811</v>
      </c>
      <c r="M132" s="15">
        <v>331142.34283563402</v>
      </c>
      <c r="N132" s="15">
        <v>193166.36665411969</v>
      </c>
    </row>
    <row r="133" spans="6:14">
      <c r="F133" s="32"/>
      <c r="G133" s="15">
        <v>630</v>
      </c>
      <c r="H133" s="15">
        <v>1017088.2634793159</v>
      </c>
      <c r="I133" s="15">
        <v>883260.86038993229</v>
      </c>
      <c r="J133" s="15">
        <v>749433.45730054856</v>
      </c>
      <c r="K133" s="15">
        <v>615606.05421116482</v>
      </c>
      <c r="L133" s="15">
        <v>481778.65112178121</v>
      </c>
      <c r="M133" s="15">
        <v>347951.24803239759</v>
      </c>
      <c r="N133" s="15">
        <v>214123.84494301397</v>
      </c>
    </row>
    <row r="134" spans="6:14">
      <c r="F134" s="32"/>
      <c r="G134" s="15">
        <v>640</v>
      </c>
      <c r="H134" s="15">
        <v>1012954.7173026291</v>
      </c>
      <c r="I134" s="15">
        <v>883088.7279048562</v>
      </c>
      <c r="J134" s="15">
        <v>753222.73850708327</v>
      </c>
      <c r="K134" s="15">
        <v>623356.74910931021</v>
      </c>
      <c r="L134" s="15">
        <v>493490.75971153728</v>
      </c>
      <c r="M134" s="15">
        <v>363624.77031376422</v>
      </c>
      <c r="N134" s="15">
        <v>233758.7809159914</v>
      </c>
    </row>
    <row r="135" spans="6:14">
      <c r="F135" s="32"/>
      <c r="G135" s="15">
        <v>650</v>
      </c>
      <c r="H135" s="15">
        <v>1008644.4924491229</v>
      </c>
      <c r="I135" s="15">
        <v>882563.93089298252</v>
      </c>
      <c r="J135" s="15">
        <v>756483.36933684221</v>
      </c>
      <c r="K135" s="15">
        <v>630402.80778070178</v>
      </c>
      <c r="L135" s="15">
        <v>504322.24622456147</v>
      </c>
      <c r="M135" s="15">
        <v>378241.68466842105</v>
      </c>
      <c r="N135" s="15">
        <v>252161.12311228062</v>
      </c>
    </row>
    <row r="136" spans="6:14">
      <c r="F136" s="32"/>
      <c r="G136" s="15">
        <v>660</v>
      </c>
      <c r="H136" s="15">
        <v>1004178.3234829371</v>
      </c>
      <c r="I136" s="15">
        <v>881717.55232648132</v>
      </c>
      <c r="J136" s="15">
        <v>759256.78117002558</v>
      </c>
      <c r="K136" s="15">
        <v>636796.01001356984</v>
      </c>
      <c r="L136" s="15">
        <v>514335.23885711422</v>
      </c>
      <c r="M136" s="15">
        <v>391874.46770065837</v>
      </c>
      <c r="N136" s="15">
        <v>269413.69654420274</v>
      </c>
    </row>
    <row r="137" spans="6:14">
      <c r="F137" s="32"/>
      <c r="G137" s="15">
        <v>670</v>
      </c>
      <c r="H137" s="15">
        <v>999574.99043870345</v>
      </c>
      <c r="I137" s="15">
        <v>880577.96776742931</v>
      </c>
      <c r="J137" s="15">
        <v>761580.94509615505</v>
      </c>
      <c r="K137" s="15">
        <v>642583.92242488079</v>
      </c>
      <c r="L137" s="15">
        <v>523586.89975360665</v>
      </c>
      <c r="M137" s="15">
        <v>404589.87708233227</v>
      </c>
      <c r="N137" s="15">
        <v>285592.85441105813</v>
      </c>
    </row>
    <row r="138" spans="6:14">
      <c r="F138" s="32"/>
      <c r="G138" s="15">
        <v>680</v>
      </c>
      <c r="H138" s="15">
        <v>994851.51295467373</v>
      </c>
      <c r="I138" s="15">
        <v>879171.10447157209</v>
      </c>
      <c r="J138" s="15">
        <v>763490.69598847057</v>
      </c>
      <c r="K138" s="15">
        <v>647810.28750536893</v>
      </c>
      <c r="L138" s="15">
        <v>532129.8790222673</v>
      </c>
      <c r="M138" s="15">
        <v>416449.47053916566</v>
      </c>
      <c r="N138" s="15">
        <v>300769.06205606414</v>
      </c>
    </row>
    <row r="139" spans="6:14">
      <c r="F139" s="32"/>
      <c r="G139" s="15">
        <v>690</v>
      </c>
      <c r="H139" s="15">
        <v>990023.32329994719</v>
      </c>
      <c r="I139" s="15">
        <v>877520.67292495316</v>
      </c>
      <c r="J139" s="15">
        <v>765018.02254995925</v>
      </c>
      <c r="K139" s="15">
        <v>652515.37217496522</v>
      </c>
      <c r="L139" s="15">
        <v>540012.72179997119</v>
      </c>
      <c r="M139" s="15">
        <v>427510.07142497716</v>
      </c>
      <c r="N139" s="15">
        <v>315007.42104998324</v>
      </c>
    </row>
    <row r="140" spans="6:14">
      <c r="F140" s="32"/>
      <c r="G140" s="15">
        <v>700</v>
      </c>
      <c r="H140" s="15">
        <v>985104.42081539321</v>
      </c>
      <c r="I140" s="15">
        <v>875648.37405812729</v>
      </c>
      <c r="J140" s="15">
        <v>766192.32730086136</v>
      </c>
      <c r="K140" s="15">
        <v>656736.28054359555</v>
      </c>
      <c r="L140" s="15">
        <v>547280.23378632963</v>
      </c>
      <c r="M140" s="15">
        <v>437824.1870290637</v>
      </c>
      <c r="N140" s="15">
        <v>328368.14027179778</v>
      </c>
    </row>
    <row r="141" spans="6:14">
      <c r="F141" s="32"/>
      <c r="G141" s="15">
        <v>710</v>
      </c>
      <c r="H141" s="15">
        <v>980107.50995916908</v>
      </c>
      <c r="I141" s="15">
        <v>873574.08496360714</v>
      </c>
      <c r="J141" s="15">
        <v>767040.65996804531</v>
      </c>
      <c r="K141" s="15">
        <v>660507.23497248348</v>
      </c>
      <c r="L141" s="15">
        <v>553973.80997692165</v>
      </c>
      <c r="M141" s="15">
        <v>447440.38498135982</v>
      </c>
      <c r="N141" s="15">
        <v>340906.95998579799</v>
      </c>
    </row>
    <row r="142" spans="6:14">
      <c r="F142" s="32"/>
      <c r="G142" s="15">
        <v>720</v>
      </c>
      <c r="H142" s="15">
        <v>975044.1238656675</v>
      </c>
      <c r="I142" s="15">
        <v>871316.02558208595</v>
      </c>
      <c r="J142" s="15">
        <v>767587.92729850428</v>
      </c>
      <c r="K142" s="15">
        <v>663859.82901492261</v>
      </c>
      <c r="L142" s="15">
        <v>560131.73073134094</v>
      </c>
      <c r="M142" s="15">
        <v>456403.63244775927</v>
      </c>
      <c r="N142" s="15">
        <v>352675.53416417772</v>
      </c>
    </row>
    <row r="143" spans="6:14">
      <c r="F143" s="32"/>
      <c r="G143" s="15">
        <v>730</v>
      </c>
      <c r="H143" s="15">
        <v>969924.73508398188</v>
      </c>
      <c r="I143" s="15">
        <v>868890.90851273388</v>
      </c>
      <c r="J143" s="15">
        <v>767857.08194148575</v>
      </c>
      <c r="K143" s="15">
        <v>666823.25537023752</v>
      </c>
      <c r="L143" s="15">
        <v>565789.42879898939</v>
      </c>
      <c r="M143" s="15">
        <v>464755.60222774127</v>
      </c>
      <c r="N143" s="15">
        <v>363721.77565649315</v>
      </c>
    </row>
    <row r="144" spans="6:14">
      <c r="F144" s="32"/>
      <c r="G144" s="15">
        <v>740</v>
      </c>
      <c r="H144" s="15">
        <v>964758.8549528002</v>
      </c>
      <c r="I144" s="15">
        <v>866314.07383516757</v>
      </c>
      <c r="J144" s="15">
        <v>767869.29271753482</v>
      </c>
      <c r="K144" s="15">
        <v>669424.51159990218</v>
      </c>
      <c r="L144" s="15">
        <v>570979.73048226954</v>
      </c>
      <c r="M144" s="15">
        <v>472534.94936463679</v>
      </c>
      <c r="N144" s="15">
        <v>374090.16824700404</v>
      </c>
    </row>
    <row r="145" spans="6:14">
      <c r="F145" s="32"/>
      <c r="G145" s="15">
        <v>750</v>
      </c>
      <c r="H145" s="15">
        <v>959555.12288789009</v>
      </c>
      <c r="I145" s="15">
        <v>863599.61059910117</v>
      </c>
      <c r="J145" s="15">
        <v>767644.09831031214</v>
      </c>
      <c r="K145" s="15">
        <v>671688.58602152311</v>
      </c>
      <c r="L145" s="15">
        <v>575733.07373273408</v>
      </c>
      <c r="M145" s="15">
        <v>479777.56144394504</v>
      </c>
      <c r="N145" s="15">
        <v>383822.04915515613</v>
      </c>
    </row>
  </sheetData>
  <mergeCells count="2">
    <mergeCell ref="H94:N94"/>
    <mergeCell ref="F96:F145"/>
  </mergeCells>
  <conditionalFormatting sqref="H43:H9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8" priority="9" operator="equal">
      <formula>"Max"</formula>
    </cfRule>
  </conditionalFormatting>
  <conditionalFormatting sqref="H96:H145">
    <cfRule type="cellIs" dxfId="7" priority="8" operator="equal">
      <formula>"MAX"</formula>
    </cfRule>
    <cfRule type="cellIs" dxfId="6" priority="7" operator="equal">
      <formula>MAX</formula>
    </cfRule>
    <cfRule type="cellIs" dxfId="5" priority="6" operator="equal">
      <formula>MAX($H$96:$H$145)</formula>
    </cfRule>
    <cfRule type="cellIs" dxfId="4" priority="5" operator="equal">
      <formula>MAX($H$96:$H$145)</formula>
    </cfRule>
  </conditionalFormatting>
  <conditionalFormatting sqref="I96:I145">
    <cfRule type="cellIs" dxfId="3" priority="4" operator="equal">
      <formula>MAX($I$96:$I$145)</formula>
    </cfRule>
  </conditionalFormatting>
  <conditionalFormatting sqref="J96:J145">
    <cfRule type="cellIs" dxfId="2" priority="3" operator="equal">
      <formula>MAX($J$96:$J$145)</formula>
    </cfRule>
  </conditionalFormatting>
  <conditionalFormatting sqref="K96:K145">
    <cfRule type="cellIs" dxfId="1" priority="2" operator="equal">
      <formula>MAX($K$96:$K$145)</formula>
    </cfRule>
  </conditionalFormatting>
  <conditionalFormatting sqref="L96:L145">
    <cfRule type="cellIs" dxfId="0" priority="1" operator="equal">
      <formula>MAX($L$96:$L$145)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2024-04-15T22:54:58Z</dcterms:created>
  <dcterms:modified xsi:type="dcterms:W3CDTF">2024-04-16T01:42:52Z</dcterms:modified>
</cp:coreProperties>
</file>