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0" documentId="8_{C52ACCC3-CD3B-4959-9C23-0B2F16ACD835}" xr6:coauthVersionLast="47" xr6:coauthVersionMax="47" xr10:uidLastSave="{00000000-0000-0000-0000-000000000000}"/>
  <bookViews>
    <workbookView xWindow="38280" yWindow="-120" windowWidth="29040" windowHeight="15840" xr2:uid="{EB30C26F-4571-5447-8EFE-CD622A342A0B}"/>
  </bookViews>
  <sheets>
    <sheet name="Project Model" sheetId="2" r:id="rId1"/>
    <sheet name="Approved Line Charts" sheetId="6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'Project Model'!$N$14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" i="2" l="1"/>
  <c r="J32" i="2"/>
  <c r="J28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J34" i="2" s="1"/>
  <c r="I26" i="2"/>
  <c r="J26" i="2" s="1"/>
  <c r="I23" i="2"/>
  <c r="J23" i="2" s="1"/>
  <c r="I19" i="2"/>
  <c r="J19" i="2" s="1"/>
  <c r="D38" i="2"/>
  <c r="N17" i="2"/>
  <c r="N16" i="2"/>
  <c r="N15" i="2"/>
  <c r="E38" i="2"/>
  <c r="E24" i="2"/>
  <c r="D24" i="2"/>
  <c r="O26" i="2" s="1"/>
  <c r="G19" i="2"/>
  <c r="D19" i="2"/>
  <c r="E42" i="2" l="1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8" i="2" s="1"/>
  <c r="N13" i="2" s="1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<sst xmlns="http://schemas.openxmlformats.org/spreadsheetml/2006/main" count="83" uniqueCount="52">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</sst>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5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5" fontId="0" fillId="5" borderId="1" xfId="1" applyNumberFormat="1" applyFont="1" applyFill="1" applyBorder="1"/>
    <xf numFmtId="165" fontId="0" fillId="5" borderId="2" xfId="1" applyNumberFormat="1" applyFont="1" applyFill="1" applyBorder="1"/>
    <xf numFmtId="165" fontId="0" fillId="6" borderId="1" xfId="1" applyNumberFormat="1" applyFont="1" applyFill="1" applyBorder="1"/>
    <xf numFmtId="165" fontId="0" fillId="6" borderId="2" xfId="1" applyNumberFormat="1" applyFont="1" applyFill="1" applyBorder="1"/>
    <xf numFmtId="165" fontId="0" fillId="7" borderId="1" xfId="1" applyNumberFormat="1" applyFont="1" applyFill="1" applyBorder="1"/>
    <xf numFmtId="165" fontId="0" fillId="7" borderId="2" xfId="1" applyNumberFormat="1" applyFont="1" applyFill="1" applyBorder="1"/>
    <xf numFmtId="0" fontId="6" fillId="0" borderId="1" xfId="0" applyFont="1" applyBorder="1"/>
    <xf numFmtId="165" fontId="6" fillId="0" borderId="1" xfId="0" applyNumberFormat="1" applyFont="1" applyBorder="1"/>
    <xf numFmtId="165" fontId="0" fillId="0" borderId="1" xfId="0" applyNumberFormat="1" applyBorder="1"/>
    <xf numFmtId="0" fontId="8" fillId="0" borderId="0" xfId="0" applyFont="1"/>
    <xf numFmtId="0" fontId="0" fillId="0" borderId="1" xfId="0" applyBorder="1"/>
    <xf numFmtId="165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5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1365</c:v>
                </c:pt>
                <c:pt idx="1">
                  <c:v>1099</c:v>
                </c:pt>
                <c:pt idx="2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1600</c:v>
                </c:pt>
                <c:pt idx="1">
                  <c:v>600</c:v>
                </c:pt>
                <c:pt idx="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1365</c:v>
                </c:pt>
                <c:pt idx="1">
                  <c:v>1099</c:v>
                </c:pt>
                <c:pt idx="2">
                  <c:v>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1018</c:v>
                </c:pt>
                <c:pt idx="1">
                  <c:v>1152</c:v>
                </c:pt>
                <c:pt idx="2">
                  <c:v>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1600</c:v>
                </c:pt>
                <c:pt idx="1">
                  <c:v>600</c:v>
                </c:pt>
                <c:pt idx="2">
                  <c:v>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tabSelected="1" zoomScale="80" zoomScaleNormal="80" workbookViewId="0">
      <selection activeCell="M42" sqref="M42"/>
    </sheetView>
  </sheetViews>
  <sheetFormatPr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2.5" customWidth="1"/>
    <col min="5" max="5" width="12" bestFit="1" customWidth="1"/>
    <col min="6" max="6" width="11.625" bestFit="1" customWidth="1"/>
    <col min="7" max="7" width="11.875" bestFit="1" customWidth="1"/>
    <col min="8" max="8" width="9" bestFit="1" customWidth="1"/>
    <col min="9" max="9" width="9.875" bestFit="1" customWidth="1"/>
    <col min="10" max="10" width="7.125" customWidth="1"/>
    <col min="11" max="11" width="14.625" bestFit="1" customWidth="1"/>
    <col min="12" max="12" width="9.625" customWidth="1"/>
    <col min="13" max="13" width="34" bestFit="1" customWidth="1"/>
    <col min="14" max="14" width="18.5" bestFit="1" customWidth="1"/>
    <col min="15" max="15" width="14.125" customWidth="1"/>
    <col min="16" max="16" width="14.37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5</v>
      </c>
      <c r="O15" s="44"/>
    </row>
    <row r="16" spans="1:16" ht="17.100000000000001" customHeight="1">
      <c r="M16" s="38" t="s">
        <v>27</v>
      </c>
      <c r="N16" s="38">
        <f>SUM(K26:K29)</f>
        <v>2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>
        <f>IF(K19=0,"",I19/SUM(E4:G4))</f>
        <v>0.11733333333333333</v>
      </c>
      <c r="K19" s="50">
        <v>1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1365</v>
      </c>
      <c r="E24" s="43">
        <f>SUMPRODUCT(E19:E23,K19:K23)</f>
        <v>1099</v>
      </c>
      <c r="F24" s="43">
        <f>SUMPRODUCT(F19:F23,K19:K23)</f>
        <v>1299</v>
      </c>
      <c r="G24" s="43">
        <f t="shared" si="6"/>
        <v>3763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 t="str">
        <f>IF(K26=0,"",I26/SUM(E9:G9))</f>
        <v/>
      </c>
      <c r="K26" s="50">
        <v>0</v>
      </c>
      <c r="M26" s="58" t="s">
        <v>45</v>
      </c>
      <c r="N26" s="46" t="s">
        <v>40</v>
      </c>
      <c r="O26" s="36">
        <f>D24</f>
        <v>1365</v>
      </c>
      <c r="P26" s="36">
        <f>E24</f>
        <v>1099</v>
      </c>
      <c r="Q26" s="36">
        <f>F24</f>
        <v>1299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1018</v>
      </c>
      <c r="P27" s="36">
        <f>E30</f>
        <v>1152</v>
      </c>
      <c r="Q27" s="36">
        <f>F30</f>
        <v>836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1600</v>
      </c>
      <c r="P28" s="36">
        <f>E35</f>
        <v>600</v>
      </c>
      <c r="Q28" s="36">
        <f>F35</f>
        <v>800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1018</v>
      </c>
      <c r="E30" s="43">
        <f t="shared" ref="E30:F30" si="10">SUMPRODUCT(E26:E29,$K$26:$K$29)</f>
        <v>1152</v>
      </c>
      <c r="F30" s="43">
        <f t="shared" si="10"/>
        <v>836</v>
      </c>
      <c r="G30" s="36">
        <f>SUM(D30:F30)</f>
        <v>3006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>
        <f>IF(K32=0,"",I32/SUM(E13:G13))</f>
        <v>0.12571428571428572</v>
      </c>
      <c r="K32" s="50">
        <v>1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 t="str">
        <f t="shared" ref="J33:J34" si="13">IF(K33=0,"",I33/SUM(E14:G14))</f>
        <v/>
      </c>
      <c r="K33" s="50">
        <v>0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1600</v>
      </c>
      <c r="E35" s="5">
        <f t="shared" ref="E35:F35" si="14">SUMPRODUCT(E32:E34,$K$32:$K$34)</f>
        <v>600</v>
      </c>
      <c r="F35" s="5">
        <f t="shared" si="14"/>
        <v>800</v>
      </c>
      <c r="G35" s="5">
        <f>SUM(D35:F35)</f>
        <v>3000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3983</v>
      </c>
      <c r="E38" s="14">
        <f>SUMPRODUCT(E19:E23,$K$19:$K$23)+SUMPRODUCT(E26:E29,$K$26:$K$29)+SUMPRODUCT(E32:E34,$K$32:$K$34)</f>
        <v>2851</v>
      </c>
      <c r="F38" s="14">
        <f t="shared" ref="F38" si="15">SUMPRODUCT(F19:F23,$K$19:$K$23)+SUMPRODUCT(F26:F29,$K$26:$K$29)+SUMPRODUCT(F32:F34,$K$32:$K$34)</f>
        <v>2935</v>
      </c>
      <c r="G38" s="14">
        <f>SUM(D38:F38)</f>
        <v>9769</v>
      </c>
      <c r="I38" s="48">
        <f>SUMPRODUCT(I19:I34,K19:K34)</f>
        <v>1830.4000000000003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0.1464682156276359</v>
      </c>
      <c r="F42" s="42">
        <f>MIN(J19:J34)</f>
        <v>0.10057142857142858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0.16644115412231353</v>
      </c>
      <c r="F43" s="2">
        <v>0.11428571428571428</v>
      </c>
      <c r="G43" s="2">
        <v>0.22777777777777777</v>
      </c>
    </row>
    <row r="44" spans="1:11">
      <c r="D44" s="2">
        <v>0.05</v>
      </c>
      <c r="E44" s="2">
        <v>0.15811909641619784</v>
      </c>
      <c r="F44" s="2">
        <v>0.10857142857142857</v>
      </c>
      <c r="G44" s="2">
        <v>0.21638888888888888</v>
      </c>
    </row>
    <row r="45" spans="1:11">
      <c r="D45" s="2">
        <v>0.1</v>
      </c>
      <c r="E45" s="2">
        <v>0.14979703871008218</v>
      </c>
      <c r="F45" s="2">
        <v>0.10285714285714286</v>
      </c>
      <c r="G45" s="2">
        <v>0.20499999999999999</v>
      </c>
    </row>
    <row r="46" spans="1:11">
      <c r="D46" s="2">
        <v>0.15</v>
      </c>
      <c r="E46" s="2">
        <v>0.14147498100396649</v>
      </c>
      <c r="F46" s="2">
        <v>9.7142857142857142E-2</v>
      </c>
      <c r="G46" s="2">
        <v>0.19361111111111112</v>
      </c>
    </row>
    <row r="47" spans="1:11">
      <c r="D47" s="2">
        <v>0.2</v>
      </c>
      <c r="E47" s="2">
        <v>0.13315292329785086</v>
      </c>
      <c r="F47" s="2">
        <v>9.1428571428571428E-2</v>
      </c>
      <c r="G47" s="2">
        <v>0.18222222222222223</v>
      </c>
    </row>
    <row r="48" spans="1:11">
      <c r="D48" s="2">
        <v>0.25</v>
      </c>
      <c r="E48" s="2">
        <v>0.12483086559173515</v>
      </c>
      <c r="F48" s="2">
        <v>8.5714285714285715E-2</v>
      </c>
      <c r="G48" s="2">
        <v>0.17083333333333334</v>
      </c>
    </row>
    <row r="49" spans="4:7">
      <c r="D49" s="2">
        <v>0.3</v>
      </c>
      <c r="E49" s="2">
        <v>0.11650880788561947</v>
      </c>
      <c r="F49" s="2">
        <v>0.08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2024-04-16T22:54:58Z</dcterms:modified>
  <cp:category/>
  <cp:contentStatus/>
</cp:coreProperties>
</file>